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t554\Desktop\LIB_SC\"/>
    </mc:Choice>
  </mc:AlternateContent>
  <xr:revisionPtr revIDLastSave="0" documentId="13_ncr:1_{A44347C5-E7AA-4751-B9AA-746754CD1D31}" xr6:coauthVersionLast="45" xr6:coauthVersionMax="45" xr10:uidLastSave="{00000000-0000-0000-0000-000000000000}"/>
  <bookViews>
    <workbookView xWindow="4305" yWindow="-21135" windowWidth="28965" windowHeight="18990" activeTab="1" xr2:uid="{21EEC59E-5BAC-4D8D-AB89-37692946261B}"/>
  </bookViews>
  <sheets>
    <sheet name="LCIA_result" sheetId="1" r:id="rId1"/>
    <sheet name="LCIA_summary" sheetId="4" r:id="rId2"/>
  </sheets>
  <externalReferences>
    <externalReference r:id="rId3"/>
    <externalReference r:id="rId4"/>
    <externalReference r:id="rId5"/>
  </externalReferences>
  <definedNames>
    <definedName name="aaaa">#REF!</definedName>
    <definedName name="Apples">#REF!</definedName>
    <definedName name="B_1">#REF!</definedName>
    <definedName name="Bananas">#REF!</definedName>
    <definedName name="Bananas_1">#REF!</definedName>
    <definedName name="Bananas_3">#REF!</definedName>
    <definedName name="grp_WalkMeArrows">"shp_ArrowCurved,txt_WalkMeArrows,shp_ArrowStraight"</definedName>
    <definedName name="grp_WalkMeBrace">"shp_BraceBottom,txt_WalkMeBrace,shp_BraceLeft"</definedName>
    <definedName name="Lemons">#REF!</definedName>
    <definedName name="lst_Fruit">#REF!</definedName>
    <definedName name="lst_Fruit_1">#REF!</definedName>
    <definedName name="lst_FruitType">#REF!</definedName>
    <definedName name="Oranges">#REF!</definedName>
    <definedName name="Oranges_1">#REF!</definedName>
    <definedName name="Oranges_2">#REF!</definedName>
    <definedName name="Oranges_3">#REF!</definedName>
    <definedName name="Oranges_4">#REF!</definedName>
    <definedName name="SalesTax">0.0825</definedName>
    <definedName name="Shipping">1.25</definedName>
  </definedNames>
  <calcPr calcId="191029" iterate="1" iterateCount="32767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Q456" i="1" l="1"/>
  <c r="AQ470" i="1" s="1"/>
  <c r="AQ484" i="1" s="1"/>
  <c r="AQ498" i="1" s="1"/>
  <c r="AQ512" i="1" s="1"/>
  <c r="AQ526" i="1" s="1"/>
  <c r="AQ540" i="1" s="1"/>
  <c r="AQ554" i="1" s="1"/>
  <c r="AQ568" i="1" s="1"/>
  <c r="AQ582" i="1" s="1"/>
  <c r="AQ596" i="1" s="1"/>
  <c r="AQ610" i="1" s="1"/>
  <c r="AQ624" i="1" s="1"/>
  <c r="AQ638" i="1" s="1"/>
  <c r="AQ454" i="1"/>
  <c r="AQ468" i="1" s="1"/>
  <c r="AQ482" i="1" s="1"/>
  <c r="AQ496" i="1" s="1"/>
  <c r="AQ510" i="1" s="1"/>
  <c r="AQ524" i="1" s="1"/>
  <c r="AQ538" i="1" s="1"/>
  <c r="AQ552" i="1" s="1"/>
  <c r="AQ566" i="1" s="1"/>
  <c r="AQ580" i="1" s="1"/>
  <c r="AQ594" i="1" s="1"/>
  <c r="AQ608" i="1" s="1"/>
  <c r="AQ622" i="1" s="1"/>
  <c r="AQ636" i="1" s="1"/>
  <c r="AQ453" i="1"/>
  <c r="AQ467" i="1" s="1"/>
  <c r="AQ481" i="1" s="1"/>
  <c r="AQ495" i="1" s="1"/>
  <c r="AQ509" i="1" s="1"/>
  <c r="AQ523" i="1" s="1"/>
  <c r="AQ537" i="1" s="1"/>
  <c r="AQ551" i="1" s="1"/>
  <c r="AQ565" i="1" s="1"/>
  <c r="AQ579" i="1" s="1"/>
  <c r="AQ593" i="1" s="1"/>
  <c r="AQ607" i="1" s="1"/>
  <c r="AQ621" i="1" s="1"/>
  <c r="AQ635" i="1" s="1"/>
  <c r="AQ447" i="1"/>
  <c r="AQ461" i="1" s="1"/>
  <c r="AQ475" i="1" s="1"/>
  <c r="AQ489" i="1" s="1"/>
  <c r="AQ503" i="1" s="1"/>
  <c r="AQ517" i="1" s="1"/>
  <c r="AQ531" i="1" s="1"/>
  <c r="AQ545" i="1" s="1"/>
  <c r="AQ559" i="1" s="1"/>
  <c r="AQ573" i="1" s="1"/>
  <c r="AQ587" i="1" s="1"/>
  <c r="AQ601" i="1" s="1"/>
  <c r="AQ615" i="1" s="1"/>
  <c r="AQ629" i="1" s="1"/>
  <c r="AQ643" i="1" s="1"/>
  <c r="AQ446" i="1"/>
  <c r="AQ460" i="1" s="1"/>
  <c r="AQ474" i="1" s="1"/>
  <c r="AQ488" i="1" s="1"/>
  <c r="AQ502" i="1" s="1"/>
  <c r="AQ516" i="1" s="1"/>
  <c r="AQ530" i="1" s="1"/>
  <c r="AQ544" i="1" s="1"/>
  <c r="AQ558" i="1" s="1"/>
  <c r="AQ572" i="1" s="1"/>
  <c r="AQ586" i="1" s="1"/>
  <c r="AQ600" i="1" s="1"/>
  <c r="AQ614" i="1" s="1"/>
  <c r="AQ628" i="1" s="1"/>
  <c r="AQ642" i="1" s="1"/>
  <c r="AQ445" i="1"/>
  <c r="AQ459" i="1" s="1"/>
  <c r="AQ473" i="1" s="1"/>
  <c r="AQ487" i="1" s="1"/>
  <c r="AQ501" i="1" s="1"/>
  <c r="AQ515" i="1" s="1"/>
  <c r="AQ529" i="1" s="1"/>
  <c r="AQ543" i="1" s="1"/>
  <c r="AQ557" i="1" s="1"/>
  <c r="AQ571" i="1" s="1"/>
  <c r="AQ585" i="1" s="1"/>
  <c r="AQ599" i="1" s="1"/>
  <c r="AQ613" i="1" s="1"/>
  <c r="AQ627" i="1" s="1"/>
  <c r="AQ641" i="1" s="1"/>
  <c r="AQ444" i="1"/>
  <c r="AQ458" i="1" s="1"/>
  <c r="AQ472" i="1" s="1"/>
  <c r="AQ486" i="1" s="1"/>
  <c r="AQ500" i="1" s="1"/>
  <c r="AQ514" i="1" s="1"/>
  <c r="AQ528" i="1" s="1"/>
  <c r="AQ542" i="1" s="1"/>
  <c r="AQ556" i="1" s="1"/>
  <c r="AQ570" i="1" s="1"/>
  <c r="AQ584" i="1" s="1"/>
  <c r="AQ598" i="1" s="1"/>
  <c r="AQ612" i="1" s="1"/>
  <c r="AQ626" i="1" s="1"/>
  <c r="AQ640" i="1" s="1"/>
  <c r="AQ443" i="1"/>
  <c r="AQ457" i="1" s="1"/>
  <c r="AQ471" i="1" s="1"/>
  <c r="AQ485" i="1" s="1"/>
  <c r="AQ499" i="1" s="1"/>
  <c r="AQ513" i="1" s="1"/>
  <c r="AQ527" i="1" s="1"/>
  <c r="AQ541" i="1" s="1"/>
  <c r="AQ555" i="1" s="1"/>
  <c r="AQ569" i="1" s="1"/>
  <c r="AQ583" i="1" s="1"/>
  <c r="AQ597" i="1" s="1"/>
  <c r="AQ611" i="1" s="1"/>
  <c r="AQ625" i="1" s="1"/>
  <c r="AQ639" i="1" s="1"/>
  <c r="AQ442" i="1"/>
  <c r="AQ441" i="1"/>
  <c r="AQ455" i="1" s="1"/>
  <c r="AQ469" i="1" s="1"/>
  <c r="AQ483" i="1" s="1"/>
  <c r="AQ497" i="1" s="1"/>
  <c r="AQ511" i="1" s="1"/>
  <c r="AQ525" i="1" s="1"/>
  <c r="AQ539" i="1" s="1"/>
  <c r="AQ553" i="1" s="1"/>
  <c r="AQ567" i="1" s="1"/>
  <c r="AQ581" i="1" s="1"/>
  <c r="AQ595" i="1" s="1"/>
  <c r="AQ609" i="1" s="1"/>
  <c r="AQ623" i="1" s="1"/>
  <c r="AQ637" i="1" s="1"/>
  <c r="AQ440" i="1"/>
  <c r="AQ439" i="1"/>
  <c r="AQ438" i="1"/>
  <c r="AQ452" i="1" s="1"/>
  <c r="AQ466" i="1" s="1"/>
  <c r="AQ480" i="1" s="1"/>
  <c r="AQ494" i="1" s="1"/>
  <c r="AQ508" i="1" s="1"/>
  <c r="AQ522" i="1" s="1"/>
  <c r="AQ536" i="1" s="1"/>
  <c r="AQ550" i="1" s="1"/>
  <c r="AQ564" i="1" s="1"/>
  <c r="AQ578" i="1" s="1"/>
  <c r="AQ592" i="1" s="1"/>
  <c r="AQ606" i="1" s="1"/>
  <c r="AQ620" i="1" s="1"/>
  <c r="AQ634" i="1" s="1"/>
  <c r="AQ437" i="1"/>
  <c r="AQ451" i="1" s="1"/>
  <c r="AQ465" i="1" s="1"/>
  <c r="AQ479" i="1" s="1"/>
  <c r="AQ493" i="1" s="1"/>
  <c r="AQ507" i="1" s="1"/>
  <c r="AQ521" i="1" s="1"/>
  <c r="AQ535" i="1" s="1"/>
  <c r="AQ549" i="1" s="1"/>
  <c r="AQ563" i="1" s="1"/>
  <c r="AQ577" i="1" s="1"/>
  <c r="AQ591" i="1" s="1"/>
  <c r="AQ605" i="1" s="1"/>
  <c r="AQ619" i="1" s="1"/>
  <c r="AQ633" i="1" s="1"/>
  <c r="AR436" i="1"/>
  <c r="AR450" i="1" s="1"/>
  <c r="AR464" i="1" s="1"/>
  <c r="AR478" i="1" s="1"/>
  <c r="AR492" i="1" s="1"/>
  <c r="AR506" i="1" s="1"/>
  <c r="AR520" i="1" s="1"/>
  <c r="AR534" i="1" s="1"/>
  <c r="AR548" i="1" s="1"/>
  <c r="AR562" i="1" s="1"/>
  <c r="AR576" i="1" s="1"/>
  <c r="AR590" i="1" s="1"/>
  <c r="AR604" i="1" s="1"/>
  <c r="AR618" i="1" s="1"/>
  <c r="AR632" i="1" s="1"/>
  <c r="AQ397" i="1"/>
  <c r="AQ396" i="1"/>
  <c r="AQ395" i="1"/>
  <c r="AQ394" i="1"/>
  <c r="AQ393" i="1"/>
  <c r="AQ392" i="1"/>
  <c r="AQ391" i="1"/>
  <c r="AQ390" i="1"/>
  <c r="BG376" i="1"/>
  <c r="BC376" i="1"/>
  <c r="AQ376" i="1"/>
  <c r="AP376" i="1"/>
  <c r="AO376" i="1"/>
  <c r="AN376" i="1"/>
  <c r="AM376" i="1"/>
  <c r="AL376" i="1"/>
  <c r="AK376" i="1"/>
  <c r="AJ376" i="1"/>
  <c r="AI376" i="1"/>
  <c r="AH376" i="1"/>
  <c r="AG376" i="1"/>
  <c r="AF376" i="1"/>
  <c r="AE376" i="1"/>
  <c r="AD376" i="1"/>
  <c r="AC376" i="1"/>
  <c r="AB376" i="1"/>
  <c r="AA376" i="1"/>
  <c r="H376" i="1"/>
  <c r="BA376" i="1" s="1"/>
  <c r="G376" i="1"/>
  <c r="F376" i="1"/>
  <c r="E376" i="1"/>
  <c r="BJ375" i="1"/>
  <c r="BG375" i="1"/>
  <c r="BF375" i="1"/>
  <c r="BE375" i="1"/>
  <c r="BD375" i="1"/>
  <c r="AZ375" i="1"/>
  <c r="AX375" i="1"/>
  <c r="AW375" i="1"/>
  <c r="AV375" i="1"/>
  <c r="AU375" i="1"/>
  <c r="AQ375" i="1"/>
  <c r="AO375" i="1"/>
  <c r="AN375" i="1"/>
  <c r="AI375" i="1"/>
  <c r="AH375" i="1"/>
  <c r="AF375" i="1"/>
  <c r="AD375" i="1"/>
  <c r="Z375" i="1"/>
  <c r="AP375" i="1" s="1"/>
  <c r="Y375" i="1"/>
  <c r="X375" i="1"/>
  <c r="W375" i="1"/>
  <c r="AM375" i="1" s="1"/>
  <c r="V375" i="1"/>
  <c r="AL375" i="1" s="1"/>
  <c r="U375" i="1"/>
  <c r="AK375" i="1" s="1"/>
  <c r="T375" i="1"/>
  <c r="AJ375" i="1" s="1"/>
  <c r="S375" i="1"/>
  <c r="R375" i="1"/>
  <c r="Q375" i="1"/>
  <c r="AG375" i="1" s="1"/>
  <c r="P375" i="1"/>
  <c r="O375" i="1"/>
  <c r="AE375" i="1" s="1"/>
  <c r="N375" i="1"/>
  <c r="M375" i="1"/>
  <c r="AC375" i="1" s="1"/>
  <c r="L375" i="1"/>
  <c r="AB375" i="1" s="1"/>
  <c r="K375" i="1"/>
  <c r="AA375" i="1" s="1"/>
  <c r="H375" i="1"/>
  <c r="BH375" i="1" s="1"/>
  <c r="G375" i="1"/>
  <c r="F375" i="1"/>
  <c r="E375" i="1"/>
  <c r="BK374" i="1"/>
  <c r="BI374" i="1"/>
  <c r="BH374" i="1"/>
  <c r="BC374" i="1"/>
  <c r="AY374" i="1"/>
  <c r="AV374" i="1"/>
  <c r="AS374" i="1"/>
  <c r="AR374" i="1"/>
  <c r="AP374" i="1"/>
  <c r="AM374" i="1"/>
  <c r="AJ374" i="1"/>
  <c r="AI374" i="1"/>
  <c r="AH374" i="1"/>
  <c r="AG374" i="1"/>
  <c r="AE374" i="1"/>
  <c r="Z374" i="1"/>
  <c r="Y374" i="1"/>
  <c r="AO374" i="1" s="1"/>
  <c r="X374" i="1"/>
  <c r="AN374" i="1" s="1"/>
  <c r="W374" i="1"/>
  <c r="V374" i="1"/>
  <c r="AL374" i="1" s="1"/>
  <c r="U374" i="1"/>
  <c r="AK374" i="1" s="1"/>
  <c r="T374" i="1"/>
  <c r="S374" i="1"/>
  <c r="R374" i="1"/>
  <c r="Q374" i="1"/>
  <c r="P374" i="1"/>
  <c r="AF374" i="1" s="1"/>
  <c r="O374" i="1"/>
  <c r="N374" i="1"/>
  <c r="AD374" i="1" s="1"/>
  <c r="M374" i="1"/>
  <c r="AC374" i="1" s="1"/>
  <c r="L374" i="1"/>
  <c r="AB374" i="1" s="1"/>
  <c r="K374" i="1"/>
  <c r="AA374" i="1" s="1"/>
  <c r="H374" i="1"/>
  <c r="AZ374" i="1" s="1"/>
  <c r="G374" i="1"/>
  <c r="F374" i="1"/>
  <c r="E374" i="1"/>
  <c r="AK373" i="1"/>
  <c r="AH373" i="1"/>
  <c r="AF373" i="1"/>
  <c r="AD373" i="1"/>
  <c r="AC373" i="1"/>
  <c r="AB373" i="1"/>
  <c r="I373" i="1"/>
  <c r="G373" i="1"/>
  <c r="BH372" i="1"/>
  <c r="AY372" i="1"/>
  <c r="AT372" i="1"/>
  <c r="AP372" i="1"/>
  <c r="AK372" i="1"/>
  <c r="AJ372" i="1"/>
  <c r="AH372" i="1"/>
  <c r="AG372" i="1"/>
  <c r="AE372" i="1"/>
  <c r="AB372" i="1"/>
  <c r="I372" i="1"/>
  <c r="H372" i="1"/>
  <c r="BI372" i="1" s="1"/>
  <c r="G372" i="1"/>
  <c r="BK371" i="1"/>
  <c r="AX371" i="1"/>
  <c r="AP371" i="1"/>
  <c r="AN371" i="1"/>
  <c r="AJ371" i="1"/>
  <c r="AH371" i="1"/>
  <c r="I371" i="1"/>
  <c r="H371" i="1"/>
  <c r="G371" i="1"/>
  <c r="BJ370" i="1"/>
  <c r="BH370" i="1"/>
  <c r="BG370" i="1"/>
  <c r="BF370" i="1"/>
  <c r="BE370" i="1"/>
  <c r="BD370" i="1"/>
  <c r="BC370" i="1"/>
  <c r="AZ370" i="1"/>
  <c r="AY370" i="1"/>
  <c r="AX370" i="1"/>
  <c r="AW370" i="1"/>
  <c r="AV370" i="1"/>
  <c r="AU370" i="1"/>
  <c r="AT370" i="1"/>
  <c r="AP370" i="1"/>
  <c r="AF370" i="1"/>
  <c r="I370" i="1"/>
  <c r="H370" i="1"/>
  <c r="G370" i="1"/>
  <c r="BK369" i="1"/>
  <c r="BA369" i="1"/>
  <c r="AP369" i="1"/>
  <c r="AN369" i="1"/>
  <c r="AM369" i="1"/>
  <c r="AH369" i="1"/>
  <c r="AF369" i="1"/>
  <c r="I369" i="1"/>
  <c r="H369" i="1"/>
  <c r="BC369" i="1" s="1"/>
  <c r="G369" i="1"/>
  <c r="BK368" i="1"/>
  <c r="BJ368" i="1"/>
  <c r="BI368" i="1"/>
  <c r="BF368" i="1"/>
  <c r="BE368" i="1"/>
  <c r="BC368" i="1"/>
  <c r="BB368" i="1"/>
  <c r="BA368" i="1"/>
  <c r="AY368" i="1"/>
  <c r="AW368" i="1"/>
  <c r="AV368" i="1"/>
  <c r="AU368" i="1"/>
  <c r="AS368" i="1"/>
  <c r="AQ368" i="1"/>
  <c r="AP368" i="1"/>
  <c r="AN368" i="1"/>
  <c r="AH368" i="1"/>
  <c r="AE368" i="1"/>
  <c r="AD368" i="1"/>
  <c r="I368" i="1"/>
  <c r="H368" i="1"/>
  <c r="G368" i="1"/>
  <c r="BJ367" i="1"/>
  <c r="BI367" i="1"/>
  <c r="BG367" i="1"/>
  <c r="BE367" i="1"/>
  <c r="BA367" i="1"/>
  <c r="AY367" i="1"/>
  <c r="AX367" i="1"/>
  <c r="AW367" i="1"/>
  <c r="AU367" i="1"/>
  <c r="AP367" i="1"/>
  <c r="AO367" i="1"/>
  <c r="AN367" i="1"/>
  <c r="AM367" i="1"/>
  <c r="AK367" i="1"/>
  <c r="AH367" i="1"/>
  <c r="AF367" i="1"/>
  <c r="AE367" i="1"/>
  <c r="AC367" i="1"/>
  <c r="I367" i="1"/>
  <c r="H367" i="1"/>
  <c r="BC367" i="1" s="1"/>
  <c r="G367" i="1"/>
  <c r="BK366" i="1"/>
  <c r="BJ366" i="1"/>
  <c r="BI366" i="1"/>
  <c r="BG366" i="1"/>
  <c r="BD366" i="1"/>
  <c r="BA366" i="1"/>
  <c r="AY366" i="1"/>
  <c r="AX366" i="1"/>
  <c r="AW366" i="1"/>
  <c r="AT366" i="1"/>
  <c r="AP366" i="1"/>
  <c r="AO366" i="1"/>
  <c r="AL366" i="1"/>
  <c r="AF366" i="1"/>
  <c r="AE366" i="1"/>
  <c r="Z366" i="1"/>
  <c r="Y366" i="1"/>
  <c r="AO369" i="1" s="1"/>
  <c r="X366" i="1"/>
  <c r="AN373" i="1" s="1"/>
  <c r="W366" i="1"/>
  <c r="V366" i="1"/>
  <c r="AL367" i="1" s="1"/>
  <c r="U366" i="1"/>
  <c r="T366" i="1"/>
  <c r="S366" i="1"/>
  <c r="AI369" i="1" s="1"/>
  <c r="R366" i="1"/>
  <c r="Q366" i="1"/>
  <c r="AG367" i="1" s="1"/>
  <c r="P366" i="1"/>
  <c r="AF372" i="1" s="1"/>
  <c r="O366" i="1"/>
  <c r="AE369" i="1" s="1"/>
  <c r="N366" i="1"/>
  <c r="AD369" i="1" s="1"/>
  <c r="M366" i="1"/>
  <c r="L366" i="1"/>
  <c r="K366" i="1"/>
  <c r="I366" i="1"/>
  <c r="AH366" i="1" s="1"/>
  <c r="H366" i="1"/>
  <c r="BB366" i="1" s="1"/>
  <c r="G366" i="1"/>
  <c r="E366" i="1"/>
  <c r="AH365" i="1"/>
  <c r="AF365" i="1"/>
  <c r="AD365" i="1"/>
  <c r="X365" i="1"/>
  <c r="AN365" i="1" s="1"/>
  <c r="V365" i="1"/>
  <c r="AL365" i="1" s="1"/>
  <c r="U365" i="1"/>
  <c r="AK365" i="1" s="1"/>
  <c r="T365" i="1"/>
  <c r="AJ365" i="1" s="1"/>
  <c r="P365" i="1"/>
  <c r="M365" i="1"/>
  <c r="AC365" i="1" s="1"/>
  <c r="J365" i="1"/>
  <c r="AM364" i="1"/>
  <c r="AK364" i="1"/>
  <c r="AI364" i="1"/>
  <c r="Z364" i="1"/>
  <c r="Z365" i="1" s="1"/>
  <c r="AP365" i="1" s="1"/>
  <c r="Y364" i="1"/>
  <c r="X364" i="1"/>
  <c r="AN364" i="1" s="1"/>
  <c r="W364" i="1"/>
  <c r="W365" i="1" s="1"/>
  <c r="AM365" i="1" s="1"/>
  <c r="V364" i="1"/>
  <c r="AL364" i="1" s="1"/>
  <c r="U364" i="1"/>
  <c r="T364" i="1"/>
  <c r="AJ364" i="1" s="1"/>
  <c r="S364" i="1"/>
  <c r="S365" i="1" s="1"/>
  <c r="AI365" i="1" s="1"/>
  <c r="R364" i="1"/>
  <c r="R365" i="1" s="1"/>
  <c r="Q364" i="1"/>
  <c r="P364" i="1"/>
  <c r="AF364" i="1" s="1"/>
  <c r="O364" i="1"/>
  <c r="O365" i="1" s="1"/>
  <c r="AE365" i="1" s="1"/>
  <c r="N364" i="1"/>
  <c r="N365" i="1" s="1"/>
  <c r="M364" i="1"/>
  <c r="AC364" i="1" s="1"/>
  <c r="L364" i="1"/>
  <c r="AB364" i="1" s="1"/>
  <c r="K364" i="1"/>
  <c r="AA364" i="1" s="1"/>
  <c r="J364" i="1"/>
  <c r="D364" i="1"/>
  <c r="BK363" i="1"/>
  <c r="BH363" i="1"/>
  <c r="BG363" i="1"/>
  <c r="BE363" i="1"/>
  <c r="BD363" i="1"/>
  <c r="BB363" i="1"/>
  <c r="AZ363" i="1"/>
  <c r="AW363" i="1"/>
  <c r="AV363" i="1"/>
  <c r="AU363" i="1"/>
  <c r="AT363" i="1"/>
  <c r="AQ363" i="1"/>
  <c r="AO363" i="1"/>
  <c r="AM363" i="1"/>
  <c r="AL363" i="1"/>
  <c r="AJ363" i="1"/>
  <c r="Z363" i="1"/>
  <c r="AP363" i="1" s="1"/>
  <c r="Y363" i="1"/>
  <c r="X363" i="1"/>
  <c r="AN363" i="1" s="1"/>
  <c r="W363" i="1"/>
  <c r="V363" i="1"/>
  <c r="U363" i="1"/>
  <c r="AK363" i="1" s="1"/>
  <c r="T363" i="1"/>
  <c r="S363" i="1"/>
  <c r="AI363" i="1" s="1"/>
  <c r="R363" i="1"/>
  <c r="AH363" i="1" s="1"/>
  <c r="Q363" i="1"/>
  <c r="AG363" i="1" s="1"/>
  <c r="P363" i="1"/>
  <c r="AF363" i="1" s="1"/>
  <c r="O363" i="1"/>
  <c r="AE363" i="1" s="1"/>
  <c r="N363" i="1"/>
  <c r="AD363" i="1" s="1"/>
  <c r="M363" i="1"/>
  <c r="AC363" i="1" s="1"/>
  <c r="L363" i="1"/>
  <c r="AB363" i="1" s="1"/>
  <c r="K363" i="1"/>
  <c r="AA363" i="1" s="1"/>
  <c r="J363" i="1"/>
  <c r="H363" i="1"/>
  <c r="BI363" i="1" s="1"/>
  <c r="G363" i="1"/>
  <c r="F363" i="1"/>
  <c r="E363" i="1"/>
  <c r="D363" i="1"/>
  <c r="BK362" i="1"/>
  <c r="BJ362" i="1"/>
  <c r="BG362" i="1"/>
  <c r="BF362" i="1"/>
  <c r="BE362" i="1"/>
  <c r="BD362" i="1"/>
  <c r="BC362" i="1"/>
  <c r="BB362" i="1"/>
  <c r="AZ362" i="1"/>
  <c r="AX362" i="1"/>
  <c r="AW362" i="1"/>
  <c r="AV362" i="1"/>
  <c r="AU362" i="1"/>
  <c r="AT362" i="1"/>
  <c r="AR362" i="1"/>
  <c r="AQ362" i="1"/>
  <c r="AO362" i="1"/>
  <c r="AM362" i="1"/>
  <c r="AJ362" i="1"/>
  <c r="Z362" i="1"/>
  <c r="AP362" i="1" s="1"/>
  <c r="Y362" i="1"/>
  <c r="X362" i="1"/>
  <c r="AN362" i="1" s="1"/>
  <c r="W362" i="1"/>
  <c r="V362" i="1"/>
  <c r="AL362" i="1" s="1"/>
  <c r="U362" i="1"/>
  <c r="AK362" i="1" s="1"/>
  <c r="T362" i="1"/>
  <c r="S362" i="1"/>
  <c r="AI362" i="1" s="1"/>
  <c r="R362" i="1"/>
  <c r="AH362" i="1" s="1"/>
  <c r="Q362" i="1"/>
  <c r="AG362" i="1" s="1"/>
  <c r="P362" i="1"/>
  <c r="AF362" i="1" s="1"/>
  <c r="O362" i="1"/>
  <c r="AE362" i="1" s="1"/>
  <c r="N362" i="1"/>
  <c r="AD362" i="1" s="1"/>
  <c r="M362" i="1"/>
  <c r="AC362" i="1" s="1"/>
  <c r="L362" i="1"/>
  <c r="AB362" i="1" s="1"/>
  <c r="K362" i="1"/>
  <c r="AA362" i="1" s="1"/>
  <c r="J362" i="1"/>
  <c r="H362" i="1"/>
  <c r="G362" i="1"/>
  <c r="F362" i="1"/>
  <c r="E362" i="1"/>
  <c r="D362" i="1"/>
  <c r="BC361" i="1"/>
  <c r="AN361" i="1"/>
  <c r="AK361" i="1"/>
  <c r="X361" i="1"/>
  <c r="V361" i="1"/>
  <c r="AL361" i="1" s="1"/>
  <c r="U361" i="1"/>
  <c r="R361" i="1"/>
  <c r="AH361" i="1" s="1"/>
  <c r="P361" i="1"/>
  <c r="AF361" i="1" s="1"/>
  <c r="M361" i="1"/>
  <c r="AC361" i="1" s="1"/>
  <c r="J361" i="1"/>
  <c r="H361" i="1"/>
  <c r="G361" i="1"/>
  <c r="F361" i="1"/>
  <c r="E361" i="1"/>
  <c r="AN360" i="1"/>
  <c r="AG360" i="1"/>
  <c r="AE360" i="1"/>
  <c r="Y360" i="1"/>
  <c r="AO360" i="1" s="1"/>
  <c r="X360" i="1"/>
  <c r="U360" i="1"/>
  <c r="AK360" i="1" s="1"/>
  <c r="Q360" i="1"/>
  <c r="P360" i="1"/>
  <c r="AF360" i="1" s="1"/>
  <c r="O360" i="1"/>
  <c r="M360" i="1"/>
  <c r="AC360" i="1" s="1"/>
  <c r="J360" i="1"/>
  <c r="F360" i="1"/>
  <c r="AZ359" i="1"/>
  <c r="AK359" i="1"/>
  <c r="AH359" i="1"/>
  <c r="Z359" i="1"/>
  <c r="Z361" i="1" s="1"/>
  <c r="AP361" i="1" s="1"/>
  <c r="Y359" i="1"/>
  <c r="X359" i="1"/>
  <c r="AN359" i="1" s="1"/>
  <c r="W359" i="1"/>
  <c r="AM359" i="1" s="1"/>
  <c r="V359" i="1"/>
  <c r="AL359" i="1" s="1"/>
  <c r="U359" i="1"/>
  <c r="T359" i="1"/>
  <c r="S359" i="1"/>
  <c r="S361" i="1" s="1"/>
  <c r="AI361" i="1" s="1"/>
  <c r="R359" i="1"/>
  <c r="Q359" i="1"/>
  <c r="P359" i="1"/>
  <c r="AF359" i="1" s="1"/>
  <c r="O359" i="1"/>
  <c r="AE359" i="1" s="1"/>
  <c r="N359" i="1"/>
  <c r="AD359" i="1" s="1"/>
  <c r="M359" i="1"/>
  <c r="AC359" i="1" s="1"/>
  <c r="L359" i="1"/>
  <c r="L361" i="1" s="1"/>
  <c r="AB361" i="1" s="1"/>
  <c r="K359" i="1"/>
  <c r="K361" i="1" s="1"/>
  <c r="AA361" i="1" s="1"/>
  <c r="J359" i="1"/>
  <c r="H359" i="1"/>
  <c r="BI359" i="1" s="1"/>
  <c r="G359" i="1"/>
  <c r="F359" i="1"/>
  <c r="E359" i="1"/>
  <c r="AP358" i="1"/>
  <c r="AM358" i="1"/>
  <c r="AK358" i="1"/>
  <c r="AH358" i="1"/>
  <c r="Z358" i="1"/>
  <c r="Y358" i="1"/>
  <c r="AO358" i="1" s="1"/>
  <c r="X358" i="1"/>
  <c r="AN358" i="1" s="1"/>
  <c r="W358" i="1"/>
  <c r="V358" i="1"/>
  <c r="AL358" i="1" s="1"/>
  <c r="U358" i="1"/>
  <c r="T358" i="1"/>
  <c r="AJ358" i="1" s="1"/>
  <c r="S358" i="1"/>
  <c r="AI358" i="1" s="1"/>
  <c r="R358" i="1"/>
  <c r="Q358" i="1"/>
  <c r="AG358" i="1" s="1"/>
  <c r="P358" i="1"/>
  <c r="AF358" i="1" s="1"/>
  <c r="O358" i="1"/>
  <c r="AE358" i="1" s="1"/>
  <c r="N358" i="1"/>
  <c r="AD358" i="1" s="1"/>
  <c r="M358" i="1"/>
  <c r="AC358" i="1" s="1"/>
  <c r="L358" i="1"/>
  <c r="AB358" i="1" s="1"/>
  <c r="K358" i="1"/>
  <c r="AA358" i="1" s="1"/>
  <c r="J358" i="1"/>
  <c r="BK357" i="1"/>
  <c r="BJ357" i="1"/>
  <c r="BI357" i="1"/>
  <c r="BH357" i="1"/>
  <c r="BG357" i="1"/>
  <c r="BF357" i="1"/>
  <c r="BD357" i="1"/>
  <c r="BC357" i="1"/>
  <c r="BB357" i="1"/>
  <c r="BA357" i="1"/>
  <c r="AZ357" i="1"/>
  <c r="AY357" i="1"/>
  <c r="AX357" i="1"/>
  <c r="AV357" i="1"/>
  <c r="AU357" i="1"/>
  <c r="AT357" i="1"/>
  <c r="AS357" i="1"/>
  <c r="AR357" i="1"/>
  <c r="AQ357" i="1"/>
  <c r="AN357" i="1"/>
  <c r="AK357" i="1"/>
  <c r="AH357" i="1"/>
  <c r="Z357" i="1"/>
  <c r="AP357" i="1" s="1"/>
  <c r="Y357" i="1"/>
  <c r="AO357" i="1" s="1"/>
  <c r="X357" i="1"/>
  <c r="W357" i="1"/>
  <c r="AM357" i="1" s="1"/>
  <c r="V357" i="1"/>
  <c r="V360" i="1" s="1"/>
  <c r="AL360" i="1" s="1"/>
  <c r="U357" i="1"/>
  <c r="T357" i="1"/>
  <c r="S357" i="1"/>
  <c r="S360" i="1" s="1"/>
  <c r="AI360" i="1" s="1"/>
  <c r="R357" i="1"/>
  <c r="R360" i="1" s="1"/>
  <c r="AH360" i="1" s="1"/>
  <c r="Q357" i="1"/>
  <c r="AG357" i="1" s="1"/>
  <c r="P357" i="1"/>
  <c r="AF357" i="1" s="1"/>
  <c r="O357" i="1"/>
  <c r="AE357" i="1" s="1"/>
  <c r="N357" i="1"/>
  <c r="N360" i="1" s="1"/>
  <c r="AD360" i="1" s="1"/>
  <c r="M357" i="1"/>
  <c r="AC357" i="1" s="1"/>
  <c r="L357" i="1"/>
  <c r="L360" i="1" s="1"/>
  <c r="AB360" i="1" s="1"/>
  <c r="K357" i="1"/>
  <c r="K360" i="1" s="1"/>
  <c r="AA360" i="1" s="1"/>
  <c r="J357" i="1"/>
  <c r="H357" i="1"/>
  <c r="BE357" i="1" s="1"/>
  <c r="G357" i="1"/>
  <c r="F357" i="1"/>
  <c r="E357" i="1"/>
  <c r="D357" i="1"/>
  <c r="AF356" i="1"/>
  <c r="AC356" i="1"/>
  <c r="Z356" i="1"/>
  <c r="AP356" i="1" s="1"/>
  <c r="X356" i="1"/>
  <c r="AN356" i="1" s="1"/>
  <c r="W356" i="1"/>
  <c r="AM356" i="1" s="1"/>
  <c r="U356" i="1"/>
  <c r="AK356" i="1" s="1"/>
  <c r="Q356" i="1"/>
  <c r="AG356" i="1" s="1"/>
  <c r="P356" i="1"/>
  <c r="N356" i="1"/>
  <c r="AD356" i="1" s="1"/>
  <c r="M356" i="1"/>
  <c r="J356" i="1"/>
  <c r="G356" i="1"/>
  <c r="G360" i="1" s="1"/>
  <c r="F356" i="1"/>
  <c r="AR355" i="1"/>
  <c r="AN355" i="1"/>
  <c r="AL355" i="1"/>
  <c r="AH355" i="1"/>
  <c r="AF355" i="1"/>
  <c r="AB355" i="1"/>
  <c r="Z355" i="1"/>
  <c r="AP355" i="1" s="1"/>
  <c r="Y355" i="1"/>
  <c r="X355" i="1"/>
  <c r="W355" i="1"/>
  <c r="AM355" i="1" s="1"/>
  <c r="V355" i="1"/>
  <c r="V356" i="1" s="1"/>
  <c r="AL356" i="1" s="1"/>
  <c r="U355" i="1"/>
  <c r="AK355" i="1" s="1"/>
  <c r="T355" i="1"/>
  <c r="S355" i="1"/>
  <c r="S356" i="1" s="1"/>
  <c r="AI356" i="1" s="1"/>
  <c r="R355" i="1"/>
  <c r="R356" i="1" s="1"/>
  <c r="AH356" i="1" s="1"/>
  <c r="Q355" i="1"/>
  <c r="AG355" i="1" s="1"/>
  <c r="P355" i="1"/>
  <c r="O355" i="1"/>
  <c r="AE355" i="1" s="1"/>
  <c r="N355" i="1"/>
  <c r="AD355" i="1" s="1"/>
  <c r="M355" i="1"/>
  <c r="AC355" i="1" s="1"/>
  <c r="L355" i="1"/>
  <c r="L356" i="1" s="1"/>
  <c r="AB356" i="1" s="1"/>
  <c r="K355" i="1"/>
  <c r="K356" i="1" s="1"/>
  <c r="AA356" i="1" s="1"/>
  <c r="J355" i="1"/>
  <c r="D355" i="1"/>
  <c r="BI354" i="1"/>
  <c r="BH354" i="1"/>
  <c r="BG354" i="1"/>
  <c r="BF354" i="1"/>
  <c r="BD354" i="1"/>
  <c r="AZ354" i="1"/>
  <c r="AY354" i="1"/>
  <c r="AX354" i="1"/>
  <c r="AW354" i="1"/>
  <c r="AT354" i="1"/>
  <c r="AQ354" i="1"/>
  <c r="AN354" i="1"/>
  <c r="AG354" i="1"/>
  <c r="AD354" i="1"/>
  <c r="Y354" i="1"/>
  <c r="AO354" i="1" s="1"/>
  <c r="X354" i="1"/>
  <c r="U354" i="1"/>
  <c r="AK354" i="1" s="1"/>
  <c r="S354" i="1"/>
  <c r="AI354" i="1" s="1"/>
  <c r="Q354" i="1"/>
  <c r="P354" i="1"/>
  <c r="AF354" i="1" s="1"/>
  <c r="N354" i="1"/>
  <c r="J354" i="1"/>
  <c r="H354" i="1"/>
  <c r="BJ354" i="1" s="1"/>
  <c r="G354" i="1"/>
  <c r="F354" i="1"/>
  <c r="E354" i="1"/>
  <c r="D354" i="1"/>
  <c r="BK353" i="1"/>
  <c r="BJ353" i="1"/>
  <c r="BI353" i="1"/>
  <c r="BH353" i="1"/>
  <c r="BG353" i="1"/>
  <c r="BF353" i="1"/>
  <c r="BE353" i="1"/>
  <c r="BD353" i="1"/>
  <c r="BC353" i="1"/>
  <c r="BB353" i="1"/>
  <c r="BA353" i="1"/>
  <c r="AZ353" i="1"/>
  <c r="AY353" i="1"/>
  <c r="AX353" i="1"/>
  <c r="AW353" i="1"/>
  <c r="AV353" i="1"/>
  <c r="AU353" i="1"/>
  <c r="AT353" i="1"/>
  <c r="AS353" i="1"/>
  <c r="AR353" i="1"/>
  <c r="AN353" i="1"/>
  <c r="AK353" i="1"/>
  <c r="AI353" i="1"/>
  <c r="AD353" i="1"/>
  <c r="Z353" i="1"/>
  <c r="Y353" i="1"/>
  <c r="AO353" i="1" s="1"/>
  <c r="X353" i="1"/>
  <c r="W353" i="1"/>
  <c r="V353" i="1"/>
  <c r="U353" i="1"/>
  <c r="T353" i="1"/>
  <c r="S353" i="1"/>
  <c r="R353" i="1"/>
  <c r="Q353" i="1"/>
  <c r="AG353" i="1" s="1"/>
  <c r="P353" i="1"/>
  <c r="AF353" i="1" s="1"/>
  <c r="O353" i="1"/>
  <c r="N353" i="1"/>
  <c r="M353" i="1"/>
  <c r="M354" i="1" s="1"/>
  <c r="AC354" i="1" s="1"/>
  <c r="L353" i="1"/>
  <c r="L354" i="1" s="1"/>
  <c r="AB354" i="1" s="1"/>
  <c r="K353" i="1"/>
  <c r="K354" i="1" s="1"/>
  <c r="AA354" i="1" s="1"/>
  <c r="J353" i="1"/>
  <c r="D353" i="1"/>
  <c r="BI352" i="1"/>
  <c r="AL352" i="1"/>
  <c r="AI352" i="1"/>
  <c r="AH352" i="1"/>
  <c r="Z352" i="1"/>
  <c r="AP352" i="1" s="1"/>
  <c r="Y352" i="1"/>
  <c r="AO352" i="1" s="1"/>
  <c r="X352" i="1"/>
  <c r="AN352" i="1" s="1"/>
  <c r="W352" i="1"/>
  <c r="AM352" i="1" s="1"/>
  <c r="V352" i="1"/>
  <c r="U352" i="1"/>
  <c r="AK352" i="1" s="1"/>
  <c r="T352" i="1"/>
  <c r="AJ352" i="1" s="1"/>
  <c r="S352" i="1"/>
  <c r="R352" i="1"/>
  <c r="Q352" i="1"/>
  <c r="AG352" i="1" s="1"/>
  <c r="P352" i="1"/>
  <c r="AF352" i="1" s="1"/>
  <c r="O352" i="1"/>
  <c r="AE352" i="1" s="1"/>
  <c r="N352" i="1"/>
  <c r="AD352" i="1" s="1"/>
  <c r="M352" i="1"/>
  <c r="AC352" i="1" s="1"/>
  <c r="L352" i="1"/>
  <c r="AB352" i="1" s="1"/>
  <c r="K352" i="1"/>
  <c r="AA352" i="1" s="1"/>
  <c r="J352" i="1"/>
  <c r="H352" i="1"/>
  <c r="G352" i="1"/>
  <c r="F352" i="1"/>
  <c r="E352" i="1"/>
  <c r="D352" i="1"/>
  <c r="AJ351" i="1"/>
  <c r="AF351" i="1"/>
  <c r="AD351" i="1"/>
  <c r="X351" i="1"/>
  <c r="AN351" i="1" s="1"/>
  <c r="V351" i="1"/>
  <c r="AL351" i="1" s="1"/>
  <c r="T351" i="1"/>
  <c r="R351" i="1"/>
  <c r="AH351" i="1" s="1"/>
  <c r="O351" i="1"/>
  <c r="AE351" i="1" s="1"/>
  <c r="N351" i="1"/>
  <c r="L351" i="1"/>
  <c r="AB351" i="1" s="1"/>
  <c r="J351" i="1"/>
  <c r="BK350" i="1"/>
  <c r="AM350" i="1"/>
  <c r="AL350" i="1"/>
  <c r="AI350" i="1"/>
  <c r="AF350" i="1"/>
  <c r="AD350" i="1"/>
  <c r="Z350" i="1"/>
  <c r="Y350" i="1"/>
  <c r="Y351" i="1" s="1"/>
  <c r="AO351" i="1" s="1"/>
  <c r="X350" i="1"/>
  <c r="AN350" i="1" s="1"/>
  <c r="W350" i="1"/>
  <c r="W351" i="1" s="1"/>
  <c r="AM351" i="1" s="1"/>
  <c r="V350" i="1"/>
  <c r="U350" i="1"/>
  <c r="AK350" i="1" s="1"/>
  <c r="T350" i="1"/>
  <c r="AJ350" i="1" s="1"/>
  <c r="S350" i="1"/>
  <c r="S351" i="1" s="1"/>
  <c r="AI351" i="1" s="1"/>
  <c r="R350" i="1"/>
  <c r="AH350" i="1" s="1"/>
  <c r="Q350" i="1"/>
  <c r="P350" i="1"/>
  <c r="P351" i="1" s="1"/>
  <c r="O350" i="1"/>
  <c r="AE350" i="1" s="1"/>
  <c r="N350" i="1"/>
  <c r="M350" i="1"/>
  <c r="L350" i="1"/>
  <c r="AB350" i="1" s="1"/>
  <c r="K350" i="1"/>
  <c r="K351" i="1" s="1"/>
  <c r="AA351" i="1" s="1"/>
  <c r="J350" i="1"/>
  <c r="D350" i="1"/>
  <c r="AO349" i="1"/>
  <c r="AN349" i="1"/>
  <c r="AM349" i="1"/>
  <c r="AL349" i="1"/>
  <c r="AK349" i="1"/>
  <c r="AJ349" i="1"/>
  <c r="AI349" i="1"/>
  <c r="AG349" i="1"/>
  <c r="AF349" i="1"/>
  <c r="AE349" i="1"/>
  <c r="AD349" i="1"/>
  <c r="AC349" i="1"/>
  <c r="AB349" i="1"/>
  <c r="AA349" i="1"/>
  <c r="R349" i="1"/>
  <c r="AH349" i="1" s="1"/>
  <c r="J349" i="1"/>
  <c r="AS348" i="1"/>
  <c r="AO348" i="1"/>
  <c r="AN348" i="1"/>
  <c r="AM348" i="1"/>
  <c r="AL348" i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Z349" i="1" s="1"/>
  <c r="AP349" i="1" s="1"/>
  <c r="R348" i="1"/>
  <c r="J348" i="1"/>
  <c r="D348" i="1"/>
  <c r="BC347" i="1"/>
  <c r="AI347" i="1"/>
  <c r="AD347" i="1"/>
  <c r="AA347" i="1"/>
  <c r="X347" i="1"/>
  <c r="AN347" i="1" s="1"/>
  <c r="V347" i="1"/>
  <c r="AL347" i="1" s="1"/>
  <c r="T347" i="1"/>
  <c r="AJ347" i="1" s="1"/>
  <c r="S347" i="1"/>
  <c r="O347" i="1"/>
  <c r="AE347" i="1" s="1"/>
  <c r="N347" i="1"/>
  <c r="L347" i="1"/>
  <c r="AB347" i="1" s="1"/>
  <c r="K347" i="1"/>
  <c r="J347" i="1"/>
  <c r="H347" i="1"/>
  <c r="AT347" i="1" s="1"/>
  <c r="G347" i="1"/>
  <c r="F347" i="1"/>
  <c r="E347" i="1"/>
  <c r="E356" i="1" s="1"/>
  <c r="E360" i="1" s="1"/>
  <c r="BI346" i="1"/>
  <c r="BI355" i="1" s="1"/>
  <c r="BH346" i="1"/>
  <c r="BH355" i="1" s="1"/>
  <c r="AZ346" i="1"/>
  <c r="AZ355" i="1" s="1"/>
  <c r="AS346" i="1"/>
  <c r="AS355" i="1" s="1"/>
  <c r="AR346" i="1"/>
  <c r="AM346" i="1"/>
  <c r="AI346" i="1"/>
  <c r="AF346" i="1"/>
  <c r="AC346" i="1"/>
  <c r="Z346" i="1"/>
  <c r="Z347" i="1" s="1"/>
  <c r="AP347" i="1" s="1"/>
  <c r="Y346" i="1"/>
  <c r="Y347" i="1" s="1"/>
  <c r="AO347" i="1" s="1"/>
  <c r="X346" i="1"/>
  <c r="AN346" i="1" s="1"/>
  <c r="W346" i="1"/>
  <c r="W347" i="1" s="1"/>
  <c r="AM347" i="1" s="1"/>
  <c r="V346" i="1"/>
  <c r="AL346" i="1" s="1"/>
  <c r="U346" i="1"/>
  <c r="T346" i="1"/>
  <c r="AJ346" i="1" s="1"/>
  <c r="S346" i="1"/>
  <c r="R346" i="1"/>
  <c r="R347" i="1" s="1"/>
  <c r="AH347" i="1" s="1"/>
  <c r="Q346" i="1"/>
  <c r="Q347" i="1" s="1"/>
  <c r="AG347" i="1" s="1"/>
  <c r="P346" i="1"/>
  <c r="P347" i="1" s="1"/>
  <c r="AF347" i="1" s="1"/>
  <c r="O346" i="1"/>
  <c r="AE346" i="1" s="1"/>
  <c r="N346" i="1"/>
  <c r="AD346" i="1" s="1"/>
  <c r="M346" i="1"/>
  <c r="M347" i="1" s="1"/>
  <c r="AC347" i="1" s="1"/>
  <c r="L346" i="1"/>
  <c r="AB346" i="1" s="1"/>
  <c r="K346" i="1"/>
  <c r="AA346" i="1" s="1"/>
  <c r="J346" i="1"/>
  <c r="D346" i="1"/>
  <c r="AP345" i="1"/>
  <c r="AO345" i="1"/>
  <c r="AI345" i="1"/>
  <c r="AG345" i="1"/>
  <c r="AE345" i="1"/>
  <c r="AD345" i="1"/>
  <c r="Y345" i="1"/>
  <c r="V345" i="1"/>
  <c r="AL345" i="1" s="1"/>
  <c r="U345" i="1"/>
  <c r="AK345" i="1" s="1"/>
  <c r="T345" i="1"/>
  <c r="AJ345" i="1" s="1"/>
  <c r="S345" i="1"/>
  <c r="R345" i="1"/>
  <c r="AH345" i="1" s="1"/>
  <c r="Q345" i="1"/>
  <c r="N345" i="1"/>
  <c r="L345" i="1"/>
  <c r="AB345" i="1" s="1"/>
  <c r="K345" i="1"/>
  <c r="AA345" i="1" s="1"/>
  <c r="J345" i="1"/>
  <c r="BH344" i="1"/>
  <c r="BH358" i="1" s="1"/>
  <c r="BH364" i="1" s="1"/>
  <c r="AZ344" i="1"/>
  <c r="AZ358" i="1" s="1"/>
  <c r="AZ364" i="1" s="1"/>
  <c r="AR344" i="1"/>
  <c r="AR358" i="1" s="1"/>
  <c r="AR364" i="1" s="1"/>
  <c r="AN344" i="1"/>
  <c r="AL344" i="1"/>
  <c r="AI344" i="1"/>
  <c r="AH344" i="1"/>
  <c r="Z344" i="1"/>
  <c r="Z345" i="1" s="1"/>
  <c r="Y344" i="1"/>
  <c r="AO344" i="1" s="1"/>
  <c r="X344" i="1"/>
  <c r="X345" i="1" s="1"/>
  <c r="AN345" i="1" s="1"/>
  <c r="W344" i="1"/>
  <c r="AM344" i="1" s="1"/>
  <c r="V344" i="1"/>
  <c r="U344" i="1"/>
  <c r="AK344" i="1" s="1"/>
  <c r="T344" i="1"/>
  <c r="AJ344" i="1" s="1"/>
  <c r="S344" i="1"/>
  <c r="R344" i="1"/>
  <c r="Q344" i="1"/>
  <c r="AG344" i="1" s="1"/>
  <c r="P344" i="1"/>
  <c r="P345" i="1" s="1"/>
  <c r="AF345" i="1" s="1"/>
  <c r="O344" i="1"/>
  <c r="O345" i="1" s="1"/>
  <c r="N344" i="1"/>
  <c r="AD344" i="1" s="1"/>
  <c r="M344" i="1"/>
  <c r="M345" i="1" s="1"/>
  <c r="AC345" i="1" s="1"/>
  <c r="L344" i="1"/>
  <c r="AB344" i="1" s="1"/>
  <c r="K344" i="1"/>
  <c r="AA344" i="1" s="1"/>
  <c r="J344" i="1"/>
  <c r="F344" i="1"/>
  <c r="D344" i="1"/>
  <c r="AK343" i="1"/>
  <c r="Z343" i="1"/>
  <c r="AP343" i="1" s="1"/>
  <c r="Y343" i="1"/>
  <c r="AO343" i="1" s="1"/>
  <c r="W343" i="1"/>
  <c r="AM343" i="1" s="1"/>
  <c r="U343" i="1"/>
  <c r="T343" i="1"/>
  <c r="AJ343" i="1" s="1"/>
  <c r="P343" i="1"/>
  <c r="AF343" i="1" s="1"/>
  <c r="O343" i="1"/>
  <c r="AE343" i="1" s="1"/>
  <c r="M343" i="1"/>
  <c r="AC343" i="1" s="1"/>
  <c r="L343" i="1"/>
  <c r="AB343" i="1" s="1"/>
  <c r="J343" i="1"/>
  <c r="BK342" i="1"/>
  <c r="BK348" i="1" s="1"/>
  <c r="BC342" i="1"/>
  <c r="BC348" i="1" s="1"/>
  <c r="AU342" i="1"/>
  <c r="AU348" i="1" s="1"/>
  <c r="AI342" i="1"/>
  <c r="AH342" i="1"/>
  <c r="AG342" i="1"/>
  <c r="Z342" i="1"/>
  <c r="AP342" i="1" s="1"/>
  <c r="Y342" i="1"/>
  <c r="AO342" i="1" s="1"/>
  <c r="X342" i="1"/>
  <c r="W342" i="1"/>
  <c r="AM342" i="1" s="1"/>
  <c r="V342" i="1"/>
  <c r="V343" i="1" s="1"/>
  <c r="AL343" i="1" s="1"/>
  <c r="U342" i="1"/>
  <c r="AK342" i="1" s="1"/>
  <c r="T342" i="1"/>
  <c r="AJ342" i="1" s="1"/>
  <c r="S342" i="1"/>
  <c r="S343" i="1" s="1"/>
  <c r="AI343" i="1" s="1"/>
  <c r="R342" i="1"/>
  <c r="R343" i="1" s="1"/>
  <c r="AH343" i="1" s="1"/>
  <c r="Q342" i="1"/>
  <c r="Q343" i="1" s="1"/>
  <c r="AG343" i="1" s="1"/>
  <c r="P342" i="1"/>
  <c r="AF342" i="1" s="1"/>
  <c r="O342" i="1"/>
  <c r="AE342" i="1" s="1"/>
  <c r="N342" i="1"/>
  <c r="N343" i="1" s="1"/>
  <c r="AD343" i="1" s="1"/>
  <c r="M342" i="1"/>
  <c r="AC342" i="1" s="1"/>
  <c r="L342" i="1"/>
  <c r="AB342" i="1" s="1"/>
  <c r="K342" i="1"/>
  <c r="K343" i="1" s="1"/>
  <c r="AA343" i="1" s="1"/>
  <c r="J342" i="1"/>
  <c r="F342" i="1"/>
  <c r="D342" i="1"/>
  <c r="AN341" i="1"/>
  <c r="AH341" i="1"/>
  <c r="Z341" i="1"/>
  <c r="AP341" i="1" s="1"/>
  <c r="X341" i="1"/>
  <c r="W341" i="1"/>
  <c r="AM341" i="1" s="1"/>
  <c r="R341" i="1"/>
  <c r="P341" i="1"/>
  <c r="AF341" i="1" s="1"/>
  <c r="O341" i="1"/>
  <c r="AE341" i="1" s="1"/>
  <c r="M341" i="1"/>
  <c r="AC341" i="1" s="1"/>
  <c r="L341" i="1"/>
  <c r="AB341" i="1" s="1"/>
  <c r="J341" i="1"/>
  <c r="BK340" i="1"/>
  <c r="BJ340" i="1"/>
  <c r="BJ350" i="1" s="1"/>
  <c r="BC340" i="1"/>
  <c r="BC350" i="1" s="1"/>
  <c r="AU340" i="1"/>
  <c r="AU350" i="1" s="1"/>
  <c r="AJ340" i="1"/>
  <c r="AI340" i="1"/>
  <c r="Z340" i="1"/>
  <c r="AP340" i="1" s="1"/>
  <c r="Y340" i="1"/>
  <c r="X340" i="1"/>
  <c r="AN340" i="1" s="1"/>
  <c r="W340" i="1"/>
  <c r="AM340" i="1" s="1"/>
  <c r="V340" i="1"/>
  <c r="V341" i="1" s="1"/>
  <c r="AL341" i="1" s="1"/>
  <c r="U340" i="1"/>
  <c r="U341" i="1" s="1"/>
  <c r="AK341" i="1" s="1"/>
  <c r="T340" i="1"/>
  <c r="T341" i="1" s="1"/>
  <c r="AJ341" i="1" s="1"/>
  <c r="S340" i="1"/>
  <c r="S341" i="1" s="1"/>
  <c r="AI341" i="1" s="1"/>
  <c r="R340" i="1"/>
  <c r="AH340" i="1" s="1"/>
  <c r="Q340" i="1"/>
  <c r="P340" i="1"/>
  <c r="AF340" i="1" s="1"/>
  <c r="O340" i="1"/>
  <c r="AE340" i="1" s="1"/>
  <c r="N340" i="1"/>
  <c r="N341" i="1" s="1"/>
  <c r="AD341" i="1" s="1"/>
  <c r="M340" i="1"/>
  <c r="AC340" i="1" s="1"/>
  <c r="L340" i="1"/>
  <c r="AB340" i="1" s="1"/>
  <c r="K340" i="1"/>
  <c r="K341" i="1" s="1"/>
  <c r="AA341" i="1" s="1"/>
  <c r="J340" i="1"/>
  <c r="D340" i="1"/>
  <c r="BK339" i="1"/>
  <c r="BJ339" i="1"/>
  <c r="BI339" i="1"/>
  <c r="BH339" i="1"/>
  <c r="BG339" i="1"/>
  <c r="BF339" i="1"/>
  <c r="BD339" i="1"/>
  <c r="BC339" i="1"/>
  <c r="BB339" i="1"/>
  <c r="BA339" i="1"/>
  <c r="AZ339" i="1"/>
  <c r="AY339" i="1"/>
  <c r="AX339" i="1"/>
  <c r="AV339" i="1"/>
  <c r="AU339" i="1"/>
  <c r="AT339" i="1"/>
  <c r="AS339" i="1"/>
  <c r="AR339" i="1"/>
  <c r="AQ339" i="1"/>
  <c r="H339" i="1"/>
  <c r="BE339" i="1" s="1"/>
  <c r="G339" i="1"/>
  <c r="BK338" i="1"/>
  <c r="BJ338" i="1"/>
  <c r="BI338" i="1"/>
  <c r="BH338" i="1"/>
  <c r="BG338" i="1"/>
  <c r="BF338" i="1"/>
  <c r="BD338" i="1"/>
  <c r="BC338" i="1"/>
  <c r="BB338" i="1"/>
  <c r="BA338" i="1"/>
  <c r="AZ338" i="1"/>
  <c r="AY338" i="1"/>
  <c r="AX338" i="1"/>
  <c r="AV338" i="1"/>
  <c r="AU338" i="1"/>
  <c r="AT338" i="1"/>
  <c r="AS338" i="1"/>
  <c r="AR338" i="1"/>
  <c r="AQ338" i="1"/>
  <c r="H338" i="1"/>
  <c r="BE338" i="1" s="1"/>
  <c r="BK337" i="1"/>
  <c r="BJ337" i="1"/>
  <c r="BI337" i="1"/>
  <c r="BH337" i="1"/>
  <c r="BG337" i="1"/>
  <c r="BF337" i="1"/>
  <c r="BD337" i="1"/>
  <c r="BC337" i="1"/>
  <c r="BB337" i="1"/>
  <c r="BA337" i="1"/>
  <c r="AZ337" i="1"/>
  <c r="AY337" i="1"/>
  <c r="AX337" i="1"/>
  <c r="AV337" i="1"/>
  <c r="AU337" i="1"/>
  <c r="AT337" i="1"/>
  <c r="AS337" i="1"/>
  <c r="AR337" i="1"/>
  <c r="AQ337" i="1"/>
  <c r="H337" i="1"/>
  <c r="BE337" i="1" s="1"/>
  <c r="BK336" i="1"/>
  <c r="BJ336" i="1"/>
  <c r="BI336" i="1"/>
  <c r="BH336" i="1"/>
  <c r="BG336" i="1"/>
  <c r="BF336" i="1"/>
  <c r="BD336" i="1"/>
  <c r="BC336" i="1"/>
  <c r="BB336" i="1"/>
  <c r="BA336" i="1"/>
  <c r="AZ336" i="1"/>
  <c r="AY336" i="1"/>
  <c r="AX336" i="1"/>
  <c r="AV336" i="1"/>
  <c r="AU336" i="1"/>
  <c r="AT336" i="1"/>
  <c r="AS336" i="1"/>
  <c r="AR336" i="1"/>
  <c r="AQ336" i="1"/>
  <c r="H336" i="1"/>
  <c r="BE336" i="1" s="1"/>
  <c r="BK335" i="1"/>
  <c r="BJ335" i="1"/>
  <c r="BI335" i="1"/>
  <c r="BH335" i="1"/>
  <c r="BG335" i="1"/>
  <c r="BF335" i="1"/>
  <c r="BD335" i="1"/>
  <c r="BC335" i="1"/>
  <c r="BB335" i="1"/>
  <c r="BA335" i="1"/>
  <c r="AZ335" i="1"/>
  <c r="AY335" i="1"/>
  <c r="AX335" i="1"/>
  <c r="AV335" i="1"/>
  <c r="AU335" i="1"/>
  <c r="AT335" i="1"/>
  <c r="AS335" i="1"/>
  <c r="AR335" i="1"/>
  <c r="AQ335" i="1"/>
  <c r="H335" i="1"/>
  <c r="BE335" i="1" s="1"/>
  <c r="BK334" i="1"/>
  <c r="BJ334" i="1"/>
  <c r="BI334" i="1"/>
  <c r="BH334" i="1"/>
  <c r="BG334" i="1"/>
  <c r="BF334" i="1"/>
  <c r="BD334" i="1"/>
  <c r="BC334" i="1"/>
  <c r="BB334" i="1"/>
  <c r="BA334" i="1"/>
  <c r="AZ334" i="1"/>
  <c r="AY334" i="1"/>
  <c r="AX334" i="1"/>
  <c r="AV334" i="1"/>
  <c r="AU334" i="1"/>
  <c r="AT334" i="1"/>
  <c r="AS334" i="1"/>
  <c r="AR334" i="1"/>
  <c r="AQ334" i="1"/>
  <c r="H334" i="1"/>
  <c r="BE334" i="1" s="1"/>
  <c r="BK333" i="1"/>
  <c r="BG333" i="1"/>
  <c r="BF333" i="1"/>
  <c r="BD333" i="1"/>
  <c r="BC333" i="1"/>
  <c r="BB333" i="1"/>
  <c r="AX333" i="1"/>
  <c r="AV333" i="1"/>
  <c r="AU333" i="1"/>
  <c r="AT333" i="1"/>
  <c r="AS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H333" i="1"/>
  <c r="BH333" i="1" s="1"/>
  <c r="BK332" i="1"/>
  <c r="BI332" i="1"/>
  <c r="BC332" i="1"/>
  <c r="BB332" i="1"/>
  <c r="AY332" i="1"/>
  <c r="AT332" i="1"/>
  <c r="AS332" i="1"/>
  <c r="AA332" i="1"/>
  <c r="I332" i="1"/>
  <c r="H332" i="1"/>
  <c r="BG332" i="1" s="1"/>
  <c r="G332" i="1"/>
  <c r="BI331" i="1"/>
  <c r="BG331" i="1"/>
  <c r="BF331" i="1"/>
  <c r="BE331" i="1"/>
  <c r="BD331" i="1"/>
  <c r="BC331" i="1"/>
  <c r="AY331" i="1"/>
  <c r="AX331" i="1"/>
  <c r="AW331" i="1"/>
  <c r="AV331" i="1"/>
  <c r="AU331" i="1"/>
  <c r="AT331" i="1"/>
  <c r="AO331" i="1"/>
  <c r="AN331" i="1"/>
  <c r="AM331" i="1"/>
  <c r="AG331" i="1"/>
  <c r="AF331" i="1"/>
  <c r="AE331" i="1"/>
  <c r="AD331" i="1"/>
  <c r="I331" i="1"/>
  <c r="H331" i="1"/>
  <c r="G331" i="1"/>
  <c r="G338" i="1" s="1"/>
  <c r="BJ330" i="1"/>
  <c r="BA330" i="1"/>
  <c r="AQ330" i="1"/>
  <c r="AN330" i="1"/>
  <c r="AG330" i="1"/>
  <c r="AE330" i="1"/>
  <c r="I330" i="1"/>
  <c r="H330" i="1"/>
  <c r="G330" i="1"/>
  <c r="G337" i="1" s="1"/>
  <c r="BD329" i="1"/>
  <c r="BC329" i="1"/>
  <c r="AU329" i="1"/>
  <c r="AT329" i="1"/>
  <c r="I329" i="1"/>
  <c r="H329" i="1"/>
  <c r="BI329" i="1" s="1"/>
  <c r="G329" i="1"/>
  <c r="G336" i="1" s="1"/>
  <c r="BI328" i="1"/>
  <c r="BG328" i="1"/>
  <c r="BF328" i="1"/>
  <c r="BE328" i="1"/>
  <c r="BD328" i="1"/>
  <c r="AY328" i="1"/>
  <c r="AX328" i="1"/>
  <c r="AW328" i="1"/>
  <c r="AV328" i="1"/>
  <c r="AU328" i="1"/>
  <c r="AO328" i="1"/>
  <c r="AN328" i="1"/>
  <c r="AM328" i="1"/>
  <c r="AG328" i="1"/>
  <c r="AF328" i="1"/>
  <c r="AE328" i="1"/>
  <c r="I328" i="1"/>
  <c r="H328" i="1"/>
  <c r="G328" i="1"/>
  <c r="G335" i="1" s="1"/>
  <c r="BJ327" i="1"/>
  <c r="AI327" i="1"/>
  <c r="AF327" i="1"/>
  <c r="I327" i="1"/>
  <c r="I334" i="1" s="1"/>
  <c r="H327" i="1"/>
  <c r="AS327" i="1" s="1"/>
  <c r="G327" i="1"/>
  <c r="G334" i="1" s="1"/>
  <c r="BK326" i="1"/>
  <c r="BG326" i="1"/>
  <c r="BF326" i="1"/>
  <c r="BE326" i="1"/>
  <c r="BD326" i="1"/>
  <c r="BC326" i="1"/>
  <c r="BB326" i="1"/>
  <c r="AX326" i="1"/>
  <c r="AW326" i="1"/>
  <c r="AV326" i="1"/>
  <c r="AU326" i="1"/>
  <c r="AT326" i="1"/>
  <c r="AS326" i="1"/>
  <c r="AO326" i="1"/>
  <c r="AN326" i="1"/>
  <c r="AM326" i="1"/>
  <c r="AL326" i="1"/>
  <c r="AI326" i="1"/>
  <c r="AG326" i="1"/>
  <c r="AF326" i="1"/>
  <c r="AE326" i="1"/>
  <c r="AD326" i="1"/>
  <c r="Z326" i="1"/>
  <c r="Y326" i="1"/>
  <c r="X326" i="1"/>
  <c r="W326" i="1"/>
  <c r="V326" i="1"/>
  <c r="AL331" i="1" s="1"/>
  <c r="U326" i="1"/>
  <c r="AK331" i="1" s="1"/>
  <c r="T326" i="1"/>
  <c r="S326" i="1"/>
  <c r="R326" i="1"/>
  <c r="Q326" i="1"/>
  <c r="P326" i="1"/>
  <c r="O326" i="1"/>
  <c r="N326" i="1"/>
  <c r="AD328" i="1" s="1"/>
  <c r="M326" i="1"/>
  <c r="AC331" i="1" s="1"/>
  <c r="L326" i="1"/>
  <c r="K326" i="1"/>
  <c r="AA331" i="1" s="1"/>
  <c r="J326" i="1"/>
  <c r="I326" i="1"/>
  <c r="H326" i="1"/>
  <c r="G326" i="1"/>
  <c r="G333" i="1" s="1"/>
  <c r="AJ325" i="1"/>
  <c r="Z325" i="1"/>
  <c r="AP325" i="1" s="1"/>
  <c r="X325" i="1"/>
  <c r="AN325" i="1" s="1"/>
  <c r="R325" i="1"/>
  <c r="AH325" i="1" s="1"/>
  <c r="P325" i="1"/>
  <c r="AF325" i="1" s="1"/>
  <c r="M325" i="1"/>
  <c r="AC325" i="1" s="1"/>
  <c r="J325" i="1"/>
  <c r="G325" i="1"/>
  <c r="F325" i="1"/>
  <c r="BK324" i="1"/>
  <c r="BJ324" i="1"/>
  <c r="BI324" i="1"/>
  <c r="BH324" i="1"/>
  <c r="BG324" i="1"/>
  <c r="BF324" i="1"/>
  <c r="BD324" i="1"/>
  <c r="BC324" i="1"/>
  <c r="BB324" i="1"/>
  <c r="BA324" i="1"/>
  <c r="AZ324" i="1"/>
  <c r="AY324" i="1"/>
  <c r="AX324" i="1"/>
  <c r="AV324" i="1"/>
  <c r="AU324" i="1"/>
  <c r="AT324" i="1"/>
  <c r="AS324" i="1"/>
  <c r="AR324" i="1"/>
  <c r="AQ324" i="1"/>
  <c r="AP324" i="1"/>
  <c r="AN324" i="1"/>
  <c r="AL324" i="1"/>
  <c r="AJ324" i="1"/>
  <c r="AH324" i="1"/>
  <c r="Z324" i="1"/>
  <c r="Y324" i="1"/>
  <c r="AO324" i="1" s="1"/>
  <c r="X324" i="1"/>
  <c r="W324" i="1"/>
  <c r="V324" i="1"/>
  <c r="U324" i="1"/>
  <c r="AK324" i="1" s="1"/>
  <c r="T324" i="1"/>
  <c r="T325" i="1" s="1"/>
  <c r="S324" i="1"/>
  <c r="AI324" i="1" s="1"/>
  <c r="R324" i="1"/>
  <c r="Q324" i="1"/>
  <c r="AG324" i="1" s="1"/>
  <c r="P324" i="1"/>
  <c r="AF324" i="1" s="1"/>
  <c r="O324" i="1"/>
  <c r="O325" i="1" s="1"/>
  <c r="AE325" i="1" s="1"/>
  <c r="N324" i="1"/>
  <c r="AD324" i="1" s="1"/>
  <c r="M324" i="1"/>
  <c r="AC324" i="1" s="1"/>
  <c r="L324" i="1"/>
  <c r="L325" i="1" s="1"/>
  <c r="AB325" i="1" s="1"/>
  <c r="K324" i="1"/>
  <c r="AA324" i="1" s="1"/>
  <c r="J324" i="1"/>
  <c r="H324" i="1"/>
  <c r="BE324" i="1" s="1"/>
  <c r="G324" i="1"/>
  <c r="F324" i="1"/>
  <c r="E324" i="1"/>
  <c r="D324" i="1"/>
  <c r="BJ323" i="1"/>
  <c r="BD323" i="1"/>
  <c r="BB323" i="1"/>
  <c r="AV323" i="1"/>
  <c r="AT323" i="1"/>
  <c r="AQ323" i="1"/>
  <c r="AN323" i="1"/>
  <c r="AM323" i="1"/>
  <c r="AL323" i="1"/>
  <c r="AK323" i="1"/>
  <c r="AI323" i="1"/>
  <c r="AH323" i="1"/>
  <c r="AF323" i="1"/>
  <c r="AE323" i="1"/>
  <c r="AD323" i="1"/>
  <c r="AC323" i="1"/>
  <c r="Z323" i="1"/>
  <c r="AP323" i="1" s="1"/>
  <c r="Y323" i="1"/>
  <c r="AO323" i="1" s="1"/>
  <c r="X323" i="1"/>
  <c r="W323" i="1"/>
  <c r="V323" i="1"/>
  <c r="U323" i="1"/>
  <c r="T323" i="1"/>
  <c r="AJ323" i="1" s="1"/>
  <c r="S323" i="1"/>
  <c r="R323" i="1"/>
  <c r="Q323" i="1"/>
  <c r="AG323" i="1" s="1"/>
  <c r="P323" i="1"/>
  <c r="O323" i="1"/>
  <c r="N323" i="1"/>
  <c r="M323" i="1"/>
  <c r="L323" i="1"/>
  <c r="AB323" i="1" s="1"/>
  <c r="K323" i="1"/>
  <c r="J323" i="1"/>
  <c r="H323" i="1"/>
  <c r="BE323" i="1" s="1"/>
  <c r="G323" i="1"/>
  <c r="F323" i="1"/>
  <c r="E323" i="1"/>
  <c r="D323" i="1"/>
  <c r="BJ322" i="1"/>
  <c r="BB322" i="1"/>
  <c r="AX322" i="1"/>
  <c r="AI322" i="1"/>
  <c r="AH322" i="1"/>
  <c r="AA322" i="1"/>
  <c r="Z322" i="1"/>
  <c r="AP322" i="1" s="1"/>
  <c r="X322" i="1"/>
  <c r="AN322" i="1" s="1"/>
  <c r="V322" i="1"/>
  <c r="AL322" i="1" s="1"/>
  <c r="R322" i="1"/>
  <c r="P322" i="1"/>
  <c r="AF322" i="1" s="1"/>
  <c r="N322" i="1"/>
  <c r="AD322" i="1" s="1"/>
  <c r="M322" i="1"/>
  <c r="AC322" i="1" s="1"/>
  <c r="J322" i="1"/>
  <c r="H322" i="1"/>
  <c r="AY322" i="1" s="1"/>
  <c r="E322" i="1"/>
  <c r="BK321" i="1"/>
  <c r="BJ321" i="1"/>
  <c r="BC321" i="1"/>
  <c r="BB321" i="1"/>
  <c r="BA321" i="1"/>
  <c r="AV321" i="1"/>
  <c r="AU321" i="1"/>
  <c r="AT321" i="1"/>
  <c r="AS321" i="1"/>
  <c r="AM321" i="1"/>
  <c r="AL321" i="1"/>
  <c r="AJ321" i="1"/>
  <c r="AI321" i="1"/>
  <c r="Z321" i="1"/>
  <c r="AP321" i="1" s="1"/>
  <c r="Y321" i="1"/>
  <c r="AO321" i="1" s="1"/>
  <c r="X321" i="1"/>
  <c r="AN321" i="1" s="1"/>
  <c r="W321" i="1"/>
  <c r="W322" i="1" s="1"/>
  <c r="AM322" i="1" s="1"/>
  <c r="V321" i="1"/>
  <c r="U321" i="1"/>
  <c r="U322" i="1" s="1"/>
  <c r="AK322" i="1" s="1"/>
  <c r="T321" i="1"/>
  <c r="T322" i="1" s="1"/>
  <c r="AJ322" i="1" s="1"/>
  <c r="S321" i="1"/>
  <c r="S322" i="1" s="1"/>
  <c r="R321" i="1"/>
  <c r="AH321" i="1" s="1"/>
  <c r="Q321" i="1"/>
  <c r="AG321" i="1" s="1"/>
  <c r="P321" i="1"/>
  <c r="AF321" i="1" s="1"/>
  <c r="O321" i="1"/>
  <c r="O322" i="1" s="1"/>
  <c r="AE322" i="1" s="1"/>
  <c r="N321" i="1"/>
  <c r="AD321" i="1" s="1"/>
  <c r="M321" i="1"/>
  <c r="AC321" i="1" s="1"/>
  <c r="L321" i="1"/>
  <c r="L322" i="1" s="1"/>
  <c r="AB322" i="1" s="1"/>
  <c r="K321" i="1"/>
  <c r="K322" i="1" s="1"/>
  <c r="J321" i="1"/>
  <c r="G321" i="1"/>
  <c r="D321" i="1"/>
  <c r="BJ320" i="1"/>
  <c r="BI320" i="1"/>
  <c r="BH320" i="1"/>
  <c r="BG320" i="1"/>
  <c r="BE320" i="1"/>
  <c r="BA320" i="1"/>
  <c r="AZ320" i="1"/>
  <c r="AY320" i="1"/>
  <c r="AW320" i="1"/>
  <c r="AV320" i="1"/>
  <c r="AR320" i="1"/>
  <c r="AQ320" i="1"/>
  <c r="AN320" i="1"/>
  <c r="AI320" i="1"/>
  <c r="AG320" i="1"/>
  <c r="AF320" i="1"/>
  <c r="AD320" i="1"/>
  <c r="AA320" i="1"/>
  <c r="Y320" i="1"/>
  <c r="AO320" i="1" s="1"/>
  <c r="X320" i="1"/>
  <c r="W320" i="1"/>
  <c r="AM320" i="1" s="1"/>
  <c r="V320" i="1"/>
  <c r="AL320" i="1" s="1"/>
  <c r="S320" i="1"/>
  <c r="Q320" i="1"/>
  <c r="P320" i="1"/>
  <c r="N320" i="1"/>
  <c r="M320" i="1"/>
  <c r="AC320" i="1" s="1"/>
  <c r="K320" i="1"/>
  <c r="J320" i="1"/>
  <c r="H320" i="1"/>
  <c r="G320" i="1"/>
  <c r="G345" i="1" s="1"/>
  <c r="G365" i="1" s="1"/>
  <c r="F320" i="1"/>
  <c r="F345" i="1" s="1"/>
  <c r="F365" i="1" s="1"/>
  <c r="E320" i="1"/>
  <c r="E345" i="1" s="1"/>
  <c r="E365" i="1" s="1"/>
  <c r="BK319" i="1"/>
  <c r="BJ319" i="1"/>
  <c r="BI319" i="1"/>
  <c r="BI344" i="1" s="1"/>
  <c r="BI358" i="1" s="1"/>
  <c r="BI364" i="1" s="1"/>
  <c r="BH319" i="1"/>
  <c r="BG319" i="1"/>
  <c r="BF319" i="1"/>
  <c r="BE319" i="1"/>
  <c r="BD319" i="1"/>
  <c r="BC319" i="1"/>
  <c r="BB319" i="1"/>
  <c r="BB346" i="1" s="1"/>
  <c r="BB355" i="1" s="1"/>
  <c r="BA319" i="1"/>
  <c r="BA344" i="1" s="1"/>
  <c r="BA358" i="1" s="1"/>
  <c r="BA364" i="1" s="1"/>
  <c r="AZ319" i="1"/>
  <c r="AY319" i="1"/>
  <c r="AY344" i="1" s="1"/>
  <c r="AY358" i="1" s="1"/>
  <c r="AY364" i="1" s="1"/>
  <c r="AX319" i="1"/>
  <c r="AW319" i="1"/>
  <c r="AV319" i="1"/>
  <c r="AU319" i="1"/>
  <c r="AT319" i="1"/>
  <c r="AS319" i="1"/>
  <c r="AS344" i="1" s="1"/>
  <c r="AS358" i="1" s="1"/>
  <c r="AS364" i="1" s="1"/>
  <c r="AR319" i="1"/>
  <c r="AP319" i="1"/>
  <c r="AO319" i="1"/>
  <c r="AN319" i="1"/>
  <c r="AL319" i="1"/>
  <c r="AH319" i="1"/>
  <c r="AG319" i="1"/>
  <c r="AF319" i="1"/>
  <c r="AD319" i="1"/>
  <c r="AB319" i="1"/>
  <c r="Z319" i="1"/>
  <c r="Z320" i="1" s="1"/>
  <c r="AP320" i="1" s="1"/>
  <c r="Y319" i="1"/>
  <c r="X319" i="1"/>
  <c r="W319" i="1"/>
  <c r="AM319" i="1" s="1"/>
  <c r="V319" i="1"/>
  <c r="U319" i="1"/>
  <c r="AK319" i="1" s="1"/>
  <c r="T319" i="1"/>
  <c r="S319" i="1"/>
  <c r="AI319" i="1" s="1"/>
  <c r="R319" i="1"/>
  <c r="R320" i="1" s="1"/>
  <c r="AH320" i="1" s="1"/>
  <c r="Q319" i="1"/>
  <c r="P319" i="1"/>
  <c r="O319" i="1"/>
  <c r="AE319" i="1" s="1"/>
  <c r="N319" i="1"/>
  <c r="M319" i="1"/>
  <c r="AC319" i="1" s="1"/>
  <c r="L319" i="1"/>
  <c r="L320" i="1" s="1"/>
  <c r="AB320" i="1" s="1"/>
  <c r="K319" i="1"/>
  <c r="AA319" i="1" s="1"/>
  <c r="J319" i="1"/>
  <c r="G319" i="1"/>
  <c r="F319" i="1"/>
  <c r="F358" i="1" s="1"/>
  <c r="E319" i="1"/>
  <c r="E344" i="1" s="1"/>
  <c r="D319" i="1"/>
  <c r="BK318" i="1"/>
  <c r="BJ318" i="1"/>
  <c r="BH318" i="1"/>
  <c r="BC318" i="1"/>
  <c r="BB318" i="1"/>
  <c r="AZ318" i="1"/>
  <c r="AU318" i="1"/>
  <c r="AT318" i="1"/>
  <c r="AR318" i="1"/>
  <c r="AP318" i="1"/>
  <c r="AL318" i="1"/>
  <c r="AJ318" i="1"/>
  <c r="AH318" i="1"/>
  <c r="AD318" i="1"/>
  <c r="AB318" i="1"/>
  <c r="AA318" i="1"/>
  <c r="Z318" i="1"/>
  <c r="Y318" i="1"/>
  <c r="AO318" i="1" s="1"/>
  <c r="V318" i="1"/>
  <c r="T318" i="1"/>
  <c r="S318" i="1"/>
  <c r="AI318" i="1" s="1"/>
  <c r="R318" i="1"/>
  <c r="Q318" i="1"/>
  <c r="AG318" i="1" s="1"/>
  <c r="O318" i="1"/>
  <c r="AE318" i="1" s="1"/>
  <c r="N318" i="1"/>
  <c r="L318" i="1"/>
  <c r="K318" i="1"/>
  <c r="J318" i="1"/>
  <c r="H318" i="1"/>
  <c r="AY318" i="1" s="1"/>
  <c r="G318" i="1"/>
  <c r="G322" i="1" s="1"/>
  <c r="F318" i="1"/>
  <c r="E318" i="1"/>
  <c r="BK317" i="1"/>
  <c r="BJ317" i="1"/>
  <c r="BJ342" i="1" s="1"/>
  <c r="BJ348" i="1" s="1"/>
  <c r="BI317" i="1"/>
  <c r="BI342" i="1" s="1"/>
  <c r="BI348" i="1" s="1"/>
  <c r="BH317" i="1"/>
  <c r="BG317" i="1"/>
  <c r="BF317" i="1"/>
  <c r="BF321" i="1" s="1"/>
  <c r="BE317" i="1"/>
  <c r="BD317" i="1"/>
  <c r="BC317" i="1"/>
  <c r="BB317" i="1"/>
  <c r="BB342" i="1" s="1"/>
  <c r="BB348" i="1" s="1"/>
  <c r="BA317" i="1"/>
  <c r="BA342" i="1" s="1"/>
  <c r="BA348" i="1" s="1"/>
  <c r="AZ317" i="1"/>
  <c r="AY317" i="1"/>
  <c r="AX317" i="1"/>
  <c r="AX321" i="1" s="1"/>
  <c r="AW317" i="1"/>
  <c r="AV317" i="1"/>
  <c r="AU317" i="1"/>
  <c r="AT317" i="1"/>
  <c r="AT342" i="1" s="1"/>
  <c r="AT348" i="1" s="1"/>
  <c r="AS317" i="1"/>
  <c r="AS342" i="1" s="1"/>
  <c r="AR317" i="1"/>
  <c r="AP317" i="1"/>
  <c r="AO317" i="1"/>
  <c r="AM317" i="1"/>
  <c r="AJ317" i="1"/>
  <c r="AI317" i="1"/>
  <c r="AH317" i="1"/>
  <c r="AG317" i="1"/>
  <c r="AE317" i="1"/>
  <c r="AC317" i="1"/>
  <c r="Z317" i="1"/>
  <c r="Y317" i="1"/>
  <c r="X317" i="1"/>
  <c r="AN317" i="1" s="1"/>
  <c r="W317" i="1"/>
  <c r="W318" i="1" s="1"/>
  <c r="AM318" i="1" s="1"/>
  <c r="V317" i="1"/>
  <c r="AL317" i="1" s="1"/>
  <c r="U317" i="1"/>
  <c r="T317" i="1"/>
  <c r="S317" i="1"/>
  <c r="R317" i="1"/>
  <c r="Q317" i="1"/>
  <c r="P317" i="1"/>
  <c r="AF317" i="1" s="1"/>
  <c r="O317" i="1"/>
  <c r="N317" i="1"/>
  <c r="AD317" i="1" s="1"/>
  <c r="M317" i="1"/>
  <c r="M318" i="1" s="1"/>
  <c r="AC318" i="1" s="1"/>
  <c r="L317" i="1"/>
  <c r="AB317" i="1" s="1"/>
  <c r="K317" i="1"/>
  <c r="AA317" i="1" s="1"/>
  <c r="J317" i="1"/>
  <c r="G317" i="1"/>
  <c r="G342" i="1" s="1"/>
  <c r="F317" i="1"/>
  <c r="E317" i="1" s="1"/>
  <c r="D317" i="1"/>
  <c r="AW316" i="1"/>
  <c r="AO316" i="1"/>
  <c r="AD316" i="1"/>
  <c r="AB316" i="1"/>
  <c r="V316" i="1"/>
  <c r="AL316" i="1" s="1"/>
  <c r="U316" i="1"/>
  <c r="AK316" i="1" s="1"/>
  <c r="T316" i="1"/>
  <c r="AJ316" i="1" s="1"/>
  <c r="S316" i="1"/>
  <c r="AI316" i="1" s="1"/>
  <c r="N316" i="1"/>
  <c r="M316" i="1"/>
  <c r="AC316" i="1" s="1"/>
  <c r="L316" i="1"/>
  <c r="K316" i="1"/>
  <c r="AA316" i="1" s="1"/>
  <c r="J316" i="1"/>
  <c r="H316" i="1"/>
  <c r="G316" i="1"/>
  <c r="F316" i="1"/>
  <c r="E316" i="1"/>
  <c r="E325" i="1" s="1"/>
  <c r="D316" i="1"/>
  <c r="D325" i="1" s="1"/>
  <c r="BJ315" i="1"/>
  <c r="BI315" i="1"/>
  <c r="BH315" i="1"/>
  <c r="BC315" i="1"/>
  <c r="BB315" i="1"/>
  <c r="BA315" i="1"/>
  <c r="AZ315" i="1"/>
  <c r="AT315" i="1"/>
  <c r="AS315" i="1"/>
  <c r="AR315" i="1"/>
  <c r="AO315" i="1"/>
  <c r="AL315" i="1"/>
  <c r="AK315" i="1"/>
  <c r="AJ315" i="1"/>
  <c r="AG315" i="1"/>
  <c r="AF315" i="1"/>
  <c r="AD315" i="1"/>
  <c r="AC315" i="1"/>
  <c r="AB315" i="1"/>
  <c r="Z315" i="1"/>
  <c r="AP315" i="1" s="1"/>
  <c r="Y315" i="1"/>
  <c r="X315" i="1"/>
  <c r="AN315" i="1" s="1"/>
  <c r="W315" i="1"/>
  <c r="AM315" i="1" s="1"/>
  <c r="V315" i="1"/>
  <c r="U315" i="1"/>
  <c r="T315" i="1"/>
  <c r="S315" i="1"/>
  <c r="AI315" i="1" s="1"/>
  <c r="R315" i="1"/>
  <c r="R316" i="1" s="1"/>
  <c r="AH316" i="1" s="1"/>
  <c r="Q315" i="1"/>
  <c r="P315" i="1"/>
  <c r="O315" i="1"/>
  <c r="AE315" i="1" s="1"/>
  <c r="N315" i="1"/>
  <c r="M315" i="1"/>
  <c r="L315" i="1"/>
  <c r="K315" i="1"/>
  <c r="AA315" i="1" s="1"/>
  <c r="J315" i="1"/>
  <c r="H315" i="1"/>
  <c r="G315" i="1"/>
  <c r="F315" i="1"/>
  <c r="E315" i="1"/>
  <c r="D315" i="1"/>
  <c r="BI314" i="1"/>
  <c r="BH314" i="1"/>
  <c r="BG314" i="1"/>
  <c r="BE314" i="1"/>
  <c r="AZ314" i="1"/>
  <c r="AY314" i="1"/>
  <c r="AW314" i="1"/>
  <c r="AV314" i="1"/>
  <c r="AQ314" i="1"/>
  <c r="AP314" i="1"/>
  <c r="AO314" i="1"/>
  <c r="AM314" i="1"/>
  <c r="AJ314" i="1"/>
  <c r="AI314" i="1"/>
  <c r="AH314" i="1"/>
  <c r="AG314" i="1"/>
  <c r="AE314" i="1"/>
  <c r="AC314" i="1"/>
  <c r="Z314" i="1"/>
  <c r="Z316" i="1" s="1"/>
  <c r="AP316" i="1" s="1"/>
  <c r="Y314" i="1"/>
  <c r="Y316" i="1" s="1"/>
  <c r="X314" i="1"/>
  <c r="X316" i="1" s="1"/>
  <c r="AN316" i="1" s="1"/>
  <c r="W314" i="1"/>
  <c r="W316" i="1" s="1"/>
  <c r="AM316" i="1" s="1"/>
  <c r="V314" i="1"/>
  <c r="AL314" i="1" s="1"/>
  <c r="U314" i="1"/>
  <c r="AK314" i="1" s="1"/>
  <c r="T314" i="1"/>
  <c r="S314" i="1"/>
  <c r="R314" i="1"/>
  <c r="Q314" i="1"/>
  <c r="Q316" i="1" s="1"/>
  <c r="AG316" i="1" s="1"/>
  <c r="P314" i="1"/>
  <c r="P316" i="1" s="1"/>
  <c r="AF316" i="1" s="1"/>
  <c r="O314" i="1"/>
  <c r="O316" i="1" s="1"/>
  <c r="AE316" i="1" s="1"/>
  <c r="N314" i="1"/>
  <c r="AD314" i="1" s="1"/>
  <c r="M314" i="1"/>
  <c r="L314" i="1"/>
  <c r="AB314" i="1" s="1"/>
  <c r="K314" i="1"/>
  <c r="AA314" i="1" s="1"/>
  <c r="J314" i="1"/>
  <c r="H314" i="1"/>
  <c r="BF314" i="1" s="1"/>
  <c r="G314" i="1"/>
  <c r="F314" i="1"/>
  <c r="E314" i="1"/>
  <c r="D314" i="1"/>
  <c r="BH313" i="1"/>
  <c r="BF313" i="1"/>
  <c r="BC313" i="1"/>
  <c r="AX313" i="1"/>
  <c r="AU313" i="1"/>
  <c r="AO313" i="1"/>
  <c r="AN313" i="1"/>
  <c r="AM313" i="1"/>
  <c r="AL313" i="1"/>
  <c r="AK313" i="1"/>
  <c r="AJ313" i="1"/>
  <c r="AI313" i="1"/>
  <c r="AH313" i="1"/>
  <c r="AG313" i="1"/>
  <c r="AF313" i="1"/>
  <c r="AE313" i="1"/>
  <c r="AD313" i="1"/>
  <c r="AC313" i="1"/>
  <c r="AB313" i="1"/>
  <c r="AA313" i="1"/>
  <c r="Z313" i="1"/>
  <c r="AP313" i="1" s="1"/>
  <c r="R313" i="1"/>
  <c r="J313" i="1"/>
  <c r="H313" i="1"/>
  <c r="AV313" i="1" s="1"/>
  <c r="G313" i="1"/>
  <c r="F313" i="1"/>
  <c r="E313" i="1"/>
  <c r="Z308" i="1"/>
  <c r="R308" i="1"/>
  <c r="E308" i="1"/>
  <c r="BK307" i="1"/>
  <c r="BJ307" i="1"/>
  <c r="BI307" i="1"/>
  <c r="BE307" i="1"/>
  <c r="BD307" i="1"/>
  <c r="BC307" i="1"/>
  <c r="BB307" i="1"/>
  <c r="BA307" i="1"/>
  <c r="AZ307" i="1"/>
  <c r="AV307" i="1"/>
  <c r="AU307" i="1"/>
  <c r="AT307" i="1"/>
  <c r="AS307" i="1"/>
  <c r="AR307" i="1"/>
  <c r="AQ307" i="1"/>
  <c r="AO307" i="1"/>
  <c r="AN307" i="1"/>
  <c r="AM307" i="1"/>
  <c r="AL307" i="1"/>
  <c r="AK307" i="1"/>
  <c r="AJ307" i="1"/>
  <c r="AI307" i="1"/>
  <c r="AG307" i="1"/>
  <c r="AF307" i="1"/>
  <c r="AE307" i="1"/>
  <c r="AD307" i="1"/>
  <c r="AC307" i="1"/>
  <c r="AB307" i="1"/>
  <c r="AA307" i="1"/>
  <c r="Z307" i="1"/>
  <c r="AP307" i="1" s="1"/>
  <c r="R307" i="1"/>
  <c r="AH307" i="1" s="1"/>
  <c r="J307" i="1"/>
  <c r="H307" i="1"/>
  <c r="G307" i="1"/>
  <c r="F307" i="1"/>
  <c r="E307" i="1"/>
  <c r="BK306" i="1"/>
  <c r="BH306" i="1"/>
  <c r="BD306" i="1"/>
  <c r="BA306" i="1"/>
  <c r="AY306" i="1"/>
  <c r="AU306" i="1"/>
  <c r="AR306" i="1"/>
  <c r="AQ306" i="1"/>
  <c r="AO306" i="1"/>
  <c r="AN306" i="1"/>
  <c r="AM306" i="1"/>
  <c r="AL306" i="1"/>
  <c r="AK306" i="1"/>
  <c r="AJ306" i="1"/>
  <c r="AI306" i="1"/>
  <c r="AH306" i="1"/>
  <c r="AG306" i="1"/>
  <c r="AF306" i="1"/>
  <c r="AE306" i="1"/>
  <c r="AD306" i="1"/>
  <c r="AC306" i="1"/>
  <c r="AB306" i="1"/>
  <c r="AA306" i="1"/>
  <c r="Z306" i="1"/>
  <c r="AP306" i="1" s="1"/>
  <c r="R306" i="1"/>
  <c r="J306" i="1"/>
  <c r="H306" i="1"/>
  <c r="BE306" i="1" s="1"/>
  <c r="G306" i="1"/>
  <c r="F306" i="1"/>
  <c r="E306" i="1"/>
  <c r="D306" i="1"/>
  <c r="BK305" i="1"/>
  <c r="BB305" i="1"/>
  <c r="AW305" i="1"/>
  <c r="AS305" i="1"/>
  <c r="AN305" i="1"/>
  <c r="AM305" i="1"/>
  <c r="AL305" i="1"/>
  <c r="AK305" i="1"/>
  <c r="AJ305" i="1"/>
  <c r="AI305" i="1"/>
  <c r="AG305" i="1"/>
  <c r="AF305" i="1"/>
  <c r="AE305" i="1"/>
  <c r="AD305" i="1"/>
  <c r="AC305" i="1"/>
  <c r="AB305" i="1"/>
  <c r="AA305" i="1"/>
  <c r="Z305" i="1"/>
  <c r="AP305" i="1" s="1"/>
  <c r="Y305" i="1"/>
  <c r="AO305" i="1" s="1"/>
  <c r="R305" i="1"/>
  <c r="AH305" i="1" s="1"/>
  <c r="Q305" i="1"/>
  <c r="J305" i="1"/>
  <c r="H305" i="1"/>
  <c r="BD305" i="1" s="1"/>
  <c r="G305" i="1"/>
  <c r="F305" i="1"/>
  <c r="D305" i="1"/>
  <c r="AP304" i="1"/>
  <c r="AN304" i="1"/>
  <c r="AM304" i="1"/>
  <c r="AL304" i="1"/>
  <c r="AK304" i="1"/>
  <c r="AJ304" i="1"/>
  <c r="AI304" i="1"/>
  <c r="AH304" i="1"/>
  <c r="AF304" i="1"/>
  <c r="AE304" i="1"/>
  <c r="AD304" i="1"/>
  <c r="AC304" i="1"/>
  <c r="AB304" i="1"/>
  <c r="AA304" i="1"/>
  <c r="Y304" i="1"/>
  <c r="AO304" i="1" s="1"/>
  <c r="Q304" i="1"/>
  <c r="AG304" i="1" s="1"/>
  <c r="J304" i="1"/>
  <c r="AP303" i="1"/>
  <c r="AO303" i="1"/>
  <c r="AN303" i="1"/>
  <c r="AM303" i="1"/>
  <c r="AL303" i="1"/>
  <c r="AK303" i="1"/>
  <c r="AJ303" i="1"/>
  <c r="AI303" i="1"/>
  <c r="AH303" i="1"/>
  <c r="AF303" i="1"/>
  <c r="AE303" i="1"/>
  <c r="AD303" i="1"/>
  <c r="AC303" i="1"/>
  <c r="AB303" i="1"/>
  <c r="AA303" i="1"/>
  <c r="Y303" i="1"/>
  <c r="Q303" i="1"/>
  <c r="AG303" i="1" s="1"/>
  <c r="J303" i="1"/>
  <c r="E303" i="1"/>
  <c r="Y298" i="1"/>
  <c r="Q298" i="1"/>
  <c r="E298" i="1"/>
  <c r="AP297" i="1"/>
  <c r="AO297" i="1"/>
  <c r="AN297" i="1"/>
  <c r="AM297" i="1"/>
  <c r="AL297" i="1"/>
  <c r="AK297" i="1"/>
  <c r="AJ297" i="1"/>
  <c r="AI297" i="1"/>
  <c r="AH297" i="1"/>
  <c r="AF297" i="1"/>
  <c r="AE297" i="1"/>
  <c r="AD297" i="1"/>
  <c r="AC297" i="1"/>
  <c r="AB297" i="1"/>
  <c r="AA297" i="1"/>
  <c r="Y297" i="1"/>
  <c r="Q297" i="1"/>
  <c r="AG297" i="1" s="1"/>
  <c r="J297" i="1"/>
  <c r="E297" i="1"/>
  <c r="BJ296" i="1"/>
  <c r="BI296" i="1"/>
  <c r="BH296" i="1"/>
  <c r="BF296" i="1"/>
  <c r="BD296" i="1"/>
  <c r="BC296" i="1"/>
  <c r="BA296" i="1"/>
  <c r="AZ296" i="1"/>
  <c r="AY296" i="1"/>
  <c r="AV296" i="1"/>
  <c r="AU296" i="1"/>
  <c r="AT296" i="1"/>
  <c r="AR296" i="1"/>
  <c r="AQ296" i="1"/>
  <c r="AP296" i="1"/>
  <c r="AN296" i="1"/>
  <c r="AM296" i="1"/>
  <c r="AL296" i="1"/>
  <c r="AK296" i="1"/>
  <c r="AJ296" i="1"/>
  <c r="AI296" i="1"/>
  <c r="AH296" i="1"/>
  <c r="AF296" i="1"/>
  <c r="AE296" i="1"/>
  <c r="AD296" i="1"/>
  <c r="AC296" i="1"/>
  <c r="AB296" i="1"/>
  <c r="AA296" i="1"/>
  <c r="Y296" i="1"/>
  <c r="AO296" i="1" s="1"/>
  <c r="Q296" i="1"/>
  <c r="AG296" i="1" s="1"/>
  <c r="J296" i="1"/>
  <c r="H296" i="1"/>
  <c r="BK296" i="1" s="1"/>
  <c r="G296" i="1"/>
  <c r="F296" i="1"/>
  <c r="E296" i="1"/>
  <c r="Y292" i="1"/>
  <c r="Q292" i="1"/>
  <c r="E292" i="1"/>
  <c r="AO291" i="1"/>
  <c r="AN291" i="1"/>
  <c r="AM291" i="1"/>
  <c r="AL291" i="1"/>
  <c r="AK291" i="1"/>
  <c r="AJ291" i="1"/>
  <c r="AI291" i="1"/>
  <c r="AG291" i="1"/>
  <c r="AF291" i="1"/>
  <c r="AE291" i="1"/>
  <c r="AD291" i="1"/>
  <c r="AC291" i="1"/>
  <c r="AB291" i="1"/>
  <c r="AA291" i="1"/>
  <c r="I291" i="1"/>
  <c r="AP291" i="1" s="1"/>
  <c r="Y288" i="1"/>
  <c r="Q288" i="1"/>
  <c r="E288" i="1"/>
  <c r="AP287" i="1"/>
  <c r="AN287" i="1"/>
  <c r="AM287" i="1"/>
  <c r="AL287" i="1"/>
  <c r="AK287" i="1"/>
  <c r="AJ287" i="1"/>
  <c r="AI287" i="1"/>
  <c r="AH287" i="1"/>
  <c r="AF287" i="1"/>
  <c r="AE287" i="1"/>
  <c r="AD287" i="1"/>
  <c r="AC287" i="1"/>
  <c r="AB287" i="1"/>
  <c r="AA287" i="1"/>
  <c r="Y287" i="1"/>
  <c r="AO287" i="1" s="1"/>
  <c r="Q287" i="1"/>
  <c r="AG287" i="1" s="1"/>
  <c r="J287" i="1"/>
  <c r="F287" i="1"/>
  <c r="E287" i="1"/>
  <c r="BJ286" i="1"/>
  <c r="BI286" i="1"/>
  <c r="BH286" i="1"/>
  <c r="BF286" i="1"/>
  <c r="BE286" i="1"/>
  <c r="BD286" i="1"/>
  <c r="BB286" i="1"/>
  <c r="BA286" i="1"/>
  <c r="AZ286" i="1"/>
  <c r="AX286" i="1"/>
  <c r="AW286" i="1"/>
  <c r="AV286" i="1"/>
  <c r="AT286" i="1"/>
  <c r="AS286" i="1"/>
  <c r="AR286" i="1"/>
  <c r="AP286" i="1"/>
  <c r="AO286" i="1"/>
  <c r="AN286" i="1"/>
  <c r="AM286" i="1"/>
  <c r="AL286" i="1"/>
  <c r="AK286" i="1"/>
  <c r="AJ286" i="1"/>
  <c r="AI286" i="1"/>
  <c r="AH286" i="1"/>
  <c r="AF286" i="1"/>
  <c r="AE286" i="1"/>
  <c r="AD286" i="1"/>
  <c r="AC286" i="1"/>
  <c r="AB286" i="1"/>
  <c r="AA286" i="1"/>
  <c r="Y286" i="1"/>
  <c r="Q286" i="1"/>
  <c r="AG286" i="1" s="1"/>
  <c r="J286" i="1"/>
  <c r="H286" i="1"/>
  <c r="BK286" i="1" s="1"/>
  <c r="G286" i="1"/>
  <c r="F286" i="1"/>
  <c r="Y281" i="1"/>
  <c r="Q281" i="1"/>
  <c r="E281" i="1"/>
  <c r="E333" i="1" s="1"/>
  <c r="I280" i="1"/>
  <c r="Y276" i="1"/>
  <c r="Q276" i="1"/>
  <c r="E276" i="1"/>
  <c r="AP275" i="1"/>
  <c r="AN275" i="1"/>
  <c r="AM275" i="1"/>
  <c r="AL275" i="1"/>
  <c r="AK275" i="1"/>
  <c r="AJ275" i="1"/>
  <c r="AI275" i="1"/>
  <c r="AH275" i="1"/>
  <c r="AF275" i="1"/>
  <c r="AE275" i="1"/>
  <c r="AD275" i="1"/>
  <c r="AC275" i="1"/>
  <c r="AB275" i="1"/>
  <c r="AA275" i="1"/>
  <c r="Y275" i="1"/>
  <c r="AO275" i="1" s="1"/>
  <c r="Q275" i="1"/>
  <c r="AG275" i="1" s="1"/>
  <c r="J275" i="1"/>
  <c r="E275" i="1"/>
  <c r="BK274" i="1"/>
  <c r="BJ274" i="1"/>
  <c r="BI274" i="1"/>
  <c r="BG274" i="1"/>
  <c r="BF274" i="1"/>
  <c r="BD274" i="1"/>
  <c r="BB274" i="1"/>
  <c r="BA274" i="1"/>
  <c r="AY274" i="1"/>
  <c r="AX274" i="1"/>
  <c r="AW274" i="1"/>
  <c r="AU274" i="1"/>
  <c r="AS274" i="1"/>
  <c r="AQ274" i="1"/>
  <c r="AP274" i="1"/>
  <c r="AO274" i="1"/>
  <c r="AN274" i="1"/>
  <c r="AM274" i="1"/>
  <c r="AL274" i="1"/>
  <c r="AK274" i="1"/>
  <c r="AJ274" i="1"/>
  <c r="AI274" i="1"/>
  <c r="AH274" i="1"/>
  <c r="AF274" i="1"/>
  <c r="AE274" i="1"/>
  <c r="AD274" i="1"/>
  <c r="AC274" i="1"/>
  <c r="AB274" i="1"/>
  <c r="AA274" i="1"/>
  <c r="Y274" i="1"/>
  <c r="Q274" i="1"/>
  <c r="AG274" i="1" s="1"/>
  <c r="J274" i="1"/>
  <c r="H274" i="1"/>
  <c r="BC274" i="1" s="1"/>
  <c r="G274" i="1"/>
  <c r="F274" i="1"/>
  <c r="E274" i="1"/>
  <c r="BK273" i="1"/>
  <c r="BJ273" i="1"/>
  <c r="BI273" i="1"/>
  <c r="BH273" i="1"/>
  <c r="BG273" i="1"/>
  <c r="BF273" i="1"/>
  <c r="BC273" i="1"/>
  <c r="BB273" i="1"/>
  <c r="BA273" i="1"/>
  <c r="AZ273" i="1"/>
  <c r="AY273" i="1"/>
  <c r="AX273" i="1"/>
  <c r="AW273" i="1"/>
  <c r="AT273" i="1"/>
  <c r="AS273" i="1"/>
  <c r="AR273" i="1"/>
  <c r="AQ273" i="1"/>
  <c r="AP273" i="1"/>
  <c r="AN273" i="1"/>
  <c r="AM273" i="1"/>
  <c r="AL273" i="1"/>
  <c r="AK273" i="1"/>
  <c r="AJ273" i="1"/>
  <c r="AI273" i="1"/>
  <c r="AH273" i="1"/>
  <c r="AF273" i="1"/>
  <c r="AE273" i="1"/>
  <c r="AD273" i="1"/>
  <c r="AC273" i="1"/>
  <c r="AB273" i="1"/>
  <c r="AA273" i="1"/>
  <c r="Y273" i="1"/>
  <c r="AO273" i="1" s="1"/>
  <c r="Q273" i="1"/>
  <c r="AG273" i="1" s="1"/>
  <c r="J273" i="1"/>
  <c r="H273" i="1"/>
  <c r="G273" i="1"/>
  <c r="F273" i="1"/>
  <c r="E273" i="1"/>
  <c r="BK272" i="1"/>
  <c r="BG272" i="1"/>
  <c r="BD272" i="1"/>
  <c r="BC272" i="1"/>
  <c r="BB272" i="1"/>
  <c r="AX272" i="1"/>
  <c r="AU272" i="1"/>
  <c r="AS272" i="1"/>
  <c r="AQ272" i="1"/>
  <c r="AP272" i="1"/>
  <c r="AO272" i="1"/>
  <c r="AN272" i="1"/>
  <c r="AM272" i="1"/>
  <c r="AL272" i="1"/>
  <c r="AK272" i="1"/>
  <c r="AJ272" i="1"/>
  <c r="AI272" i="1"/>
  <c r="AH272" i="1"/>
  <c r="AF272" i="1"/>
  <c r="AE272" i="1"/>
  <c r="AD272" i="1"/>
  <c r="AC272" i="1"/>
  <c r="AB272" i="1"/>
  <c r="AA272" i="1"/>
  <c r="Y272" i="1"/>
  <c r="Q272" i="1"/>
  <c r="AG272" i="1" s="1"/>
  <c r="J272" i="1"/>
  <c r="H272" i="1"/>
  <c r="BE272" i="1" s="1"/>
  <c r="G272" i="1"/>
  <c r="G287" i="1" s="1"/>
  <c r="F272" i="1"/>
  <c r="E272" i="1"/>
  <c r="BK271" i="1"/>
  <c r="BF271" i="1"/>
  <c r="BC271" i="1"/>
  <c r="AZ271" i="1"/>
  <c r="AX271" i="1"/>
  <c r="AT271" i="1"/>
  <c r="AQ271" i="1"/>
  <c r="AP271" i="1"/>
  <c r="AO271" i="1"/>
  <c r="AN271" i="1"/>
  <c r="AM271" i="1"/>
  <c r="AL271" i="1"/>
  <c r="AK271" i="1"/>
  <c r="AJ271" i="1"/>
  <c r="AI271" i="1"/>
  <c r="AH271" i="1"/>
  <c r="AF271" i="1"/>
  <c r="AE271" i="1"/>
  <c r="AD271" i="1"/>
  <c r="AC271" i="1"/>
  <c r="AB271" i="1"/>
  <c r="AA271" i="1"/>
  <c r="Y271" i="1"/>
  <c r="Q271" i="1"/>
  <c r="AG271" i="1" s="1"/>
  <c r="J271" i="1"/>
  <c r="H271" i="1"/>
  <c r="BG271" i="1" s="1"/>
  <c r="G271" i="1"/>
  <c r="F271" i="1"/>
  <c r="AO270" i="1"/>
  <c r="AM270" i="1"/>
  <c r="AK270" i="1"/>
  <c r="AF270" i="1"/>
  <c r="AE270" i="1"/>
  <c r="AD270" i="1"/>
  <c r="AB270" i="1"/>
  <c r="I269" i="1"/>
  <c r="AP269" i="1" s="1"/>
  <c r="AM268" i="1"/>
  <c r="AL268" i="1"/>
  <c r="AH268" i="1"/>
  <c r="AB268" i="1"/>
  <c r="I268" i="1"/>
  <c r="AD268" i="1" s="1"/>
  <c r="Y266" i="1"/>
  <c r="Q266" i="1"/>
  <c r="E266" i="1"/>
  <c r="AP265" i="1"/>
  <c r="AN265" i="1"/>
  <c r="AM265" i="1"/>
  <c r="AL265" i="1"/>
  <c r="AK265" i="1"/>
  <c r="AJ265" i="1"/>
  <c r="AI265" i="1"/>
  <c r="AH265" i="1"/>
  <c r="AF265" i="1"/>
  <c r="AE265" i="1"/>
  <c r="AD265" i="1"/>
  <c r="AC265" i="1"/>
  <c r="AB265" i="1"/>
  <c r="AA265" i="1"/>
  <c r="Y265" i="1"/>
  <c r="AO265" i="1" s="1"/>
  <c r="Q265" i="1"/>
  <c r="AG265" i="1" s="1"/>
  <c r="J265" i="1"/>
  <c r="E265" i="1"/>
  <c r="BK264" i="1"/>
  <c r="BG264" i="1"/>
  <c r="BE264" i="1"/>
  <c r="BD264" i="1"/>
  <c r="BB264" i="1"/>
  <c r="BA264" i="1"/>
  <c r="AX264" i="1"/>
  <c r="AU264" i="1"/>
  <c r="AT264" i="1"/>
  <c r="AS264" i="1"/>
  <c r="AP264" i="1"/>
  <c r="AO264" i="1"/>
  <c r="AN264" i="1"/>
  <c r="AM264" i="1"/>
  <c r="AL264" i="1"/>
  <c r="AK264" i="1"/>
  <c r="AJ264" i="1"/>
  <c r="AI264" i="1"/>
  <c r="AH264" i="1"/>
  <c r="AF264" i="1"/>
  <c r="AE264" i="1"/>
  <c r="AD264" i="1"/>
  <c r="AC264" i="1"/>
  <c r="AB264" i="1"/>
  <c r="AA264" i="1"/>
  <c r="Y264" i="1"/>
  <c r="Q264" i="1"/>
  <c r="AG264" i="1" s="1"/>
  <c r="J264" i="1"/>
  <c r="H264" i="1"/>
  <c r="G264" i="1"/>
  <c r="F264" i="1"/>
  <c r="E264" i="1"/>
  <c r="AO263" i="1"/>
  <c r="AM263" i="1"/>
  <c r="AL263" i="1"/>
  <c r="AK263" i="1"/>
  <c r="AJ263" i="1"/>
  <c r="AH263" i="1"/>
  <c r="AE263" i="1"/>
  <c r="AD263" i="1"/>
  <c r="AC263" i="1"/>
  <c r="AB263" i="1"/>
  <c r="AA263" i="1"/>
  <c r="I263" i="1"/>
  <c r="AP263" i="1" s="1"/>
  <c r="Y260" i="1"/>
  <c r="Q260" i="1"/>
  <c r="E260" i="1"/>
  <c r="BK259" i="1"/>
  <c r="BJ259" i="1"/>
  <c r="BG259" i="1"/>
  <c r="BE259" i="1"/>
  <c r="BD259" i="1"/>
  <c r="BC259" i="1"/>
  <c r="AZ259" i="1"/>
  <c r="AX259" i="1"/>
  <c r="AW259" i="1"/>
  <c r="AU259" i="1"/>
  <c r="AT259" i="1"/>
  <c r="AR259" i="1"/>
  <c r="AP259" i="1"/>
  <c r="AO259" i="1"/>
  <c r="AN259" i="1"/>
  <c r="AM259" i="1"/>
  <c r="AL259" i="1"/>
  <c r="AK259" i="1"/>
  <c r="AJ259" i="1"/>
  <c r="AI259" i="1"/>
  <c r="AH259" i="1"/>
  <c r="AF259" i="1"/>
  <c r="AE259" i="1"/>
  <c r="AD259" i="1"/>
  <c r="AC259" i="1"/>
  <c r="AB259" i="1"/>
  <c r="AA259" i="1"/>
  <c r="Y259" i="1"/>
  <c r="Q259" i="1"/>
  <c r="AG259" i="1" s="1"/>
  <c r="J259" i="1"/>
  <c r="H259" i="1"/>
  <c r="G259" i="1"/>
  <c r="F259" i="1"/>
  <c r="E259" i="1"/>
  <c r="BH258" i="1"/>
  <c r="BG258" i="1"/>
  <c r="BD258" i="1"/>
  <c r="BC258" i="1"/>
  <c r="AY258" i="1"/>
  <c r="AX258" i="1"/>
  <c r="AT258" i="1"/>
  <c r="AS258" i="1"/>
  <c r="AQ258" i="1"/>
  <c r="AP258" i="1"/>
  <c r="AN258" i="1"/>
  <c r="AM258" i="1"/>
  <c r="AL258" i="1"/>
  <c r="AK258" i="1"/>
  <c r="AJ258" i="1"/>
  <c r="AI258" i="1"/>
  <c r="AH258" i="1"/>
  <c r="AF258" i="1"/>
  <c r="AE258" i="1"/>
  <c r="AD258" i="1"/>
  <c r="AC258" i="1"/>
  <c r="AB258" i="1"/>
  <c r="AA258" i="1"/>
  <c r="Y258" i="1"/>
  <c r="AO258" i="1" s="1"/>
  <c r="Q258" i="1"/>
  <c r="AG258" i="1" s="1"/>
  <c r="J258" i="1"/>
  <c r="H258" i="1"/>
  <c r="G258" i="1"/>
  <c r="F258" i="1"/>
  <c r="E258" i="1"/>
  <c r="BK257" i="1"/>
  <c r="BH257" i="1"/>
  <c r="BG257" i="1"/>
  <c r="BE257" i="1"/>
  <c r="BC257" i="1"/>
  <c r="AY257" i="1"/>
  <c r="AW257" i="1"/>
  <c r="AU257" i="1"/>
  <c r="AT257" i="1"/>
  <c r="AR257" i="1"/>
  <c r="AP257" i="1"/>
  <c r="AO257" i="1"/>
  <c r="AN257" i="1"/>
  <c r="AM257" i="1"/>
  <c r="AL257" i="1"/>
  <c r="AK257" i="1"/>
  <c r="AJ257" i="1"/>
  <c r="AI257" i="1"/>
  <c r="AH257" i="1"/>
  <c r="AF257" i="1"/>
  <c r="AE257" i="1"/>
  <c r="AD257" i="1"/>
  <c r="AC257" i="1"/>
  <c r="AB257" i="1"/>
  <c r="AA257" i="1"/>
  <c r="Y257" i="1"/>
  <c r="Q257" i="1"/>
  <c r="AG257" i="1" s="1"/>
  <c r="J257" i="1"/>
  <c r="H257" i="1"/>
  <c r="BD257" i="1" s="1"/>
  <c r="G257" i="1"/>
  <c r="F257" i="1"/>
  <c r="E257" i="1"/>
  <c r="BJ256" i="1"/>
  <c r="BH256" i="1"/>
  <c r="BG256" i="1"/>
  <c r="BF256" i="1"/>
  <c r="BC256" i="1"/>
  <c r="BA256" i="1"/>
  <c r="AZ256" i="1"/>
  <c r="AX256" i="1"/>
  <c r="AV256" i="1"/>
  <c r="AU256" i="1"/>
  <c r="AR256" i="1"/>
  <c r="AQ256" i="1"/>
  <c r="AP256" i="1"/>
  <c r="AN256" i="1"/>
  <c r="AM256" i="1"/>
  <c r="AL256" i="1"/>
  <c r="AK256" i="1"/>
  <c r="AJ256" i="1"/>
  <c r="AI256" i="1"/>
  <c r="AH256" i="1"/>
  <c r="AF256" i="1"/>
  <c r="AE256" i="1"/>
  <c r="AD256" i="1"/>
  <c r="AC256" i="1"/>
  <c r="AB256" i="1"/>
  <c r="AA256" i="1"/>
  <c r="Y256" i="1"/>
  <c r="AO256" i="1" s="1"/>
  <c r="Q256" i="1"/>
  <c r="AG256" i="1" s="1"/>
  <c r="J256" i="1"/>
  <c r="H256" i="1"/>
  <c r="G256" i="1"/>
  <c r="F256" i="1"/>
  <c r="E256" i="1"/>
  <c r="AP255" i="1"/>
  <c r="AN255" i="1"/>
  <c r="AM255" i="1"/>
  <c r="AL255" i="1"/>
  <c r="AK255" i="1"/>
  <c r="AJ255" i="1"/>
  <c r="AI255" i="1"/>
  <c r="AH255" i="1"/>
  <c r="AF255" i="1"/>
  <c r="AE255" i="1"/>
  <c r="AD255" i="1"/>
  <c r="AC255" i="1"/>
  <c r="AB255" i="1"/>
  <c r="AA255" i="1"/>
  <c r="Y255" i="1"/>
  <c r="AO255" i="1" s="1"/>
  <c r="Q255" i="1"/>
  <c r="AG255" i="1" s="1"/>
  <c r="J255" i="1"/>
  <c r="H255" i="1"/>
  <c r="G255" i="1"/>
  <c r="F255" i="1"/>
  <c r="E255" i="1"/>
  <c r="BK254" i="1"/>
  <c r="BJ254" i="1"/>
  <c r="BH254" i="1"/>
  <c r="BG254" i="1"/>
  <c r="BF254" i="1"/>
  <c r="BC254" i="1"/>
  <c r="BB254" i="1"/>
  <c r="BA254" i="1"/>
  <c r="AY254" i="1"/>
  <c r="AX254" i="1"/>
  <c r="AW254" i="1"/>
  <c r="AT254" i="1"/>
  <c r="AS254" i="1"/>
  <c r="AR254" i="1"/>
  <c r="AP254" i="1"/>
  <c r="AN254" i="1"/>
  <c r="AM254" i="1"/>
  <c r="AL254" i="1"/>
  <c r="AK254" i="1"/>
  <c r="AJ254" i="1"/>
  <c r="AI254" i="1"/>
  <c r="AH254" i="1"/>
  <c r="AF254" i="1"/>
  <c r="AE254" i="1"/>
  <c r="AD254" i="1"/>
  <c r="AC254" i="1"/>
  <c r="AB254" i="1"/>
  <c r="AA254" i="1"/>
  <c r="Y254" i="1"/>
  <c r="AO254" i="1" s="1"/>
  <c r="Q254" i="1"/>
  <c r="AG254" i="1" s="1"/>
  <c r="J254" i="1"/>
  <c r="H254" i="1"/>
  <c r="G254" i="1"/>
  <c r="F254" i="1"/>
  <c r="E254" i="1"/>
  <c r="BI253" i="1"/>
  <c r="AY253" i="1"/>
  <c r="AX253" i="1"/>
  <c r="AP253" i="1"/>
  <c r="AN253" i="1"/>
  <c r="AM253" i="1"/>
  <c r="AL253" i="1"/>
  <c r="AK253" i="1"/>
  <c r="AJ253" i="1"/>
  <c r="AI253" i="1"/>
  <c r="AH253" i="1"/>
  <c r="AF253" i="1"/>
  <c r="AE253" i="1"/>
  <c r="AD253" i="1"/>
  <c r="AC253" i="1"/>
  <c r="AB253" i="1"/>
  <c r="AA253" i="1"/>
  <c r="Y253" i="1"/>
  <c r="AO253" i="1" s="1"/>
  <c r="Q253" i="1"/>
  <c r="AG253" i="1" s="1"/>
  <c r="J253" i="1"/>
  <c r="H253" i="1"/>
  <c r="BJ253" i="1" s="1"/>
  <c r="G253" i="1"/>
  <c r="F253" i="1"/>
  <c r="E253" i="1"/>
  <c r="BK252" i="1"/>
  <c r="BJ252" i="1"/>
  <c r="BG252" i="1"/>
  <c r="BF252" i="1"/>
  <c r="BE252" i="1"/>
  <c r="BB252" i="1"/>
  <c r="BA252" i="1"/>
  <c r="AZ252" i="1"/>
  <c r="AX252" i="1"/>
  <c r="AU252" i="1"/>
  <c r="AS252" i="1"/>
  <c r="AR252" i="1"/>
  <c r="AQ252" i="1"/>
  <c r="AP252" i="1"/>
  <c r="AO252" i="1"/>
  <c r="AN252" i="1"/>
  <c r="AM252" i="1"/>
  <c r="AL252" i="1"/>
  <c r="AK252" i="1"/>
  <c r="AJ252" i="1"/>
  <c r="AI252" i="1"/>
  <c r="AH252" i="1"/>
  <c r="AF252" i="1"/>
  <c r="AE252" i="1"/>
  <c r="AD252" i="1"/>
  <c r="AC252" i="1"/>
  <c r="AB252" i="1"/>
  <c r="AA252" i="1"/>
  <c r="Y252" i="1"/>
  <c r="Q252" i="1"/>
  <c r="AG252" i="1" s="1"/>
  <c r="J252" i="1"/>
  <c r="H252" i="1"/>
  <c r="G252" i="1"/>
  <c r="F252" i="1"/>
  <c r="E252" i="1"/>
  <c r="BK251" i="1"/>
  <c r="BI251" i="1"/>
  <c r="BG251" i="1"/>
  <c r="BF251" i="1"/>
  <c r="BD251" i="1"/>
  <c r="BC251" i="1"/>
  <c r="BB251" i="1"/>
  <c r="AY251" i="1"/>
  <c r="AX251" i="1"/>
  <c r="AW251" i="1"/>
  <c r="AU251" i="1"/>
  <c r="AT251" i="1"/>
  <c r="AS251" i="1"/>
  <c r="AP251" i="1"/>
  <c r="AN251" i="1"/>
  <c r="AM251" i="1"/>
  <c r="AL251" i="1"/>
  <c r="AK251" i="1"/>
  <c r="AJ251" i="1"/>
  <c r="AI251" i="1"/>
  <c r="AH251" i="1"/>
  <c r="AF251" i="1"/>
  <c r="AE251" i="1"/>
  <c r="AD251" i="1"/>
  <c r="AC251" i="1"/>
  <c r="AB251" i="1"/>
  <c r="AA251" i="1"/>
  <c r="Y251" i="1"/>
  <c r="AO251" i="1" s="1"/>
  <c r="Q251" i="1"/>
  <c r="AG251" i="1" s="1"/>
  <c r="J251" i="1"/>
  <c r="H251" i="1"/>
  <c r="BJ251" i="1" s="1"/>
  <c r="G251" i="1"/>
  <c r="F251" i="1"/>
  <c r="E251" i="1"/>
  <c r="BH250" i="1"/>
  <c r="BE250" i="1"/>
  <c r="BA250" i="1"/>
  <c r="AU250" i="1"/>
  <c r="AR250" i="1"/>
  <c r="H250" i="1"/>
  <c r="G250" i="1"/>
  <c r="BE249" i="1"/>
  <c r="AM249" i="1"/>
  <c r="AK249" i="1"/>
  <c r="AH249" i="1"/>
  <c r="AG249" i="1"/>
  <c r="I249" i="1"/>
  <c r="AL249" i="1" s="1"/>
  <c r="H249" i="1"/>
  <c r="G249" i="1"/>
  <c r="BJ248" i="1"/>
  <c r="BI248" i="1"/>
  <c r="BF248" i="1"/>
  <c r="BE248" i="1"/>
  <c r="BC248" i="1"/>
  <c r="BA248" i="1"/>
  <c r="AZ248" i="1"/>
  <c r="AY248" i="1"/>
  <c r="AW248" i="1"/>
  <c r="AT248" i="1"/>
  <c r="AR248" i="1"/>
  <c r="AQ248" i="1"/>
  <c r="H248" i="1"/>
  <c r="G248" i="1"/>
  <c r="BJ247" i="1"/>
  <c r="BI247" i="1"/>
  <c r="BF247" i="1"/>
  <c r="BE247" i="1"/>
  <c r="AY247" i="1"/>
  <c r="AU247" i="1"/>
  <c r="AT247" i="1"/>
  <c r="AQ247" i="1"/>
  <c r="H247" i="1"/>
  <c r="BK247" i="1" s="1"/>
  <c r="G247" i="1"/>
  <c r="BK246" i="1"/>
  <c r="BJ246" i="1"/>
  <c r="BI246" i="1"/>
  <c r="BG246" i="1"/>
  <c r="BF246" i="1"/>
  <c r="BE246" i="1"/>
  <c r="BC246" i="1"/>
  <c r="BB246" i="1"/>
  <c r="BA246" i="1"/>
  <c r="AY246" i="1"/>
  <c r="AX246" i="1"/>
  <c r="AW246" i="1"/>
  <c r="AU246" i="1"/>
  <c r="AT246" i="1"/>
  <c r="AS246" i="1"/>
  <c r="AQ246" i="1"/>
  <c r="X246" i="1"/>
  <c r="W246" i="1"/>
  <c r="V246" i="1"/>
  <c r="U246" i="1"/>
  <c r="T246" i="1"/>
  <c r="S246" i="1"/>
  <c r="P246" i="1"/>
  <c r="O246" i="1"/>
  <c r="N246" i="1"/>
  <c r="M246" i="1"/>
  <c r="AC249" i="1" s="1"/>
  <c r="L246" i="1"/>
  <c r="K246" i="1"/>
  <c r="H246" i="1"/>
  <c r="BD246" i="1" s="1"/>
  <c r="G246" i="1"/>
  <c r="F246" i="1"/>
  <c r="D246" i="1"/>
  <c r="BA245" i="1"/>
  <c r="AP245" i="1"/>
  <c r="AL245" i="1"/>
  <c r="AK245" i="1"/>
  <c r="AH245" i="1"/>
  <c r="AB245" i="1"/>
  <c r="I245" i="1"/>
  <c r="H245" i="1"/>
  <c r="BE245" i="1" s="1"/>
  <c r="G245" i="1"/>
  <c r="AX244" i="1"/>
  <c r="AP244" i="1"/>
  <c r="AO244" i="1"/>
  <c r="AL244" i="1"/>
  <c r="AH244" i="1"/>
  <c r="AG244" i="1"/>
  <c r="AF244" i="1"/>
  <c r="AB244" i="1"/>
  <c r="I244" i="1"/>
  <c r="H244" i="1"/>
  <c r="G244" i="1"/>
  <c r="BJ243" i="1"/>
  <c r="BI243" i="1"/>
  <c r="BB243" i="1"/>
  <c r="AZ243" i="1"/>
  <c r="AX243" i="1"/>
  <c r="AV243" i="1"/>
  <c r="AT243" i="1"/>
  <c r="AO243" i="1"/>
  <c r="AK243" i="1"/>
  <c r="I243" i="1"/>
  <c r="H243" i="1"/>
  <c r="G243" i="1"/>
  <c r="BJ242" i="1"/>
  <c r="BI242" i="1"/>
  <c r="BH242" i="1"/>
  <c r="BF242" i="1"/>
  <c r="BD242" i="1"/>
  <c r="BB242" i="1"/>
  <c r="AZ242" i="1"/>
  <c r="AX242" i="1"/>
  <c r="AW242" i="1"/>
  <c r="AV242" i="1"/>
  <c r="AS242" i="1"/>
  <c r="AR242" i="1"/>
  <c r="AK242" i="1"/>
  <c r="AG242" i="1"/>
  <c r="AD242" i="1"/>
  <c r="I242" i="1"/>
  <c r="H242" i="1"/>
  <c r="G242" i="1"/>
  <c r="BJ241" i="1"/>
  <c r="BH241" i="1"/>
  <c r="BF241" i="1"/>
  <c r="BE241" i="1"/>
  <c r="BD241" i="1"/>
  <c r="BB241" i="1"/>
  <c r="BA241" i="1"/>
  <c r="AZ241" i="1"/>
  <c r="AW241" i="1"/>
  <c r="AV241" i="1"/>
  <c r="AT241" i="1"/>
  <c r="AS241" i="1"/>
  <c r="AR241" i="1"/>
  <c r="X241" i="1"/>
  <c r="AN244" i="1" s="1"/>
  <c r="W241" i="1"/>
  <c r="V241" i="1"/>
  <c r="U241" i="1"/>
  <c r="T241" i="1"/>
  <c r="S241" i="1"/>
  <c r="P241" i="1"/>
  <c r="O241" i="1"/>
  <c r="N241" i="1"/>
  <c r="AD244" i="1" s="1"/>
  <c r="M241" i="1"/>
  <c r="AC244" i="1" s="1"/>
  <c r="L241" i="1"/>
  <c r="K241" i="1"/>
  <c r="H241" i="1"/>
  <c r="G241" i="1"/>
  <c r="F241" i="1"/>
  <c r="D241" i="1"/>
  <c r="BK240" i="1"/>
  <c r="BA240" i="1"/>
  <c r="AO240" i="1"/>
  <c r="AN240" i="1"/>
  <c r="AM240" i="1"/>
  <c r="AK240" i="1"/>
  <c r="AJ240" i="1"/>
  <c r="AI240" i="1"/>
  <c r="AG240" i="1"/>
  <c r="AF240" i="1"/>
  <c r="AC240" i="1"/>
  <c r="AB240" i="1"/>
  <c r="AA240" i="1"/>
  <c r="I240" i="1"/>
  <c r="I270" i="1" s="1"/>
  <c r="H240" i="1"/>
  <c r="AV240" i="1" s="1"/>
  <c r="G240" i="1"/>
  <c r="BG239" i="1"/>
  <c r="BE239" i="1"/>
  <c r="BC239" i="1"/>
  <c r="BA239" i="1"/>
  <c r="AZ239" i="1"/>
  <c r="AY239" i="1"/>
  <c r="AR239" i="1"/>
  <c r="AQ239" i="1"/>
  <c r="AO239" i="1"/>
  <c r="AN239" i="1"/>
  <c r="AM239" i="1"/>
  <c r="AK239" i="1"/>
  <c r="AJ239" i="1"/>
  <c r="AG239" i="1"/>
  <c r="AF239" i="1"/>
  <c r="AD239" i="1"/>
  <c r="AC239" i="1"/>
  <c r="AB239" i="1"/>
  <c r="AA239" i="1"/>
  <c r="I239" i="1"/>
  <c r="AP239" i="1" s="1"/>
  <c r="H239" i="1"/>
  <c r="G239" i="1"/>
  <c r="BI238" i="1"/>
  <c r="BG238" i="1"/>
  <c r="BE238" i="1"/>
  <c r="BC238" i="1"/>
  <c r="AY238" i="1"/>
  <c r="AR238" i="1"/>
  <c r="AQ238" i="1"/>
  <c r="AO238" i="1"/>
  <c r="AN238" i="1"/>
  <c r="AM238" i="1"/>
  <c r="AK238" i="1"/>
  <c r="AJ238" i="1"/>
  <c r="AG238" i="1"/>
  <c r="AF238" i="1"/>
  <c r="AE238" i="1"/>
  <c r="AD238" i="1"/>
  <c r="AC238" i="1"/>
  <c r="AB238" i="1"/>
  <c r="AA238" i="1"/>
  <c r="I238" i="1"/>
  <c r="AP238" i="1" s="1"/>
  <c r="H238" i="1"/>
  <c r="G238" i="1"/>
  <c r="BK237" i="1"/>
  <c r="BI237" i="1"/>
  <c r="BC237" i="1"/>
  <c r="AV237" i="1"/>
  <c r="AO237" i="1"/>
  <c r="AN237" i="1"/>
  <c r="AM237" i="1"/>
  <c r="AK237" i="1"/>
  <c r="AJ237" i="1"/>
  <c r="AG237" i="1"/>
  <c r="AF237" i="1"/>
  <c r="AD237" i="1"/>
  <c r="AC237" i="1"/>
  <c r="AB237" i="1"/>
  <c r="AA237" i="1"/>
  <c r="I237" i="1"/>
  <c r="I267" i="1" s="1"/>
  <c r="AG267" i="1" s="1"/>
  <c r="H237" i="1"/>
  <c r="AY237" i="1" s="1"/>
  <c r="G237" i="1"/>
  <c r="BI236" i="1"/>
  <c r="BE236" i="1"/>
  <c r="BC236" i="1"/>
  <c r="BA236" i="1"/>
  <c r="AZ236" i="1"/>
  <c r="AU236" i="1"/>
  <c r="AQ236" i="1"/>
  <c r="AO236" i="1"/>
  <c r="AN236" i="1"/>
  <c r="AF236" i="1"/>
  <c r="AC236" i="1"/>
  <c r="AA236" i="1"/>
  <c r="X236" i="1"/>
  <c r="W236" i="1"/>
  <c r="V236" i="1"/>
  <c r="U236" i="1"/>
  <c r="T236" i="1"/>
  <c r="S236" i="1"/>
  <c r="P236" i="1"/>
  <c r="O236" i="1"/>
  <c r="N236" i="1"/>
  <c r="M236" i="1"/>
  <c r="L236" i="1"/>
  <c r="K236" i="1"/>
  <c r="I236" i="1"/>
  <c r="H236" i="1"/>
  <c r="G236" i="1"/>
  <c r="F236" i="1"/>
  <c r="D236" i="1"/>
  <c r="AN234" i="1"/>
  <c r="I234" i="1"/>
  <c r="AL233" i="1"/>
  <c r="AK233" i="1"/>
  <c r="AJ233" i="1"/>
  <c r="AB233" i="1"/>
  <c r="I233" i="1"/>
  <c r="AJ232" i="1"/>
  <c r="AC232" i="1"/>
  <c r="AA232" i="1"/>
  <c r="I232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E231" i="1"/>
  <c r="AI230" i="1"/>
  <c r="AC230" i="1"/>
  <c r="I230" i="1"/>
  <c r="AP230" i="1" s="1"/>
  <c r="AP229" i="1"/>
  <c r="AK229" i="1"/>
  <c r="AH229" i="1"/>
  <c r="AG229" i="1"/>
  <c r="AF229" i="1"/>
  <c r="I229" i="1"/>
  <c r="AO229" i="1" s="1"/>
  <c r="AP228" i="1"/>
  <c r="AN228" i="1"/>
  <c r="AM228" i="1"/>
  <c r="AG228" i="1"/>
  <c r="AE228" i="1"/>
  <c r="AD228" i="1"/>
  <c r="AC228" i="1"/>
  <c r="I228" i="1"/>
  <c r="AO227" i="1"/>
  <c r="AN227" i="1"/>
  <c r="AL227" i="1"/>
  <c r="AK227" i="1"/>
  <c r="AG227" i="1"/>
  <c r="AF227" i="1"/>
  <c r="AD227" i="1"/>
  <c r="AC227" i="1"/>
  <c r="I227" i="1"/>
  <c r="AO226" i="1"/>
  <c r="AN226" i="1"/>
  <c r="AL226" i="1"/>
  <c r="AK226" i="1"/>
  <c r="AG226" i="1"/>
  <c r="AF226" i="1"/>
  <c r="AE226" i="1"/>
  <c r="AC226" i="1"/>
  <c r="Z226" i="1"/>
  <c r="Y226" i="1"/>
  <c r="X226" i="1"/>
  <c r="W226" i="1"/>
  <c r="AM227" i="1" s="1"/>
  <c r="V226" i="1"/>
  <c r="U226" i="1"/>
  <c r="T226" i="1"/>
  <c r="S226" i="1"/>
  <c r="AI228" i="1" s="1"/>
  <c r="R226" i="1"/>
  <c r="Q226" i="1"/>
  <c r="P226" i="1"/>
  <c r="O226" i="1"/>
  <c r="AE229" i="1" s="1"/>
  <c r="N226" i="1"/>
  <c r="M226" i="1"/>
  <c r="L226" i="1"/>
  <c r="K226" i="1"/>
  <c r="AA226" i="1" s="1"/>
  <c r="I226" i="1"/>
  <c r="E226" i="1"/>
  <c r="D226" i="1"/>
  <c r="BK225" i="1"/>
  <c r="BJ225" i="1"/>
  <c r="BB225" i="1"/>
  <c r="AZ225" i="1"/>
  <c r="AW225" i="1"/>
  <c r="AS225" i="1"/>
  <c r="AR225" i="1"/>
  <c r="H225" i="1"/>
  <c r="BC225" i="1" s="1"/>
  <c r="G225" i="1"/>
  <c r="BK224" i="1"/>
  <c r="BD224" i="1"/>
  <c r="BC224" i="1"/>
  <c r="AU224" i="1"/>
  <c r="AQ224" i="1"/>
  <c r="H224" i="1"/>
  <c r="AZ224" i="1" s="1"/>
  <c r="G224" i="1"/>
  <c r="H223" i="1"/>
  <c r="G223" i="1"/>
  <c r="BG222" i="1"/>
  <c r="AZ222" i="1"/>
  <c r="AQ222" i="1"/>
  <c r="H222" i="1"/>
  <c r="BK222" i="1" s="1"/>
  <c r="G222" i="1"/>
  <c r="G217" i="1" s="1"/>
  <c r="W221" i="1"/>
  <c r="V221" i="1"/>
  <c r="R221" i="1"/>
  <c r="Q221" i="1"/>
  <c r="O221" i="1"/>
  <c r="N221" i="1"/>
  <c r="K221" i="1"/>
  <c r="H221" i="1"/>
  <c r="G221" i="1"/>
  <c r="F221" i="1"/>
  <c r="BK220" i="1"/>
  <c r="BJ220" i="1"/>
  <c r="BI220" i="1"/>
  <c r="BH220" i="1"/>
  <c r="BG220" i="1"/>
  <c r="BF220" i="1"/>
  <c r="BE220" i="1"/>
  <c r="BD220" i="1"/>
  <c r="BC220" i="1"/>
  <c r="BB220" i="1"/>
  <c r="BA220" i="1"/>
  <c r="AZ220" i="1"/>
  <c r="AY220" i="1"/>
  <c r="AX220" i="1"/>
  <c r="AW220" i="1"/>
  <c r="AV220" i="1"/>
  <c r="AU220" i="1"/>
  <c r="AT220" i="1"/>
  <c r="AS220" i="1"/>
  <c r="AR220" i="1"/>
  <c r="G220" i="1"/>
  <c r="BK219" i="1"/>
  <c r="BJ219" i="1"/>
  <c r="BI219" i="1"/>
  <c r="BH219" i="1"/>
  <c r="BG219" i="1"/>
  <c r="BF219" i="1"/>
  <c r="BE219" i="1"/>
  <c r="BD219" i="1"/>
  <c r="BC219" i="1"/>
  <c r="BB219" i="1"/>
  <c r="BA219" i="1"/>
  <c r="AZ219" i="1"/>
  <c r="AY219" i="1"/>
  <c r="AX219" i="1"/>
  <c r="AW219" i="1"/>
  <c r="AV219" i="1"/>
  <c r="AU219" i="1"/>
  <c r="AT219" i="1"/>
  <c r="AS219" i="1"/>
  <c r="AR219" i="1"/>
  <c r="G219" i="1"/>
  <c r="BK218" i="1"/>
  <c r="BJ218" i="1"/>
  <c r="BI218" i="1"/>
  <c r="BH218" i="1"/>
  <c r="BG218" i="1"/>
  <c r="BF218" i="1"/>
  <c r="BE218" i="1"/>
  <c r="BD218" i="1"/>
  <c r="BC218" i="1"/>
  <c r="BB218" i="1"/>
  <c r="BA218" i="1"/>
  <c r="AZ218" i="1"/>
  <c r="AY218" i="1"/>
  <c r="AX218" i="1"/>
  <c r="AW218" i="1"/>
  <c r="AV218" i="1"/>
  <c r="AU218" i="1"/>
  <c r="AT218" i="1"/>
  <c r="AS218" i="1"/>
  <c r="AR218" i="1"/>
  <c r="G218" i="1"/>
  <c r="BK217" i="1"/>
  <c r="BJ217" i="1"/>
  <c r="BI217" i="1"/>
  <c r="BH217" i="1"/>
  <c r="BG217" i="1"/>
  <c r="BF217" i="1"/>
  <c r="BE217" i="1"/>
  <c r="BD217" i="1"/>
  <c r="BC217" i="1"/>
  <c r="BB217" i="1"/>
  <c r="BA217" i="1"/>
  <c r="AZ217" i="1"/>
  <c r="AY217" i="1"/>
  <c r="AX217" i="1"/>
  <c r="AW217" i="1"/>
  <c r="AV217" i="1"/>
  <c r="AU217" i="1"/>
  <c r="AT217" i="1"/>
  <c r="AS217" i="1"/>
  <c r="AR217" i="1"/>
  <c r="BK216" i="1"/>
  <c r="BJ216" i="1"/>
  <c r="BI216" i="1"/>
  <c r="BH216" i="1"/>
  <c r="BG216" i="1"/>
  <c r="BF216" i="1"/>
  <c r="BE216" i="1"/>
  <c r="BD216" i="1"/>
  <c r="BC216" i="1"/>
  <c r="BB216" i="1"/>
  <c r="BA216" i="1"/>
  <c r="AZ216" i="1"/>
  <c r="AY216" i="1"/>
  <c r="AX216" i="1"/>
  <c r="AW216" i="1"/>
  <c r="AV216" i="1"/>
  <c r="AU216" i="1"/>
  <c r="AT216" i="1"/>
  <c r="AS216" i="1"/>
  <c r="AR216" i="1"/>
  <c r="Z216" i="1"/>
  <c r="Z221" i="1" s="1"/>
  <c r="Y216" i="1"/>
  <c r="Y221" i="1" s="1"/>
  <c r="X216" i="1"/>
  <c r="X221" i="1" s="1"/>
  <c r="W216" i="1"/>
  <c r="V216" i="1"/>
  <c r="U216" i="1"/>
  <c r="U221" i="1" s="1"/>
  <c r="T216" i="1"/>
  <c r="T221" i="1" s="1"/>
  <c r="S216" i="1"/>
  <c r="S221" i="1" s="1"/>
  <c r="R216" i="1"/>
  <c r="Q216" i="1"/>
  <c r="P216" i="1"/>
  <c r="P221" i="1" s="1"/>
  <c r="O216" i="1"/>
  <c r="N216" i="1"/>
  <c r="M216" i="1"/>
  <c r="M221" i="1" s="1"/>
  <c r="L216" i="1"/>
  <c r="L221" i="1" s="1"/>
  <c r="K216" i="1"/>
  <c r="G216" i="1"/>
  <c r="D216" i="1"/>
  <c r="AP215" i="1"/>
  <c r="AO215" i="1"/>
  <c r="AL215" i="1"/>
  <c r="AH215" i="1"/>
  <c r="AG215" i="1"/>
  <c r="X215" i="1"/>
  <c r="AN215" i="1" s="1"/>
  <c r="U215" i="1"/>
  <c r="AK215" i="1" s="1"/>
  <c r="P215" i="1"/>
  <c r="AF215" i="1" s="1"/>
  <c r="M215" i="1"/>
  <c r="AC215" i="1" s="1"/>
  <c r="K215" i="1"/>
  <c r="AA215" i="1" s="1"/>
  <c r="J215" i="1"/>
  <c r="E215" i="1"/>
  <c r="AP214" i="1"/>
  <c r="AO214" i="1"/>
  <c r="AK214" i="1"/>
  <c r="AI214" i="1"/>
  <c r="AH214" i="1"/>
  <c r="AG214" i="1"/>
  <c r="W214" i="1"/>
  <c r="AM214" i="1" s="1"/>
  <c r="V214" i="1"/>
  <c r="AL214" i="1" s="1"/>
  <c r="U214" i="1"/>
  <c r="S214" i="1"/>
  <c r="L214" i="1"/>
  <c r="AB214" i="1" s="1"/>
  <c r="K214" i="1"/>
  <c r="AA214" i="1" s="1"/>
  <c r="J214" i="1"/>
  <c r="E214" i="1"/>
  <c r="AP213" i="1"/>
  <c r="AO213" i="1"/>
  <c r="AL213" i="1"/>
  <c r="AH213" i="1"/>
  <c r="AG213" i="1"/>
  <c r="W213" i="1"/>
  <c r="AM213" i="1" s="1"/>
  <c r="V213" i="1"/>
  <c r="U213" i="1"/>
  <c r="AK213" i="1" s="1"/>
  <c r="L213" i="1"/>
  <c r="AB213" i="1" s="1"/>
  <c r="K213" i="1"/>
  <c r="AA213" i="1" s="1"/>
  <c r="J213" i="1"/>
  <c r="E213" i="1"/>
  <c r="AP212" i="1"/>
  <c r="AO212" i="1"/>
  <c r="AL212" i="1"/>
  <c r="AI212" i="1"/>
  <c r="AH212" i="1"/>
  <c r="AG212" i="1"/>
  <c r="AA212" i="1"/>
  <c r="V212" i="1"/>
  <c r="S212" i="1"/>
  <c r="M212" i="1"/>
  <c r="AC212" i="1" s="1"/>
  <c r="L212" i="1"/>
  <c r="AB212" i="1" s="1"/>
  <c r="K212" i="1"/>
  <c r="J212" i="1"/>
  <c r="E212" i="1"/>
  <c r="BK211" i="1"/>
  <c r="BJ211" i="1"/>
  <c r="BF211" i="1"/>
  <c r="BB211" i="1"/>
  <c r="BA211" i="1"/>
  <c r="AW211" i="1"/>
  <c r="AS211" i="1"/>
  <c r="AR211" i="1"/>
  <c r="H211" i="1"/>
  <c r="BH211" i="1" s="1"/>
  <c r="G211" i="1"/>
  <c r="BK210" i="1"/>
  <c r="BJ210" i="1"/>
  <c r="BH210" i="1"/>
  <c r="BG210" i="1"/>
  <c r="BF210" i="1"/>
  <c r="BE210" i="1"/>
  <c r="BC210" i="1"/>
  <c r="BB210" i="1"/>
  <c r="BA210" i="1"/>
  <c r="AY210" i="1"/>
  <c r="AX210" i="1"/>
  <c r="AW210" i="1"/>
  <c r="AU210" i="1"/>
  <c r="AT210" i="1"/>
  <c r="AS210" i="1"/>
  <c r="AR210" i="1"/>
  <c r="H210" i="1"/>
  <c r="G210" i="1"/>
  <c r="BK209" i="1"/>
  <c r="BJ209" i="1"/>
  <c r="BF209" i="1"/>
  <c r="BB209" i="1"/>
  <c r="BA209" i="1"/>
  <c r="AW209" i="1"/>
  <c r="AS209" i="1"/>
  <c r="AR209" i="1"/>
  <c r="H209" i="1"/>
  <c r="BH209" i="1" s="1"/>
  <c r="G209" i="1"/>
  <c r="BK208" i="1"/>
  <c r="BJ208" i="1"/>
  <c r="BH208" i="1"/>
  <c r="BG208" i="1"/>
  <c r="BF208" i="1"/>
  <c r="BE208" i="1"/>
  <c r="BC208" i="1"/>
  <c r="BB208" i="1"/>
  <c r="BA208" i="1"/>
  <c r="AY208" i="1"/>
  <c r="AX208" i="1"/>
  <c r="AW208" i="1"/>
  <c r="AU208" i="1"/>
  <c r="AT208" i="1"/>
  <c r="AS208" i="1"/>
  <c r="AR208" i="1"/>
  <c r="H208" i="1"/>
  <c r="G208" i="1"/>
  <c r="BK207" i="1"/>
  <c r="BJ207" i="1"/>
  <c r="BI207" i="1"/>
  <c r="BF207" i="1"/>
  <c r="BB207" i="1"/>
  <c r="BA207" i="1"/>
  <c r="AZ207" i="1"/>
  <c r="AW207" i="1"/>
  <c r="AS207" i="1"/>
  <c r="AR207" i="1"/>
  <c r="AQ207" i="1"/>
  <c r="X207" i="1"/>
  <c r="X212" i="1" s="1"/>
  <c r="AN212" i="1" s="1"/>
  <c r="W207" i="1"/>
  <c r="W215" i="1" s="1"/>
  <c r="AM215" i="1" s="1"/>
  <c r="V207" i="1"/>
  <c r="V215" i="1" s="1"/>
  <c r="U207" i="1"/>
  <c r="U212" i="1" s="1"/>
  <c r="AK212" i="1" s="1"/>
  <c r="T207" i="1"/>
  <c r="T214" i="1" s="1"/>
  <c r="AJ214" i="1" s="1"/>
  <c r="S207" i="1"/>
  <c r="S215" i="1" s="1"/>
  <c r="AI215" i="1" s="1"/>
  <c r="P207" i="1"/>
  <c r="P213" i="1" s="1"/>
  <c r="AF213" i="1" s="1"/>
  <c r="O207" i="1"/>
  <c r="N207" i="1"/>
  <c r="N212" i="1" s="1"/>
  <c r="AD212" i="1" s="1"/>
  <c r="M207" i="1"/>
  <c r="M214" i="1" s="1"/>
  <c r="AC214" i="1" s="1"/>
  <c r="L207" i="1"/>
  <c r="L215" i="1" s="1"/>
  <c r="AB215" i="1" s="1"/>
  <c r="K207" i="1"/>
  <c r="H207" i="1"/>
  <c r="G207" i="1"/>
  <c r="F207" i="1"/>
  <c r="E207" i="1"/>
  <c r="D207" i="1"/>
  <c r="BK206" i="1"/>
  <c r="BJ206" i="1"/>
  <c r="BH206" i="1"/>
  <c r="BG206" i="1"/>
  <c r="BF206" i="1"/>
  <c r="BE206" i="1"/>
  <c r="BC206" i="1"/>
  <c r="BB206" i="1"/>
  <c r="BA206" i="1"/>
  <c r="AY206" i="1"/>
  <c r="AX206" i="1"/>
  <c r="AW206" i="1"/>
  <c r="AU206" i="1"/>
  <c r="AT206" i="1"/>
  <c r="AS206" i="1"/>
  <c r="AR206" i="1"/>
  <c r="I206" i="1"/>
  <c r="H206" i="1"/>
  <c r="G206" i="1"/>
  <c r="BK205" i="1"/>
  <c r="BJ205" i="1"/>
  <c r="BF205" i="1"/>
  <c r="BB205" i="1"/>
  <c r="BA205" i="1"/>
  <c r="AW205" i="1"/>
  <c r="AS205" i="1"/>
  <c r="AR205" i="1"/>
  <c r="I205" i="1"/>
  <c r="H205" i="1"/>
  <c r="BH205" i="1" s="1"/>
  <c r="G205" i="1"/>
  <c r="BK204" i="1"/>
  <c r="BJ204" i="1"/>
  <c r="BH204" i="1"/>
  <c r="BG204" i="1"/>
  <c r="BF204" i="1"/>
  <c r="BE204" i="1"/>
  <c r="BC204" i="1"/>
  <c r="BB204" i="1"/>
  <c r="BA204" i="1"/>
  <c r="AY204" i="1"/>
  <c r="AX204" i="1"/>
  <c r="AW204" i="1"/>
  <c r="AU204" i="1"/>
  <c r="AT204" i="1"/>
  <c r="AS204" i="1"/>
  <c r="AR204" i="1"/>
  <c r="I204" i="1"/>
  <c r="H204" i="1"/>
  <c r="G204" i="1"/>
  <c r="BK203" i="1"/>
  <c r="BJ203" i="1"/>
  <c r="BF203" i="1"/>
  <c r="BB203" i="1"/>
  <c r="BA203" i="1"/>
  <c r="AW203" i="1"/>
  <c r="AS203" i="1"/>
  <c r="AR203" i="1"/>
  <c r="I203" i="1"/>
  <c r="H203" i="1"/>
  <c r="BH203" i="1" s="1"/>
  <c r="G203" i="1"/>
  <c r="BJ202" i="1"/>
  <c r="BH202" i="1"/>
  <c r="BG202" i="1"/>
  <c r="BF202" i="1"/>
  <c r="BE202" i="1"/>
  <c r="BA202" i="1"/>
  <c r="AY202" i="1"/>
  <c r="AX202" i="1"/>
  <c r="AW202" i="1"/>
  <c r="AU202" i="1"/>
  <c r="AR202" i="1"/>
  <c r="X202" i="1"/>
  <c r="W202" i="1"/>
  <c r="V202" i="1"/>
  <c r="U202" i="1"/>
  <c r="T202" i="1"/>
  <c r="S202" i="1"/>
  <c r="P202" i="1"/>
  <c r="O202" i="1"/>
  <c r="N202" i="1"/>
  <c r="M202" i="1"/>
  <c r="L202" i="1"/>
  <c r="K202" i="1"/>
  <c r="H202" i="1"/>
  <c r="BK202" i="1" s="1"/>
  <c r="G202" i="1"/>
  <c r="F202" i="1"/>
  <c r="D202" i="1"/>
  <c r="BI201" i="1"/>
  <c r="BH201" i="1"/>
  <c r="BD201" i="1"/>
  <c r="AZ201" i="1"/>
  <c r="AY201" i="1"/>
  <c r="AT201" i="1"/>
  <c r="AP201" i="1"/>
  <c r="AO201" i="1"/>
  <c r="AK201" i="1"/>
  <c r="AH201" i="1"/>
  <c r="AG201" i="1"/>
  <c r="AB201" i="1"/>
  <c r="I201" i="1"/>
  <c r="H201" i="1"/>
  <c r="G201" i="1"/>
  <c r="BJ200" i="1"/>
  <c r="BI200" i="1"/>
  <c r="BG200" i="1"/>
  <c r="BE200" i="1"/>
  <c r="BD200" i="1"/>
  <c r="BB200" i="1"/>
  <c r="BA200" i="1"/>
  <c r="AZ200" i="1"/>
  <c r="AX200" i="1"/>
  <c r="AV200" i="1"/>
  <c r="AT200" i="1"/>
  <c r="AS200" i="1"/>
  <c r="AR200" i="1"/>
  <c r="AQ200" i="1"/>
  <c r="AO200" i="1"/>
  <c r="AK200" i="1"/>
  <c r="AJ200" i="1"/>
  <c r="AC200" i="1"/>
  <c r="AA200" i="1"/>
  <c r="I200" i="1"/>
  <c r="AM200" i="1" s="1"/>
  <c r="H200" i="1"/>
  <c r="BF200" i="1" s="1"/>
  <c r="G200" i="1"/>
  <c r="BJ199" i="1"/>
  <c r="BI199" i="1"/>
  <c r="BH199" i="1"/>
  <c r="BG199" i="1"/>
  <c r="BF199" i="1"/>
  <c r="BD199" i="1"/>
  <c r="BB199" i="1"/>
  <c r="BA199" i="1"/>
  <c r="AZ199" i="1"/>
  <c r="AY199" i="1"/>
  <c r="AX199" i="1"/>
  <c r="AV199" i="1"/>
  <c r="AT199" i="1"/>
  <c r="AS199" i="1"/>
  <c r="AR199" i="1"/>
  <c r="AQ199" i="1"/>
  <c r="AN199" i="1"/>
  <c r="AK199" i="1"/>
  <c r="AJ199" i="1"/>
  <c r="AC199" i="1"/>
  <c r="AA199" i="1"/>
  <c r="I199" i="1"/>
  <c r="AP199" i="1" s="1"/>
  <c r="H199" i="1"/>
  <c r="BE199" i="1" s="1"/>
  <c r="G199" i="1"/>
  <c r="BJ198" i="1"/>
  <c r="BI198" i="1"/>
  <c r="BH198" i="1"/>
  <c r="BG198" i="1"/>
  <c r="BF198" i="1"/>
  <c r="BD198" i="1"/>
  <c r="BB198" i="1"/>
  <c r="BA198" i="1"/>
  <c r="AZ198" i="1"/>
  <c r="AY198" i="1"/>
  <c r="AX198" i="1"/>
  <c r="AV198" i="1"/>
  <c r="AT198" i="1"/>
  <c r="AS198" i="1"/>
  <c r="AR198" i="1"/>
  <c r="AQ198" i="1"/>
  <c r="AN198" i="1"/>
  <c r="AK198" i="1"/>
  <c r="AJ198" i="1"/>
  <c r="AF198" i="1"/>
  <c r="AD198" i="1"/>
  <c r="AC198" i="1"/>
  <c r="AA198" i="1"/>
  <c r="I198" i="1"/>
  <c r="AP198" i="1" s="1"/>
  <c r="H198" i="1"/>
  <c r="BE198" i="1" s="1"/>
  <c r="G198" i="1"/>
  <c r="BI197" i="1"/>
  <c r="AR197" i="1"/>
  <c r="AN197" i="1"/>
  <c r="AF197" i="1"/>
  <c r="AC197" i="1"/>
  <c r="X197" i="1"/>
  <c r="W197" i="1"/>
  <c r="V197" i="1"/>
  <c r="U197" i="1"/>
  <c r="T197" i="1"/>
  <c r="S197" i="1"/>
  <c r="P197" i="1"/>
  <c r="AF201" i="1" s="1"/>
  <c r="O197" i="1"/>
  <c r="N197" i="1"/>
  <c r="AD200" i="1" s="1"/>
  <c r="M197" i="1"/>
  <c r="L197" i="1"/>
  <c r="AB199" i="1" s="1"/>
  <c r="K197" i="1"/>
  <c r="I197" i="1"/>
  <c r="H197" i="1"/>
  <c r="AZ197" i="1" s="1"/>
  <c r="G197" i="1"/>
  <c r="F197" i="1"/>
  <c r="D197" i="1"/>
  <c r="BK196" i="1"/>
  <c r="BH196" i="1"/>
  <c r="BG196" i="1"/>
  <c r="BF196" i="1"/>
  <c r="BC196" i="1"/>
  <c r="AZ196" i="1"/>
  <c r="AY196" i="1"/>
  <c r="AX196" i="1"/>
  <c r="AU196" i="1"/>
  <c r="AR196" i="1"/>
  <c r="AQ196" i="1"/>
  <c r="AN196" i="1"/>
  <c r="AM196" i="1"/>
  <c r="AL196" i="1"/>
  <c r="AK196" i="1"/>
  <c r="AJ196" i="1"/>
  <c r="AI196" i="1"/>
  <c r="AH196" i="1"/>
  <c r="AF196" i="1"/>
  <c r="AE196" i="1"/>
  <c r="AD196" i="1"/>
  <c r="AC196" i="1"/>
  <c r="AB196" i="1"/>
  <c r="AA196" i="1"/>
  <c r="Z196" i="1"/>
  <c r="AP196" i="1" s="1"/>
  <c r="Y196" i="1"/>
  <c r="AO196" i="1" s="1"/>
  <c r="R196" i="1"/>
  <c r="Q196" i="1"/>
  <c r="AG196" i="1" s="1"/>
  <c r="J196" i="1"/>
  <c r="H196" i="1"/>
  <c r="BE196" i="1" s="1"/>
  <c r="G196" i="1"/>
  <c r="F196" i="1"/>
  <c r="E196" i="1"/>
  <c r="AN195" i="1"/>
  <c r="AK195" i="1"/>
  <c r="AH195" i="1"/>
  <c r="AG195" i="1"/>
  <c r="AF195" i="1"/>
  <c r="AC195" i="1"/>
  <c r="I195" i="1"/>
  <c r="AO194" i="1"/>
  <c r="AN194" i="1"/>
  <c r="AG194" i="1"/>
  <c r="AC194" i="1"/>
  <c r="I194" i="1"/>
  <c r="AN193" i="1"/>
  <c r="AK193" i="1"/>
  <c r="AH193" i="1"/>
  <c r="AG193" i="1"/>
  <c r="AF193" i="1"/>
  <c r="AC193" i="1"/>
  <c r="I193" i="1"/>
  <c r="AO192" i="1"/>
  <c r="AN192" i="1"/>
  <c r="AG192" i="1"/>
  <c r="AC192" i="1"/>
  <c r="I192" i="1"/>
  <c r="AK191" i="1"/>
  <c r="AG191" i="1"/>
  <c r="AF191" i="1"/>
  <c r="Z191" i="1"/>
  <c r="Y191" i="1"/>
  <c r="AO195" i="1" s="1"/>
  <c r="R191" i="1"/>
  <c r="Q191" i="1"/>
  <c r="I191" i="1"/>
  <c r="F191" i="1"/>
  <c r="F281" i="1" s="1"/>
  <c r="F333" i="1" s="1"/>
  <c r="E191" i="1"/>
  <c r="BE189" i="1"/>
  <c r="H189" i="1"/>
  <c r="H187" i="1"/>
  <c r="Z186" i="1"/>
  <c r="Y186" i="1"/>
  <c r="R186" i="1"/>
  <c r="Q186" i="1"/>
  <c r="BK185" i="1"/>
  <c r="BF185" i="1"/>
  <c r="BB185" i="1"/>
  <c r="AX185" i="1"/>
  <c r="AU185" i="1"/>
  <c r="AP185" i="1"/>
  <c r="AN185" i="1"/>
  <c r="AM185" i="1"/>
  <c r="AL185" i="1"/>
  <c r="AK185" i="1"/>
  <c r="AJ185" i="1"/>
  <c r="AI185" i="1"/>
  <c r="AH185" i="1"/>
  <c r="AF185" i="1"/>
  <c r="AE185" i="1"/>
  <c r="AD185" i="1"/>
  <c r="AC185" i="1"/>
  <c r="AB185" i="1"/>
  <c r="AA185" i="1"/>
  <c r="Z185" i="1"/>
  <c r="Y185" i="1"/>
  <c r="AO185" i="1" s="1"/>
  <c r="R185" i="1"/>
  <c r="Q185" i="1"/>
  <c r="AG185" i="1" s="1"/>
  <c r="J185" i="1"/>
  <c r="H185" i="1"/>
  <c r="G185" i="1"/>
  <c r="F185" i="1"/>
  <c r="E185" i="1"/>
  <c r="AZ184" i="1"/>
  <c r="AN184" i="1"/>
  <c r="AM184" i="1"/>
  <c r="AL184" i="1"/>
  <c r="AK184" i="1"/>
  <c r="AJ184" i="1"/>
  <c r="AI184" i="1"/>
  <c r="AG184" i="1"/>
  <c r="AF184" i="1"/>
  <c r="AE184" i="1"/>
  <c r="AD184" i="1"/>
  <c r="AC184" i="1"/>
  <c r="AB184" i="1"/>
  <c r="AA184" i="1"/>
  <c r="Z184" i="1"/>
  <c r="AP184" i="1" s="1"/>
  <c r="Y184" i="1"/>
  <c r="AO184" i="1" s="1"/>
  <c r="R184" i="1"/>
  <c r="AH184" i="1" s="1"/>
  <c r="Q184" i="1"/>
  <c r="J184" i="1"/>
  <c r="H184" i="1"/>
  <c r="G184" i="1"/>
  <c r="F184" i="1"/>
  <c r="E184" i="1"/>
  <c r="BB183" i="1"/>
  <c r="AY183" i="1"/>
  <c r="AO183" i="1"/>
  <c r="AN183" i="1"/>
  <c r="AK183" i="1"/>
  <c r="AH183" i="1"/>
  <c r="AC183" i="1"/>
  <c r="I183" i="1"/>
  <c r="H183" i="1"/>
  <c r="BE183" i="1" s="1"/>
  <c r="G183" i="1"/>
  <c r="BI182" i="1"/>
  <c r="AS182" i="1"/>
  <c r="H182" i="1"/>
  <c r="BE182" i="1" s="1"/>
  <c r="G182" i="1"/>
  <c r="BK181" i="1"/>
  <c r="BH181" i="1"/>
  <c r="BE181" i="1"/>
  <c r="BD181" i="1"/>
  <c r="BC181" i="1"/>
  <c r="AZ181" i="1"/>
  <c r="AW181" i="1"/>
  <c r="AV181" i="1"/>
  <c r="AU181" i="1"/>
  <c r="AR181" i="1"/>
  <c r="H181" i="1"/>
  <c r="BJ181" i="1" s="1"/>
  <c r="G181" i="1"/>
  <c r="BK180" i="1"/>
  <c r="BJ180" i="1"/>
  <c r="BG180" i="1"/>
  <c r="BE180" i="1"/>
  <c r="BD180" i="1"/>
  <c r="BC180" i="1"/>
  <c r="BB180" i="1"/>
  <c r="AY180" i="1"/>
  <c r="AW180" i="1"/>
  <c r="AV180" i="1"/>
  <c r="AU180" i="1"/>
  <c r="AT180" i="1"/>
  <c r="Z180" i="1"/>
  <c r="Y180" i="1"/>
  <c r="R180" i="1"/>
  <c r="Q180" i="1"/>
  <c r="H180" i="1"/>
  <c r="BI180" i="1" s="1"/>
  <c r="G180" i="1"/>
  <c r="F180" i="1"/>
  <c r="E180" i="1"/>
  <c r="D180" i="1"/>
  <c r="G179" i="1"/>
  <c r="G235" i="1" s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E175" i="1"/>
  <c r="AA174" i="1"/>
  <c r="H173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E170" i="1"/>
  <c r="D170" i="1"/>
  <c r="BJ169" i="1"/>
  <c r="BI169" i="1"/>
  <c r="AZ169" i="1"/>
  <c r="AY169" i="1"/>
  <c r="H169" i="1"/>
  <c r="BC169" i="1" s="1"/>
  <c r="G169" i="1"/>
  <c r="BK168" i="1"/>
  <c r="BJ168" i="1"/>
  <c r="BI168" i="1"/>
  <c r="BH168" i="1"/>
  <c r="BG168" i="1"/>
  <c r="BC168" i="1"/>
  <c r="BB168" i="1"/>
  <c r="BA168" i="1"/>
  <c r="AZ168" i="1"/>
  <c r="AY168" i="1"/>
  <c r="AW168" i="1"/>
  <c r="AU168" i="1"/>
  <c r="AS168" i="1"/>
  <c r="AR168" i="1"/>
  <c r="AQ168" i="1"/>
  <c r="H168" i="1"/>
  <c r="G168" i="1"/>
  <c r="BH167" i="1"/>
  <c r="BG167" i="1"/>
  <c r="AX167" i="1"/>
  <c r="AW167" i="1"/>
  <c r="H167" i="1"/>
  <c r="BI167" i="1" s="1"/>
  <c r="G167" i="1"/>
  <c r="BK166" i="1"/>
  <c r="BJ166" i="1"/>
  <c r="BG166" i="1"/>
  <c r="BF166" i="1"/>
  <c r="BE166" i="1"/>
  <c r="BC166" i="1"/>
  <c r="BB166" i="1"/>
  <c r="BA166" i="1"/>
  <c r="AX166" i="1"/>
  <c r="AW166" i="1"/>
  <c r="AU166" i="1"/>
  <c r="AT166" i="1"/>
  <c r="AS166" i="1"/>
  <c r="AR166" i="1"/>
  <c r="H166" i="1"/>
  <c r="BH166" i="1" s="1"/>
  <c r="G166" i="1"/>
  <c r="BK165" i="1"/>
  <c r="BJ165" i="1"/>
  <c r="BI165" i="1"/>
  <c r="BH165" i="1"/>
  <c r="BG165" i="1"/>
  <c r="BF165" i="1"/>
  <c r="BE165" i="1"/>
  <c r="BC165" i="1"/>
  <c r="BB165" i="1"/>
  <c r="BA165" i="1"/>
  <c r="AZ165" i="1"/>
  <c r="AY165" i="1"/>
  <c r="AX165" i="1"/>
  <c r="AW165" i="1"/>
  <c r="AU165" i="1"/>
  <c r="AT165" i="1"/>
  <c r="AS165" i="1"/>
  <c r="AR165" i="1"/>
  <c r="AQ165" i="1"/>
  <c r="Y165" i="1"/>
  <c r="V165" i="1"/>
  <c r="U165" i="1"/>
  <c r="Q165" i="1"/>
  <c r="M165" i="1"/>
  <c r="L165" i="1"/>
  <c r="H165" i="1"/>
  <c r="BD165" i="1" s="1"/>
  <c r="G165" i="1"/>
  <c r="F165" i="1"/>
  <c r="BK164" i="1"/>
  <c r="BJ164" i="1"/>
  <c r="BI164" i="1"/>
  <c r="BH164" i="1"/>
  <c r="BG164" i="1"/>
  <c r="BF164" i="1"/>
  <c r="BE164" i="1"/>
  <c r="BD164" i="1"/>
  <c r="BC164" i="1"/>
  <c r="BB164" i="1"/>
  <c r="BA164" i="1"/>
  <c r="AZ164" i="1"/>
  <c r="AY164" i="1"/>
  <c r="AX164" i="1"/>
  <c r="AW164" i="1"/>
  <c r="AV164" i="1"/>
  <c r="AU164" i="1"/>
  <c r="AT164" i="1"/>
  <c r="AS164" i="1"/>
  <c r="AR164" i="1"/>
  <c r="BK163" i="1"/>
  <c r="BJ163" i="1"/>
  <c r="BI163" i="1"/>
  <c r="BH163" i="1"/>
  <c r="BG163" i="1"/>
  <c r="BF163" i="1"/>
  <c r="BE163" i="1"/>
  <c r="BD163" i="1"/>
  <c r="BC163" i="1"/>
  <c r="BB163" i="1"/>
  <c r="BA163" i="1"/>
  <c r="AZ163" i="1"/>
  <c r="AY163" i="1"/>
  <c r="AX163" i="1"/>
  <c r="AW163" i="1"/>
  <c r="AV163" i="1"/>
  <c r="AU163" i="1"/>
  <c r="AT163" i="1"/>
  <c r="AS163" i="1"/>
  <c r="AR163" i="1"/>
  <c r="G163" i="1"/>
  <c r="BK162" i="1"/>
  <c r="BJ162" i="1"/>
  <c r="BI162" i="1"/>
  <c r="BH162" i="1"/>
  <c r="BG162" i="1"/>
  <c r="BF162" i="1"/>
  <c r="BE162" i="1"/>
  <c r="BD162" i="1"/>
  <c r="BC162" i="1"/>
  <c r="BB162" i="1"/>
  <c r="BA162" i="1"/>
  <c r="AZ162" i="1"/>
  <c r="AY162" i="1"/>
  <c r="AX162" i="1"/>
  <c r="AW162" i="1"/>
  <c r="AV162" i="1"/>
  <c r="AU162" i="1"/>
  <c r="AT162" i="1"/>
  <c r="AS162" i="1"/>
  <c r="AR162" i="1"/>
  <c r="BK161" i="1"/>
  <c r="BJ161" i="1"/>
  <c r="BI161" i="1"/>
  <c r="BH161" i="1"/>
  <c r="BG161" i="1"/>
  <c r="BF161" i="1"/>
  <c r="BE161" i="1"/>
  <c r="BD161" i="1"/>
  <c r="BC161" i="1"/>
  <c r="BB161" i="1"/>
  <c r="BA161" i="1"/>
  <c r="AZ161" i="1"/>
  <c r="AY161" i="1"/>
  <c r="AX161" i="1"/>
  <c r="AW161" i="1"/>
  <c r="AV161" i="1"/>
  <c r="AU161" i="1"/>
  <c r="AT161" i="1"/>
  <c r="AS161" i="1"/>
  <c r="AR161" i="1"/>
  <c r="BK160" i="1"/>
  <c r="BJ160" i="1"/>
  <c r="BI160" i="1"/>
  <c r="BH160" i="1"/>
  <c r="BG160" i="1"/>
  <c r="BF160" i="1"/>
  <c r="BE160" i="1"/>
  <c r="BD160" i="1"/>
  <c r="BC160" i="1"/>
  <c r="BB160" i="1"/>
  <c r="BA160" i="1"/>
  <c r="AZ160" i="1"/>
  <c r="AY160" i="1"/>
  <c r="AX160" i="1"/>
  <c r="AW160" i="1"/>
  <c r="AV160" i="1"/>
  <c r="AU160" i="1"/>
  <c r="AT160" i="1"/>
  <c r="AS160" i="1"/>
  <c r="AR160" i="1"/>
  <c r="Z160" i="1"/>
  <c r="Z165" i="1" s="1"/>
  <c r="Y160" i="1"/>
  <c r="X160" i="1"/>
  <c r="X165" i="1" s="1"/>
  <c r="W160" i="1"/>
  <c r="W165" i="1" s="1"/>
  <c r="V160" i="1"/>
  <c r="U160" i="1"/>
  <c r="T160" i="1"/>
  <c r="T165" i="1" s="1"/>
  <c r="S160" i="1"/>
  <c r="S165" i="1" s="1"/>
  <c r="R160" i="1"/>
  <c r="R165" i="1" s="1"/>
  <c r="Q160" i="1"/>
  <c r="P160" i="1"/>
  <c r="P165" i="1" s="1"/>
  <c r="O160" i="1"/>
  <c r="O165" i="1" s="1"/>
  <c r="N160" i="1"/>
  <c r="N165" i="1" s="1"/>
  <c r="M160" i="1"/>
  <c r="L160" i="1"/>
  <c r="K160" i="1"/>
  <c r="K165" i="1" s="1"/>
  <c r="D160" i="1"/>
  <c r="BG159" i="1"/>
  <c r="BE159" i="1"/>
  <c r="AW159" i="1"/>
  <c r="AV159" i="1"/>
  <c r="AM159" i="1"/>
  <c r="AE159" i="1"/>
  <c r="AD159" i="1"/>
  <c r="W159" i="1"/>
  <c r="V159" i="1"/>
  <c r="AL159" i="1" s="1"/>
  <c r="U159" i="1"/>
  <c r="AK159" i="1" s="1"/>
  <c r="O159" i="1"/>
  <c r="N159" i="1"/>
  <c r="M159" i="1"/>
  <c r="AC159" i="1" s="1"/>
  <c r="L159" i="1"/>
  <c r="AB159" i="1" s="1"/>
  <c r="J159" i="1"/>
  <c r="H159" i="1"/>
  <c r="BJ159" i="1" s="1"/>
  <c r="G159" i="1"/>
  <c r="G215" i="1" s="1"/>
  <c r="G265" i="1" s="1"/>
  <c r="G303" i="1" s="1"/>
  <c r="F159" i="1"/>
  <c r="F215" i="1" s="1"/>
  <c r="F265" i="1" s="1"/>
  <c r="F303" i="1" s="1"/>
  <c r="BJ158" i="1"/>
  <c r="BI158" i="1"/>
  <c r="BA158" i="1"/>
  <c r="AZ158" i="1"/>
  <c r="AR158" i="1"/>
  <c r="AH158" i="1"/>
  <c r="AD158" i="1"/>
  <c r="AB158" i="1"/>
  <c r="R158" i="1"/>
  <c r="O158" i="1"/>
  <c r="AE158" i="1" s="1"/>
  <c r="N158" i="1"/>
  <c r="L158" i="1"/>
  <c r="J158" i="1"/>
  <c r="H158" i="1"/>
  <c r="BK158" i="1" s="1"/>
  <c r="G158" i="1"/>
  <c r="G214" i="1" s="1"/>
  <c r="F158" i="1"/>
  <c r="F214" i="1" s="1"/>
  <c r="BK157" i="1"/>
  <c r="BC157" i="1"/>
  <c r="AT157" i="1"/>
  <c r="AS157" i="1"/>
  <c r="AM157" i="1"/>
  <c r="AL157" i="1"/>
  <c r="AD157" i="1"/>
  <c r="Z157" i="1"/>
  <c r="AP157" i="1" s="1"/>
  <c r="W157" i="1"/>
  <c r="V157" i="1"/>
  <c r="R157" i="1"/>
  <c r="AH157" i="1" s="1"/>
  <c r="N157" i="1"/>
  <c r="J157" i="1"/>
  <c r="H157" i="1"/>
  <c r="G157" i="1"/>
  <c r="G213" i="1" s="1"/>
  <c r="F157" i="1"/>
  <c r="F213" i="1" s="1"/>
  <c r="BJ156" i="1"/>
  <c r="BH156" i="1"/>
  <c r="BG156" i="1"/>
  <c r="BF156" i="1"/>
  <c r="BE156" i="1"/>
  <c r="BD156" i="1"/>
  <c r="AZ156" i="1"/>
  <c r="AY156" i="1"/>
  <c r="AX156" i="1"/>
  <c r="AW156" i="1"/>
  <c r="AV156" i="1"/>
  <c r="AU156" i="1"/>
  <c r="AQ156" i="1"/>
  <c r="AM156" i="1"/>
  <c r="AL156" i="1"/>
  <c r="AE156" i="1"/>
  <c r="AD156" i="1"/>
  <c r="W156" i="1"/>
  <c r="V156" i="1"/>
  <c r="T156" i="1"/>
  <c r="AJ156" i="1" s="1"/>
  <c r="S156" i="1"/>
  <c r="AI156" i="1" s="1"/>
  <c r="O156" i="1"/>
  <c r="N156" i="1"/>
  <c r="K156" i="1"/>
  <c r="AA156" i="1" s="1"/>
  <c r="J156" i="1"/>
  <c r="H156" i="1"/>
  <c r="BK156" i="1" s="1"/>
  <c r="G156" i="1"/>
  <c r="G212" i="1" s="1"/>
  <c r="G275" i="1" s="1"/>
  <c r="G297" i="1" s="1"/>
  <c r="F156" i="1"/>
  <c r="F212" i="1" s="1"/>
  <c r="F275" i="1" s="1"/>
  <c r="F297" i="1" s="1"/>
  <c r="BG155" i="1"/>
  <c r="BF155" i="1"/>
  <c r="AX155" i="1"/>
  <c r="AW155" i="1"/>
  <c r="AS155" i="1"/>
  <c r="H155" i="1"/>
  <c r="BH155" i="1" s="1"/>
  <c r="G155" i="1"/>
  <c r="G164" i="1" s="1"/>
  <c r="BI154" i="1"/>
  <c r="AZ154" i="1"/>
  <c r="H154" i="1"/>
  <c r="G154" i="1"/>
  <c r="BE153" i="1"/>
  <c r="H153" i="1"/>
  <c r="G153" i="1"/>
  <c r="G162" i="1" s="1"/>
  <c r="BD152" i="1"/>
  <c r="AW152" i="1"/>
  <c r="H152" i="1"/>
  <c r="AV152" i="1" s="1"/>
  <c r="G152" i="1"/>
  <c r="G161" i="1" s="1"/>
  <c r="BE151" i="1"/>
  <c r="AW151" i="1"/>
  <c r="Z151" i="1"/>
  <c r="Z159" i="1" s="1"/>
  <c r="AP159" i="1" s="1"/>
  <c r="Y151" i="1"/>
  <c r="X151" i="1"/>
  <c r="W151" i="1"/>
  <c r="W158" i="1" s="1"/>
  <c r="AM158" i="1" s="1"/>
  <c r="V151" i="1"/>
  <c r="V158" i="1" s="1"/>
  <c r="AL158" i="1" s="1"/>
  <c r="U151" i="1"/>
  <c r="U156" i="1" s="1"/>
  <c r="AK156" i="1" s="1"/>
  <c r="T151" i="1"/>
  <c r="T157" i="1" s="1"/>
  <c r="AJ157" i="1" s="1"/>
  <c r="S151" i="1"/>
  <c r="S158" i="1" s="1"/>
  <c r="AI158" i="1" s="1"/>
  <c r="R151" i="1"/>
  <c r="R159" i="1" s="1"/>
  <c r="AH159" i="1" s="1"/>
  <c r="Q151" i="1"/>
  <c r="Q157" i="1" s="1"/>
  <c r="AG157" i="1" s="1"/>
  <c r="P151" i="1"/>
  <c r="O151" i="1"/>
  <c r="O157" i="1" s="1"/>
  <c r="AE157" i="1" s="1"/>
  <c r="N151" i="1"/>
  <c r="M151" i="1"/>
  <c r="M156" i="1" s="1"/>
  <c r="AC156" i="1" s="1"/>
  <c r="L151" i="1"/>
  <c r="L157" i="1" s="1"/>
  <c r="AB157" i="1" s="1"/>
  <c r="K151" i="1"/>
  <c r="K158" i="1" s="1"/>
  <c r="AA158" i="1" s="1"/>
  <c r="H151" i="1"/>
  <c r="AV151" i="1" s="1"/>
  <c r="G151" i="1"/>
  <c r="G160" i="1" s="1"/>
  <c r="F151" i="1"/>
  <c r="D151" i="1"/>
  <c r="BK150" i="1"/>
  <c r="BJ150" i="1"/>
  <c r="BI150" i="1"/>
  <c r="BH150" i="1"/>
  <c r="BG150" i="1"/>
  <c r="BF150" i="1"/>
  <c r="BD150" i="1"/>
  <c r="BC150" i="1"/>
  <c r="BB150" i="1"/>
  <c r="BA150" i="1"/>
  <c r="AZ150" i="1"/>
  <c r="AY150" i="1"/>
  <c r="AX150" i="1"/>
  <c r="AV150" i="1"/>
  <c r="AU150" i="1"/>
  <c r="AT150" i="1"/>
  <c r="AS150" i="1"/>
  <c r="AR150" i="1"/>
  <c r="AQ150" i="1"/>
  <c r="H150" i="1"/>
  <c r="BE150" i="1" s="1"/>
  <c r="G150" i="1"/>
  <c r="BK149" i="1"/>
  <c r="BJ149" i="1"/>
  <c r="BI149" i="1"/>
  <c r="BH149" i="1"/>
  <c r="BG149" i="1"/>
  <c r="BF149" i="1"/>
  <c r="BD149" i="1"/>
  <c r="BC149" i="1"/>
  <c r="BB149" i="1"/>
  <c r="BA149" i="1"/>
  <c r="AZ149" i="1"/>
  <c r="AY149" i="1"/>
  <c r="AX149" i="1"/>
  <c r="AV149" i="1"/>
  <c r="AU149" i="1"/>
  <c r="AT149" i="1"/>
  <c r="AS149" i="1"/>
  <c r="AR149" i="1"/>
  <c r="AQ149" i="1"/>
  <c r="H149" i="1"/>
  <c r="BE149" i="1" s="1"/>
  <c r="G149" i="1"/>
  <c r="BK148" i="1"/>
  <c r="BJ148" i="1"/>
  <c r="BI148" i="1"/>
  <c r="BH148" i="1"/>
  <c r="BG148" i="1"/>
  <c r="BF148" i="1"/>
  <c r="BD148" i="1"/>
  <c r="BC148" i="1"/>
  <c r="BB148" i="1"/>
  <c r="BA148" i="1"/>
  <c r="AZ148" i="1"/>
  <c r="AY148" i="1"/>
  <c r="AX148" i="1"/>
  <c r="AV148" i="1"/>
  <c r="AU148" i="1"/>
  <c r="AT148" i="1"/>
  <c r="AS148" i="1"/>
  <c r="AR148" i="1"/>
  <c r="AQ148" i="1"/>
  <c r="H148" i="1"/>
  <c r="BE148" i="1" s="1"/>
  <c r="G148" i="1"/>
  <c r="BK147" i="1"/>
  <c r="BJ147" i="1"/>
  <c r="BI147" i="1"/>
  <c r="BH147" i="1"/>
  <c r="BG147" i="1"/>
  <c r="BF147" i="1"/>
  <c r="BD147" i="1"/>
  <c r="BC147" i="1"/>
  <c r="BB147" i="1"/>
  <c r="BA147" i="1"/>
  <c r="AZ147" i="1"/>
  <c r="AY147" i="1"/>
  <c r="AX147" i="1"/>
  <c r="AV147" i="1"/>
  <c r="AU147" i="1"/>
  <c r="AT147" i="1"/>
  <c r="AS147" i="1"/>
  <c r="AR147" i="1"/>
  <c r="AQ147" i="1"/>
  <c r="H147" i="1"/>
  <c r="BE147" i="1" s="1"/>
  <c r="G147" i="1"/>
  <c r="BH146" i="1"/>
  <c r="BG146" i="1"/>
  <c r="BB146" i="1"/>
  <c r="AZ146" i="1"/>
  <c r="AY146" i="1"/>
  <c r="AV146" i="1"/>
  <c r="AR146" i="1"/>
  <c r="AQ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H146" i="1"/>
  <c r="BJ146" i="1" s="1"/>
  <c r="G146" i="1"/>
  <c r="F146" i="1"/>
  <c r="D146" i="1"/>
  <c r="BK145" i="1"/>
  <c r="BG145" i="1"/>
  <c r="AY145" i="1"/>
  <c r="AU145" i="1"/>
  <c r="AQ145" i="1"/>
  <c r="AP145" i="1"/>
  <c r="AO145" i="1"/>
  <c r="AM145" i="1"/>
  <c r="AL145" i="1"/>
  <c r="AI145" i="1"/>
  <c r="AH145" i="1"/>
  <c r="AF145" i="1"/>
  <c r="AE145" i="1"/>
  <c r="AD145" i="1"/>
  <c r="AA145" i="1"/>
  <c r="Y145" i="1"/>
  <c r="X145" i="1"/>
  <c r="AN145" i="1" s="1"/>
  <c r="W145" i="1"/>
  <c r="V145" i="1"/>
  <c r="U145" i="1"/>
  <c r="AK145" i="1" s="1"/>
  <c r="T145" i="1"/>
  <c r="AJ145" i="1" s="1"/>
  <c r="S145" i="1"/>
  <c r="Q145" i="1"/>
  <c r="AG145" i="1" s="1"/>
  <c r="P145" i="1"/>
  <c r="O145" i="1"/>
  <c r="N145" i="1"/>
  <c r="M145" i="1"/>
  <c r="AC145" i="1" s="1"/>
  <c r="L145" i="1"/>
  <c r="AB145" i="1" s="1"/>
  <c r="K145" i="1"/>
  <c r="J145" i="1"/>
  <c r="H145" i="1"/>
  <c r="AW145" i="1" s="1"/>
  <c r="G145" i="1"/>
  <c r="F145" i="1"/>
  <c r="D145" i="1"/>
  <c r="AP144" i="1"/>
  <c r="AO144" i="1"/>
  <c r="AL144" i="1"/>
  <c r="AK144" i="1"/>
  <c r="AI144" i="1"/>
  <c r="AH144" i="1"/>
  <c r="AG144" i="1"/>
  <c r="AB144" i="1"/>
  <c r="AA144" i="1"/>
  <c r="X144" i="1"/>
  <c r="AN144" i="1" s="1"/>
  <c r="W144" i="1"/>
  <c r="AM144" i="1" s="1"/>
  <c r="V144" i="1"/>
  <c r="U144" i="1"/>
  <c r="T144" i="1"/>
  <c r="AJ144" i="1" s="1"/>
  <c r="S144" i="1"/>
  <c r="P144" i="1"/>
  <c r="AF144" i="1" s="1"/>
  <c r="O144" i="1"/>
  <c r="AE144" i="1" s="1"/>
  <c r="N144" i="1"/>
  <c r="AD144" i="1" s="1"/>
  <c r="M144" i="1"/>
  <c r="AC144" i="1" s="1"/>
  <c r="L144" i="1"/>
  <c r="K144" i="1"/>
  <c r="J144" i="1"/>
  <c r="E144" i="1"/>
  <c r="E304" i="1" s="1"/>
  <c r="AP143" i="1"/>
  <c r="AN143" i="1"/>
  <c r="AJ143" i="1"/>
  <c r="AH143" i="1"/>
  <c r="AG143" i="1"/>
  <c r="AF143" i="1"/>
  <c r="AE143" i="1"/>
  <c r="AB143" i="1"/>
  <c r="AA143" i="1"/>
  <c r="Y143" i="1"/>
  <c r="AO143" i="1" s="1"/>
  <c r="X143" i="1"/>
  <c r="W143" i="1"/>
  <c r="AM143" i="1" s="1"/>
  <c r="V143" i="1"/>
  <c r="AL143" i="1" s="1"/>
  <c r="U143" i="1"/>
  <c r="AK143" i="1" s="1"/>
  <c r="T143" i="1"/>
  <c r="S143" i="1"/>
  <c r="AI143" i="1" s="1"/>
  <c r="Q143" i="1"/>
  <c r="P143" i="1"/>
  <c r="O143" i="1"/>
  <c r="N143" i="1"/>
  <c r="AD143" i="1" s="1"/>
  <c r="M143" i="1"/>
  <c r="AC143" i="1" s="1"/>
  <c r="L143" i="1"/>
  <c r="K143" i="1"/>
  <c r="J143" i="1"/>
  <c r="E143" i="1"/>
  <c r="BI142" i="1"/>
  <c r="BH142" i="1"/>
  <c r="BC142" i="1"/>
  <c r="AZ142" i="1"/>
  <c r="AW142" i="1"/>
  <c r="AS142" i="1"/>
  <c r="AR142" i="1"/>
  <c r="H142" i="1"/>
  <c r="BA142" i="1" s="1"/>
  <c r="G142" i="1"/>
  <c r="G195" i="1" s="1"/>
  <c r="G285" i="1" s="1"/>
  <c r="BI141" i="1"/>
  <c r="BH141" i="1"/>
  <c r="BC141" i="1"/>
  <c r="BA141" i="1"/>
  <c r="AZ141" i="1"/>
  <c r="AW141" i="1"/>
  <c r="AS141" i="1"/>
  <c r="AR141" i="1"/>
  <c r="H141" i="1"/>
  <c r="BK141" i="1" s="1"/>
  <c r="G141" i="1"/>
  <c r="G194" i="1" s="1"/>
  <c r="G284" i="1" s="1"/>
  <c r="BK140" i="1"/>
  <c r="BI140" i="1"/>
  <c r="BH140" i="1"/>
  <c r="BC140" i="1"/>
  <c r="BA140" i="1"/>
  <c r="AZ140" i="1"/>
  <c r="AW140" i="1"/>
  <c r="AU140" i="1"/>
  <c r="AS140" i="1"/>
  <c r="AR140" i="1"/>
  <c r="H140" i="1"/>
  <c r="G140" i="1"/>
  <c r="G177" i="1" s="1"/>
  <c r="G233" i="1" s="1"/>
  <c r="BA139" i="1"/>
  <c r="AW139" i="1"/>
  <c r="H139" i="1"/>
  <c r="BC139" i="1" s="1"/>
  <c r="G139" i="1"/>
  <c r="G192" i="1" s="1"/>
  <c r="G282" i="1" s="1"/>
  <c r="BH138" i="1"/>
  <c r="AR138" i="1"/>
  <c r="X138" i="1"/>
  <c r="W138" i="1"/>
  <c r="V138" i="1"/>
  <c r="U138" i="1"/>
  <c r="T138" i="1"/>
  <c r="S138" i="1"/>
  <c r="P138" i="1"/>
  <c r="O138" i="1"/>
  <c r="N138" i="1"/>
  <c r="M138" i="1"/>
  <c r="L138" i="1"/>
  <c r="K138" i="1"/>
  <c r="H138" i="1"/>
  <c r="G138" i="1"/>
  <c r="G191" i="1" s="1"/>
  <c r="G281" i="1" s="1"/>
  <c r="F138" i="1"/>
  <c r="F231" i="1" s="1"/>
  <c r="E138" i="1"/>
  <c r="BK137" i="1"/>
  <c r="BJ137" i="1"/>
  <c r="BI137" i="1"/>
  <c r="BH137" i="1"/>
  <c r="BG137" i="1"/>
  <c r="BF137" i="1"/>
  <c r="BD137" i="1"/>
  <c r="BC137" i="1"/>
  <c r="BB137" i="1"/>
  <c r="BA137" i="1"/>
  <c r="AZ137" i="1"/>
  <c r="AY137" i="1"/>
  <c r="AX137" i="1"/>
  <c r="AV137" i="1"/>
  <c r="AU137" i="1"/>
  <c r="AT137" i="1"/>
  <c r="AS137" i="1"/>
  <c r="AR137" i="1"/>
  <c r="AQ137" i="1"/>
  <c r="AM137" i="1"/>
  <c r="AJ137" i="1"/>
  <c r="AC137" i="1"/>
  <c r="I137" i="1"/>
  <c r="I174" i="1" s="1"/>
  <c r="H137" i="1"/>
  <c r="H270" i="1" s="1"/>
  <c r="G137" i="1"/>
  <c r="BK136" i="1"/>
  <c r="BJ136" i="1"/>
  <c r="BI136" i="1"/>
  <c r="BH136" i="1"/>
  <c r="BG136" i="1"/>
  <c r="BF136" i="1"/>
  <c r="BD136" i="1"/>
  <c r="BC136" i="1"/>
  <c r="BB136" i="1"/>
  <c r="BA136" i="1"/>
  <c r="AZ136" i="1"/>
  <c r="AY136" i="1"/>
  <c r="AX136" i="1"/>
  <c r="AV136" i="1"/>
  <c r="AU136" i="1"/>
  <c r="AT136" i="1"/>
  <c r="AS136" i="1"/>
  <c r="AR136" i="1"/>
  <c r="AQ136" i="1"/>
  <c r="AM136" i="1"/>
  <c r="AC136" i="1"/>
  <c r="AA136" i="1"/>
  <c r="I136" i="1"/>
  <c r="AP136" i="1" s="1"/>
  <c r="H136" i="1"/>
  <c r="H269" i="1" s="1"/>
  <c r="G136" i="1"/>
  <c r="BK135" i="1"/>
  <c r="BJ135" i="1"/>
  <c r="BI135" i="1"/>
  <c r="BH135" i="1"/>
  <c r="BG135" i="1"/>
  <c r="BF135" i="1"/>
  <c r="BD135" i="1"/>
  <c r="BC135" i="1"/>
  <c r="BB135" i="1"/>
  <c r="BA135" i="1"/>
  <c r="AZ135" i="1"/>
  <c r="AY135" i="1"/>
  <c r="AX135" i="1"/>
  <c r="AV135" i="1"/>
  <c r="AU135" i="1"/>
  <c r="AT135" i="1"/>
  <c r="AS135" i="1"/>
  <c r="AR135" i="1"/>
  <c r="AQ135" i="1"/>
  <c r="AN135" i="1"/>
  <c r="AJ135" i="1"/>
  <c r="AH135" i="1"/>
  <c r="AE135" i="1"/>
  <c r="AB135" i="1"/>
  <c r="I135" i="1"/>
  <c r="AP135" i="1" s="1"/>
  <c r="H135" i="1"/>
  <c r="H268" i="1" s="1"/>
  <c r="G135" i="1"/>
  <c r="BK134" i="1"/>
  <c r="BJ134" i="1"/>
  <c r="BI134" i="1"/>
  <c r="BH134" i="1"/>
  <c r="BG134" i="1"/>
  <c r="BF134" i="1"/>
  <c r="BD134" i="1"/>
  <c r="BC134" i="1"/>
  <c r="BB134" i="1"/>
  <c r="BA134" i="1"/>
  <c r="AZ134" i="1"/>
  <c r="AY134" i="1"/>
  <c r="AX134" i="1"/>
  <c r="AV134" i="1"/>
  <c r="AU134" i="1"/>
  <c r="AT134" i="1"/>
  <c r="AS134" i="1"/>
  <c r="AR134" i="1"/>
  <c r="AQ134" i="1"/>
  <c r="AP134" i="1"/>
  <c r="AN134" i="1"/>
  <c r="AM134" i="1"/>
  <c r="AL134" i="1"/>
  <c r="AJ134" i="1"/>
  <c r="AC134" i="1"/>
  <c r="AA134" i="1"/>
  <c r="I134" i="1"/>
  <c r="AH134" i="1" s="1"/>
  <c r="H134" i="1"/>
  <c r="H267" i="1" s="1"/>
  <c r="G134" i="1"/>
  <c r="BK133" i="1"/>
  <c r="BI133" i="1"/>
  <c r="BG133" i="1"/>
  <c r="BB133" i="1"/>
  <c r="AZ133" i="1"/>
  <c r="AX133" i="1"/>
  <c r="AS133" i="1"/>
  <c r="AQ133" i="1"/>
  <c r="AN133" i="1"/>
  <c r="AM133" i="1"/>
  <c r="AJ133" i="1"/>
  <c r="AI133" i="1"/>
  <c r="AH133" i="1"/>
  <c r="AE133" i="1"/>
  <c r="AB133" i="1"/>
  <c r="X133" i="1"/>
  <c r="AN137" i="1" s="1"/>
  <c r="W133" i="1"/>
  <c r="V133" i="1"/>
  <c r="AL137" i="1" s="1"/>
  <c r="U133" i="1"/>
  <c r="T133" i="1"/>
  <c r="AJ136" i="1" s="1"/>
  <c r="S133" i="1"/>
  <c r="AI137" i="1" s="1"/>
  <c r="P133" i="1"/>
  <c r="AF137" i="1" s="1"/>
  <c r="O133" i="1"/>
  <c r="AE137" i="1" s="1"/>
  <c r="N133" i="1"/>
  <c r="AD133" i="1" s="1"/>
  <c r="M133" i="1"/>
  <c r="L133" i="1"/>
  <c r="AB137" i="1" s="1"/>
  <c r="K133" i="1"/>
  <c r="J133" i="1"/>
  <c r="I133" i="1"/>
  <c r="I138" i="1" s="1"/>
  <c r="H133" i="1"/>
  <c r="H186" i="1" s="1"/>
  <c r="G133" i="1"/>
  <c r="F133" i="1"/>
  <c r="E133" i="1"/>
  <c r="BJ132" i="1"/>
  <c r="BG132" i="1"/>
  <c r="BF132" i="1"/>
  <c r="BC132" i="1"/>
  <c r="BA132" i="1"/>
  <c r="AX132" i="1"/>
  <c r="AW132" i="1"/>
  <c r="AT132" i="1"/>
  <c r="AR132" i="1"/>
  <c r="AP132" i="1"/>
  <c r="AO132" i="1"/>
  <c r="AM132" i="1"/>
  <c r="AL132" i="1"/>
  <c r="AK132" i="1"/>
  <c r="AI132" i="1"/>
  <c r="AH132" i="1"/>
  <c r="AG132" i="1"/>
  <c r="AE132" i="1"/>
  <c r="AC132" i="1"/>
  <c r="AB132" i="1"/>
  <c r="X132" i="1"/>
  <c r="AN132" i="1" s="1"/>
  <c r="W132" i="1"/>
  <c r="V132" i="1"/>
  <c r="U132" i="1"/>
  <c r="T132" i="1"/>
  <c r="AJ132" i="1" s="1"/>
  <c r="S132" i="1"/>
  <c r="P132" i="1"/>
  <c r="AF132" i="1" s="1"/>
  <c r="O132" i="1"/>
  <c r="N132" i="1"/>
  <c r="AD132" i="1" s="1"/>
  <c r="M132" i="1"/>
  <c r="L132" i="1"/>
  <c r="K132" i="1"/>
  <c r="AA132" i="1" s="1"/>
  <c r="J132" i="1"/>
  <c r="H132" i="1"/>
  <c r="BK132" i="1" s="1"/>
  <c r="G132" i="1"/>
  <c r="F132" i="1"/>
  <c r="E132" i="1"/>
  <c r="BC131" i="1"/>
  <c r="AV131" i="1"/>
  <c r="AS131" i="1"/>
  <c r="AP131" i="1"/>
  <c r="AO131" i="1"/>
  <c r="AN131" i="1"/>
  <c r="AM131" i="1"/>
  <c r="AK131" i="1"/>
  <c r="AJ131" i="1"/>
  <c r="AI131" i="1"/>
  <c r="AG131" i="1"/>
  <c r="AF131" i="1"/>
  <c r="AE131" i="1"/>
  <c r="AC131" i="1"/>
  <c r="AB131" i="1"/>
  <c r="Z131" i="1"/>
  <c r="X131" i="1"/>
  <c r="W131" i="1"/>
  <c r="V131" i="1"/>
  <c r="AL131" i="1" s="1"/>
  <c r="U131" i="1"/>
  <c r="T131" i="1"/>
  <c r="S131" i="1"/>
  <c r="R131" i="1"/>
  <c r="AH131" i="1" s="1"/>
  <c r="P131" i="1"/>
  <c r="O131" i="1"/>
  <c r="N131" i="1"/>
  <c r="AD131" i="1" s="1"/>
  <c r="M131" i="1"/>
  <c r="L131" i="1"/>
  <c r="K131" i="1"/>
  <c r="AA131" i="1" s="1"/>
  <c r="J131" i="1"/>
  <c r="H131" i="1"/>
  <c r="G131" i="1"/>
  <c r="F131" i="1"/>
  <c r="E131" i="1"/>
  <c r="BK130" i="1"/>
  <c r="BI130" i="1"/>
  <c r="BH130" i="1"/>
  <c r="BF130" i="1"/>
  <c r="BC130" i="1"/>
  <c r="BA130" i="1"/>
  <c r="AZ130" i="1"/>
  <c r="AY130" i="1"/>
  <c r="AW130" i="1"/>
  <c r="AS130" i="1"/>
  <c r="AR130" i="1"/>
  <c r="AQ130" i="1"/>
  <c r="AP130" i="1"/>
  <c r="AO130" i="1"/>
  <c r="AN130" i="1"/>
  <c r="AK130" i="1"/>
  <c r="AJ130" i="1"/>
  <c r="AI130" i="1"/>
  <c r="AH130" i="1"/>
  <c r="AG130" i="1"/>
  <c r="AE130" i="1"/>
  <c r="AA130" i="1"/>
  <c r="X130" i="1"/>
  <c r="W130" i="1"/>
  <c r="AM130" i="1" s="1"/>
  <c r="V130" i="1"/>
  <c r="AL130" i="1" s="1"/>
  <c r="U130" i="1"/>
  <c r="T130" i="1"/>
  <c r="S130" i="1"/>
  <c r="P130" i="1"/>
  <c r="AF130" i="1" s="1"/>
  <c r="O130" i="1"/>
  <c r="N130" i="1"/>
  <c r="AD130" i="1" s="1"/>
  <c r="M130" i="1"/>
  <c r="AC130" i="1" s="1"/>
  <c r="L130" i="1"/>
  <c r="AB130" i="1" s="1"/>
  <c r="K130" i="1"/>
  <c r="J130" i="1"/>
  <c r="H130" i="1"/>
  <c r="BD130" i="1" s="1"/>
  <c r="G130" i="1"/>
  <c r="F130" i="1"/>
  <c r="E130" i="1"/>
  <c r="BK129" i="1"/>
  <c r="BJ129" i="1"/>
  <c r="BG129" i="1"/>
  <c r="BF129" i="1"/>
  <c r="BD129" i="1"/>
  <c r="BC129" i="1"/>
  <c r="BB129" i="1"/>
  <c r="BA129" i="1"/>
  <c r="AX129" i="1"/>
  <c r="AW129" i="1"/>
  <c r="AU129" i="1"/>
  <c r="AT129" i="1"/>
  <c r="AS129" i="1"/>
  <c r="AQ129" i="1"/>
  <c r="AP129" i="1"/>
  <c r="AO129" i="1"/>
  <c r="AL129" i="1"/>
  <c r="AI129" i="1"/>
  <c r="AH129" i="1"/>
  <c r="AG129" i="1"/>
  <c r="AF129" i="1"/>
  <c r="X129" i="1"/>
  <c r="AN129" i="1" s="1"/>
  <c r="W129" i="1"/>
  <c r="AM129" i="1" s="1"/>
  <c r="V129" i="1"/>
  <c r="U129" i="1"/>
  <c r="AK129" i="1" s="1"/>
  <c r="T129" i="1"/>
  <c r="AJ129" i="1" s="1"/>
  <c r="S129" i="1"/>
  <c r="P129" i="1"/>
  <c r="O129" i="1"/>
  <c r="AE129" i="1" s="1"/>
  <c r="N129" i="1"/>
  <c r="AD129" i="1" s="1"/>
  <c r="M129" i="1"/>
  <c r="AC129" i="1" s="1"/>
  <c r="L129" i="1"/>
  <c r="AB129" i="1" s="1"/>
  <c r="K129" i="1"/>
  <c r="AA129" i="1" s="1"/>
  <c r="J129" i="1"/>
  <c r="H129" i="1"/>
  <c r="BI129" i="1" s="1"/>
  <c r="G129" i="1"/>
  <c r="F129" i="1"/>
  <c r="E129" i="1"/>
  <c r="BK128" i="1"/>
  <c r="BI128" i="1"/>
  <c r="BB128" i="1"/>
  <c r="AZ128" i="1"/>
  <c r="AS128" i="1"/>
  <c r="AQ128" i="1"/>
  <c r="AP128" i="1"/>
  <c r="AO128" i="1"/>
  <c r="AN128" i="1"/>
  <c r="AM128" i="1"/>
  <c r="AK128" i="1"/>
  <c r="AI128" i="1"/>
  <c r="AH128" i="1"/>
  <c r="AG128" i="1"/>
  <c r="AF128" i="1"/>
  <c r="AD128" i="1"/>
  <c r="AC128" i="1"/>
  <c r="AA128" i="1"/>
  <c r="X128" i="1"/>
  <c r="W128" i="1"/>
  <c r="V128" i="1"/>
  <c r="AL128" i="1" s="1"/>
  <c r="U128" i="1"/>
  <c r="T128" i="1"/>
  <c r="AJ128" i="1" s="1"/>
  <c r="S128" i="1"/>
  <c r="P128" i="1"/>
  <c r="O128" i="1"/>
  <c r="AE128" i="1" s="1"/>
  <c r="N128" i="1"/>
  <c r="M128" i="1"/>
  <c r="L128" i="1"/>
  <c r="AB128" i="1" s="1"/>
  <c r="K128" i="1"/>
  <c r="J128" i="1"/>
  <c r="H128" i="1"/>
  <c r="G128" i="1"/>
  <c r="F128" i="1"/>
  <c r="E128" i="1"/>
  <c r="AP127" i="1"/>
  <c r="AO127" i="1"/>
  <c r="AL127" i="1"/>
  <c r="AJ127" i="1"/>
  <c r="AH127" i="1"/>
  <c r="AG127" i="1"/>
  <c r="AE127" i="1"/>
  <c r="AC127" i="1"/>
  <c r="AB127" i="1"/>
  <c r="X127" i="1"/>
  <c r="AN127" i="1" s="1"/>
  <c r="W127" i="1"/>
  <c r="AM127" i="1" s="1"/>
  <c r="V127" i="1"/>
  <c r="U127" i="1"/>
  <c r="AK127" i="1" s="1"/>
  <c r="T127" i="1"/>
  <c r="S127" i="1"/>
  <c r="AI127" i="1" s="1"/>
  <c r="P127" i="1"/>
  <c r="AF127" i="1" s="1"/>
  <c r="O127" i="1"/>
  <c r="N127" i="1"/>
  <c r="AD127" i="1" s="1"/>
  <c r="M127" i="1"/>
  <c r="L127" i="1"/>
  <c r="K127" i="1"/>
  <c r="AA127" i="1" s="1"/>
  <c r="J127" i="1"/>
  <c r="H127" i="1"/>
  <c r="AU127" i="1" s="1"/>
  <c r="G127" i="1"/>
  <c r="F127" i="1"/>
  <c r="E127" i="1"/>
  <c r="BK126" i="1"/>
  <c r="BI126" i="1"/>
  <c r="BH126" i="1"/>
  <c r="BF126" i="1"/>
  <c r="BC126" i="1"/>
  <c r="BA126" i="1"/>
  <c r="AZ126" i="1"/>
  <c r="AY126" i="1"/>
  <c r="AW126" i="1"/>
  <c r="AS126" i="1"/>
  <c r="AR126" i="1"/>
  <c r="AQ126" i="1"/>
  <c r="AP126" i="1"/>
  <c r="AO126" i="1"/>
  <c r="AK126" i="1"/>
  <c r="AJ126" i="1"/>
  <c r="AI126" i="1"/>
  <c r="AH126" i="1"/>
  <c r="AG126" i="1"/>
  <c r="AE126" i="1"/>
  <c r="AA126" i="1"/>
  <c r="X126" i="1"/>
  <c r="AN126" i="1" s="1"/>
  <c r="W126" i="1"/>
  <c r="AM126" i="1" s="1"/>
  <c r="V126" i="1"/>
  <c r="AL126" i="1" s="1"/>
  <c r="U126" i="1"/>
  <c r="T126" i="1"/>
  <c r="S126" i="1"/>
  <c r="P126" i="1"/>
  <c r="AF126" i="1" s="1"/>
  <c r="O126" i="1"/>
  <c r="N126" i="1"/>
  <c r="AD126" i="1" s="1"/>
  <c r="M126" i="1"/>
  <c r="AC126" i="1" s="1"/>
  <c r="L126" i="1"/>
  <c r="AB126" i="1" s="1"/>
  <c r="K126" i="1"/>
  <c r="J126" i="1"/>
  <c r="H126" i="1"/>
  <c r="BD126" i="1" s="1"/>
  <c r="G126" i="1"/>
  <c r="F126" i="1"/>
  <c r="E126" i="1"/>
  <c r="AP125" i="1"/>
  <c r="AO125" i="1"/>
  <c r="AL125" i="1"/>
  <c r="AK125" i="1"/>
  <c r="AI125" i="1"/>
  <c r="AH125" i="1"/>
  <c r="AG125" i="1"/>
  <c r="AF125" i="1"/>
  <c r="AC125" i="1"/>
  <c r="AA125" i="1"/>
  <c r="G125" i="1"/>
  <c r="AP124" i="1"/>
  <c r="AO124" i="1"/>
  <c r="AM124" i="1"/>
  <c r="AK124" i="1"/>
  <c r="AH124" i="1"/>
  <c r="AG124" i="1"/>
  <c r="AB124" i="1"/>
  <c r="AA124" i="1"/>
  <c r="G124" i="1"/>
  <c r="BK123" i="1"/>
  <c r="BJ123" i="1"/>
  <c r="BI123" i="1"/>
  <c r="BH123" i="1"/>
  <c r="BG123" i="1"/>
  <c r="BF123" i="1"/>
  <c r="BE123" i="1"/>
  <c r="BD123" i="1"/>
  <c r="BC123" i="1"/>
  <c r="BB123" i="1"/>
  <c r="BA123" i="1"/>
  <c r="AZ123" i="1"/>
  <c r="AY123" i="1"/>
  <c r="AX123" i="1"/>
  <c r="AW123" i="1"/>
  <c r="AV123" i="1"/>
  <c r="AU123" i="1"/>
  <c r="AT123" i="1"/>
  <c r="AS123" i="1"/>
  <c r="AR123" i="1"/>
  <c r="AP123" i="1"/>
  <c r="AO123" i="1"/>
  <c r="AJ123" i="1"/>
  <c r="AI123" i="1"/>
  <c r="AH123" i="1"/>
  <c r="AG123" i="1"/>
  <c r="AF123" i="1"/>
  <c r="AA123" i="1"/>
  <c r="G123" i="1"/>
  <c r="BK122" i="1"/>
  <c r="BJ122" i="1"/>
  <c r="BI122" i="1"/>
  <c r="BH122" i="1"/>
  <c r="BG122" i="1"/>
  <c r="BF122" i="1"/>
  <c r="BE122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O122" i="1"/>
  <c r="AM122" i="1"/>
  <c r="AK122" i="1"/>
  <c r="AI122" i="1"/>
  <c r="AG122" i="1"/>
  <c r="AF122" i="1"/>
  <c r="AB122" i="1"/>
  <c r="I122" i="1"/>
  <c r="AP122" i="1" s="1"/>
  <c r="G122" i="1"/>
  <c r="BK121" i="1"/>
  <c r="BJ121" i="1"/>
  <c r="BI121" i="1"/>
  <c r="BH121" i="1"/>
  <c r="BG121" i="1"/>
  <c r="BF121" i="1"/>
  <c r="BE121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P121" i="1"/>
  <c r="AM121" i="1"/>
  <c r="AD121" i="1"/>
  <c r="I121" i="1"/>
  <c r="G121" i="1"/>
  <c r="BK120" i="1"/>
  <c r="BJ120" i="1"/>
  <c r="BI120" i="1"/>
  <c r="BH120" i="1"/>
  <c r="BG120" i="1"/>
  <c r="BF120" i="1"/>
  <c r="BE120" i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K120" i="1"/>
  <c r="AE120" i="1"/>
  <c r="I120" i="1"/>
  <c r="J119" i="1" s="1"/>
  <c r="G120" i="1"/>
  <c r="BK119" i="1"/>
  <c r="BJ119" i="1"/>
  <c r="BI119" i="1"/>
  <c r="BH119" i="1"/>
  <c r="BG119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P119" i="1"/>
  <c r="AK119" i="1"/>
  <c r="AI119" i="1"/>
  <c r="AH119" i="1"/>
  <c r="AG119" i="1"/>
  <c r="AE119" i="1"/>
  <c r="AA119" i="1"/>
  <c r="X119" i="1"/>
  <c r="W119" i="1"/>
  <c r="AM125" i="1" s="1"/>
  <c r="V119" i="1"/>
  <c r="U119" i="1"/>
  <c r="AK123" i="1" s="1"/>
  <c r="T119" i="1"/>
  <c r="S119" i="1"/>
  <c r="AI124" i="1" s="1"/>
  <c r="P119" i="1"/>
  <c r="AF124" i="1" s="1"/>
  <c r="O119" i="1"/>
  <c r="AE125" i="1" s="1"/>
  <c r="N119" i="1"/>
  <c r="M119" i="1"/>
  <c r="AC123" i="1" s="1"/>
  <c r="L119" i="1"/>
  <c r="K119" i="1"/>
  <c r="AA122" i="1" s="1"/>
  <c r="I119" i="1"/>
  <c r="G119" i="1"/>
  <c r="F119" i="1"/>
  <c r="E119" i="1"/>
  <c r="AP118" i="1"/>
  <c r="AO118" i="1"/>
  <c r="AM118" i="1"/>
  <c r="AH118" i="1"/>
  <c r="AG118" i="1"/>
  <c r="AF118" i="1"/>
  <c r="AD118" i="1"/>
  <c r="AA118" i="1"/>
  <c r="G118" i="1"/>
  <c r="AP117" i="1"/>
  <c r="AO117" i="1"/>
  <c r="AN117" i="1"/>
  <c r="AK117" i="1"/>
  <c r="AH117" i="1"/>
  <c r="AG117" i="1"/>
  <c r="AB117" i="1"/>
  <c r="AA117" i="1"/>
  <c r="G117" i="1"/>
  <c r="AP116" i="1"/>
  <c r="AO116" i="1"/>
  <c r="AN116" i="1"/>
  <c r="AL116" i="1"/>
  <c r="AK116" i="1"/>
  <c r="AJ116" i="1"/>
  <c r="AH116" i="1"/>
  <c r="AG116" i="1"/>
  <c r="AF116" i="1"/>
  <c r="AD116" i="1"/>
  <c r="AC116" i="1"/>
  <c r="AA116" i="1"/>
  <c r="G116" i="1"/>
  <c r="AP115" i="1"/>
  <c r="AO115" i="1"/>
  <c r="AM115" i="1"/>
  <c r="AL115" i="1"/>
  <c r="AK115" i="1"/>
  <c r="AI115" i="1"/>
  <c r="AH115" i="1"/>
  <c r="AG115" i="1"/>
  <c r="AD115" i="1"/>
  <c r="AB115" i="1"/>
  <c r="AA115" i="1"/>
  <c r="G115" i="1"/>
  <c r="BK114" i="1"/>
  <c r="BJ114" i="1"/>
  <c r="BI114" i="1"/>
  <c r="BH114" i="1"/>
  <c r="BG114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O114" i="1"/>
  <c r="AM114" i="1"/>
  <c r="AH114" i="1"/>
  <c r="AF114" i="1"/>
  <c r="AD114" i="1"/>
  <c r="I114" i="1"/>
  <c r="AP114" i="1" s="1"/>
  <c r="G114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P113" i="1"/>
  <c r="AO113" i="1"/>
  <c r="AN113" i="1"/>
  <c r="AM113" i="1"/>
  <c r="AL113" i="1"/>
  <c r="AK113" i="1"/>
  <c r="AH113" i="1"/>
  <c r="AG113" i="1"/>
  <c r="AD113" i="1"/>
  <c r="AB113" i="1"/>
  <c r="I113" i="1"/>
  <c r="G113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N112" i="1"/>
  <c r="AL112" i="1"/>
  <c r="AH112" i="1"/>
  <c r="AC112" i="1"/>
  <c r="I112" i="1"/>
  <c r="AP112" i="1" s="1"/>
  <c r="G112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A111" i="1"/>
  <c r="X111" i="1"/>
  <c r="AN115" i="1" s="1"/>
  <c r="W111" i="1"/>
  <c r="V111" i="1"/>
  <c r="AL117" i="1" s="1"/>
  <c r="U111" i="1"/>
  <c r="AK118" i="1" s="1"/>
  <c r="T111" i="1"/>
  <c r="AJ117" i="1" s="1"/>
  <c r="S111" i="1"/>
  <c r="P111" i="1"/>
  <c r="AF115" i="1" s="1"/>
  <c r="O111" i="1"/>
  <c r="AE112" i="1" s="1"/>
  <c r="N111" i="1"/>
  <c r="AD117" i="1" s="1"/>
  <c r="M111" i="1"/>
  <c r="L111" i="1"/>
  <c r="AB118" i="1" s="1"/>
  <c r="K111" i="1"/>
  <c r="I111" i="1"/>
  <c r="G111" i="1"/>
  <c r="F111" i="1"/>
  <c r="E111" i="1"/>
  <c r="BK110" i="1"/>
  <c r="BJ110" i="1"/>
  <c r="BH110" i="1"/>
  <c r="BG110" i="1"/>
  <c r="BF110" i="1"/>
  <c r="BE110" i="1"/>
  <c r="BD110" i="1"/>
  <c r="BC110" i="1"/>
  <c r="BB110" i="1"/>
  <c r="AZ110" i="1"/>
  <c r="AY110" i="1"/>
  <c r="AX110" i="1"/>
  <c r="AW110" i="1"/>
  <c r="AV110" i="1"/>
  <c r="AU110" i="1"/>
  <c r="AT110" i="1"/>
  <c r="AR110" i="1"/>
  <c r="AQ110" i="1"/>
  <c r="AP110" i="1"/>
  <c r="AO110" i="1"/>
  <c r="AM110" i="1"/>
  <c r="AL110" i="1"/>
  <c r="AI110" i="1"/>
  <c r="AH110" i="1"/>
  <c r="AG110" i="1"/>
  <c r="AE110" i="1"/>
  <c r="AB110" i="1"/>
  <c r="X110" i="1"/>
  <c r="AN110" i="1" s="1"/>
  <c r="W110" i="1"/>
  <c r="V110" i="1"/>
  <c r="U110" i="1"/>
  <c r="AK110" i="1" s="1"/>
  <c r="T110" i="1"/>
  <c r="AJ110" i="1" s="1"/>
  <c r="S110" i="1"/>
  <c r="P110" i="1"/>
  <c r="AF110" i="1" s="1"/>
  <c r="O110" i="1"/>
  <c r="N110" i="1"/>
  <c r="AD110" i="1" s="1"/>
  <c r="M110" i="1"/>
  <c r="AC110" i="1" s="1"/>
  <c r="L110" i="1"/>
  <c r="K110" i="1"/>
  <c r="AA110" i="1" s="1"/>
  <c r="J110" i="1"/>
  <c r="H110" i="1"/>
  <c r="BI110" i="1" s="1"/>
  <c r="G110" i="1"/>
  <c r="F110" i="1"/>
  <c r="E110" i="1"/>
  <c r="BH109" i="1"/>
  <c r="BE109" i="1"/>
  <c r="BC109" i="1"/>
  <c r="AT109" i="1"/>
  <c r="AP109" i="1"/>
  <c r="AO109" i="1"/>
  <c r="AN109" i="1"/>
  <c r="AM109" i="1"/>
  <c r="AK109" i="1"/>
  <c r="AH109" i="1"/>
  <c r="AG109" i="1"/>
  <c r="AF109" i="1"/>
  <c r="AE109" i="1"/>
  <c r="AD109" i="1"/>
  <c r="AB109" i="1"/>
  <c r="X109" i="1"/>
  <c r="W109" i="1"/>
  <c r="V109" i="1"/>
  <c r="AL109" i="1" s="1"/>
  <c r="U109" i="1"/>
  <c r="T109" i="1"/>
  <c r="AJ109" i="1" s="1"/>
  <c r="S109" i="1"/>
  <c r="AI109" i="1" s="1"/>
  <c r="P109" i="1"/>
  <c r="O109" i="1"/>
  <c r="N109" i="1"/>
  <c r="M109" i="1"/>
  <c r="AC109" i="1" s="1"/>
  <c r="L109" i="1"/>
  <c r="K109" i="1"/>
  <c r="AA109" i="1" s="1"/>
  <c r="J109" i="1"/>
  <c r="H109" i="1"/>
  <c r="G109" i="1"/>
  <c r="F109" i="1"/>
  <c r="E109" i="1"/>
  <c r="BK108" i="1"/>
  <c r="BJ108" i="1"/>
  <c r="BI108" i="1"/>
  <c r="BH108" i="1"/>
  <c r="BG108" i="1"/>
  <c r="BF108" i="1"/>
  <c r="BD108" i="1"/>
  <c r="BC108" i="1"/>
  <c r="BB108" i="1"/>
  <c r="BA108" i="1"/>
  <c r="AZ108" i="1"/>
  <c r="AY108" i="1"/>
  <c r="AX108" i="1"/>
  <c r="AV108" i="1"/>
  <c r="AU108" i="1"/>
  <c r="AT108" i="1"/>
  <c r="AS108" i="1"/>
  <c r="AR108" i="1"/>
  <c r="AQ108" i="1"/>
  <c r="AN108" i="1"/>
  <c r="AL108" i="1"/>
  <c r="AH108" i="1"/>
  <c r="AC108" i="1"/>
  <c r="I108" i="1"/>
  <c r="AP108" i="1" s="1"/>
  <c r="H108" i="1"/>
  <c r="H295" i="1" s="1"/>
  <c r="G108" i="1"/>
  <c r="G295" i="1" s="1"/>
  <c r="BK107" i="1"/>
  <c r="BJ107" i="1"/>
  <c r="BI107" i="1"/>
  <c r="BH107" i="1"/>
  <c r="BG107" i="1"/>
  <c r="BF107" i="1"/>
  <c r="BD107" i="1"/>
  <c r="BC107" i="1"/>
  <c r="BB107" i="1"/>
  <c r="BA107" i="1"/>
  <c r="AZ107" i="1"/>
  <c r="AY107" i="1"/>
  <c r="AX107" i="1"/>
  <c r="AV107" i="1"/>
  <c r="AU107" i="1"/>
  <c r="AT107" i="1"/>
  <c r="AS107" i="1"/>
  <c r="AR107" i="1"/>
  <c r="AQ107" i="1"/>
  <c r="AH107" i="1"/>
  <c r="H107" i="1"/>
  <c r="H294" i="1" s="1"/>
  <c r="G107" i="1"/>
  <c r="G294" i="1" s="1"/>
  <c r="BK106" i="1"/>
  <c r="BJ106" i="1"/>
  <c r="BI106" i="1"/>
  <c r="BH106" i="1"/>
  <c r="BG106" i="1"/>
  <c r="BF106" i="1"/>
  <c r="BD106" i="1"/>
  <c r="BC106" i="1"/>
  <c r="BB106" i="1"/>
  <c r="BA106" i="1"/>
  <c r="AZ106" i="1"/>
  <c r="AY106" i="1"/>
  <c r="AX106" i="1"/>
  <c r="AV106" i="1"/>
  <c r="AU106" i="1"/>
  <c r="AT106" i="1"/>
  <c r="AS106" i="1"/>
  <c r="AR106" i="1"/>
  <c r="AQ106" i="1"/>
  <c r="AN106" i="1"/>
  <c r="AL106" i="1"/>
  <c r="AH106" i="1"/>
  <c r="AE106" i="1"/>
  <c r="AC106" i="1"/>
  <c r="I106" i="1"/>
  <c r="AP106" i="1" s="1"/>
  <c r="H106" i="1"/>
  <c r="H293" i="1" s="1"/>
  <c r="G106" i="1"/>
  <c r="G293" i="1" s="1"/>
  <c r="BK105" i="1"/>
  <c r="BI105" i="1"/>
  <c r="BF105" i="1"/>
  <c r="BD105" i="1"/>
  <c r="BB105" i="1"/>
  <c r="AZ105" i="1"/>
  <c r="AV105" i="1"/>
  <c r="AU105" i="1"/>
  <c r="AS105" i="1"/>
  <c r="AQ105" i="1"/>
  <c r="X105" i="1"/>
  <c r="W105" i="1"/>
  <c r="V105" i="1"/>
  <c r="U105" i="1"/>
  <c r="T105" i="1"/>
  <c r="S105" i="1"/>
  <c r="P105" i="1"/>
  <c r="O105" i="1"/>
  <c r="AE108" i="1" s="1"/>
  <c r="N105" i="1"/>
  <c r="M105" i="1"/>
  <c r="L105" i="1"/>
  <c r="K105" i="1"/>
  <c r="I105" i="1"/>
  <c r="AH105" i="1" s="1"/>
  <c r="H105" i="1"/>
  <c r="BJ105" i="1" s="1"/>
  <c r="G105" i="1"/>
  <c r="G292" i="1" s="1"/>
  <c r="F105" i="1"/>
  <c r="F292" i="1" s="1"/>
  <c r="BF104" i="1"/>
  <c r="AW104" i="1"/>
  <c r="AR104" i="1"/>
  <c r="AP104" i="1"/>
  <c r="AO104" i="1"/>
  <c r="AN104" i="1"/>
  <c r="AK104" i="1"/>
  <c r="AI104" i="1"/>
  <c r="AH104" i="1"/>
  <c r="AG104" i="1"/>
  <c r="AD104" i="1"/>
  <c r="H104" i="1"/>
  <c r="BD104" i="1" s="1"/>
  <c r="G104" i="1"/>
  <c r="BH103" i="1"/>
  <c r="BF103" i="1"/>
  <c r="BD103" i="1"/>
  <c r="AY103" i="1"/>
  <c r="AW103" i="1"/>
  <c r="AU103" i="1"/>
  <c r="AP103" i="1"/>
  <c r="AO103" i="1"/>
  <c r="AN103" i="1"/>
  <c r="AK103" i="1"/>
  <c r="AH103" i="1"/>
  <c r="AG103" i="1"/>
  <c r="AE103" i="1"/>
  <c r="I103" i="1"/>
  <c r="I107" i="1" s="1"/>
  <c r="AC107" i="1" s="1"/>
  <c r="H103" i="1"/>
  <c r="BG103" i="1" s="1"/>
  <c r="G103" i="1"/>
  <c r="BG102" i="1"/>
  <c r="AO102" i="1"/>
  <c r="AK102" i="1"/>
  <c r="AJ102" i="1"/>
  <c r="AH102" i="1"/>
  <c r="AA102" i="1"/>
  <c r="I102" i="1"/>
  <c r="AP102" i="1" s="1"/>
  <c r="H102" i="1"/>
  <c r="BI102" i="1" s="1"/>
  <c r="G102" i="1"/>
  <c r="AP101" i="1"/>
  <c r="AO101" i="1"/>
  <c r="AN101" i="1"/>
  <c r="AJ101" i="1"/>
  <c r="AI101" i="1"/>
  <c r="AH101" i="1"/>
  <c r="AG101" i="1"/>
  <c r="AE101" i="1"/>
  <c r="AD101" i="1"/>
  <c r="X101" i="1"/>
  <c r="W101" i="1"/>
  <c r="AM104" i="1" s="1"/>
  <c r="V101" i="1"/>
  <c r="AL104" i="1" s="1"/>
  <c r="U101" i="1"/>
  <c r="T101" i="1"/>
  <c r="S101" i="1"/>
  <c r="P101" i="1"/>
  <c r="AF102" i="1" s="1"/>
  <c r="O101" i="1"/>
  <c r="AE104" i="1" s="1"/>
  <c r="N101" i="1"/>
  <c r="M101" i="1"/>
  <c r="AC104" i="1" s="1"/>
  <c r="L101" i="1"/>
  <c r="AB102" i="1" s="1"/>
  <c r="K101" i="1"/>
  <c r="AA103" i="1" s="1"/>
  <c r="J101" i="1"/>
  <c r="I101" i="1"/>
  <c r="H101" i="1"/>
  <c r="BD101" i="1" s="1"/>
  <c r="G101" i="1"/>
  <c r="F101" i="1"/>
  <c r="E101" i="1"/>
  <c r="D101" i="1"/>
  <c r="C101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AP100" i="1" s="1"/>
  <c r="R100" i="1"/>
  <c r="J100" i="1"/>
  <c r="BJ99" i="1"/>
  <c r="BI99" i="1"/>
  <c r="BH99" i="1"/>
  <c r="BG99" i="1"/>
  <c r="BE99" i="1"/>
  <c r="BD99" i="1"/>
  <c r="BB99" i="1"/>
  <c r="BA99" i="1"/>
  <c r="AZ99" i="1"/>
  <c r="AY99" i="1"/>
  <c r="AW99" i="1"/>
  <c r="AV99" i="1"/>
  <c r="AT99" i="1"/>
  <c r="AS99" i="1"/>
  <c r="AR99" i="1"/>
  <c r="AQ99" i="1"/>
  <c r="AO99" i="1"/>
  <c r="AN99" i="1"/>
  <c r="AM99" i="1"/>
  <c r="AL99" i="1"/>
  <c r="AK99" i="1"/>
  <c r="AJ99" i="1"/>
  <c r="AI99" i="1"/>
  <c r="AG99" i="1"/>
  <c r="AF99" i="1"/>
  <c r="AE99" i="1"/>
  <c r="AD99" i="1"/>
  <c r="AC99" i="1"/>
  <c r="AB99" i="1"/>
  <c r="AA99" i="1"/>
  <c r="Z99" i="1"/>
  <c r="AP99" i="1" s="1"/>
  <c r="R99" i="1"/>
  <c r="AH99" i="1" s="1"/>
  <c r="J99" i="1"/>
  <c r="H99" i="1"/>
  <c r="BK99" i="1" s="1"/>
  <c r="G99" i="1"/>
  <c r="F99" i="1"/>
  <c r="D99" i="1"/>
  <c r="BK98" i="1"/>
  <c r="BF98" i="1"/>
  <c r="BC98" i="1"/>
  <c r="AX98" i="1"/>
  <c r="AW98" i="1"/>
  <c r="AU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AP98" i="1" s="1"/>
  <c r="R98" i="1"/>
  <c r="J98" i="1"/>
  <c r="H98" i="1"/>
  <c r="BI98" i="1" s="1"/>
  <c r="G98" i="1"/>
  <c r="F98" i="1"/>
  <c r="D98" i="1"/>
  <c r="BJ97" i="1"/>
  <c r="BI97" i="1"/>
  <c r="BH97" i="1"/>
  <c r="BG97" i="1"/>
  <c r="BE97" i="1"/>
  <c r="BD97" i="1"/>
  <c r="BB97" i="1"/>
  <c r="BA97" i="1"/>
  <c r="AZ97" i="1"/>
  <c r="AY97" i="1"/>
  <c r="AW97" i="1"/>
  <c r="AV97" i="1"/>
  <c r="AT97" i="1"/>
  <c r="AS97" i="1"/>
  <c r="AR97" i="1"/>
  <c r="AQ97" i="1"/>
  <c r="AO97" i="1"/>
  <c r="AN97" i="1"/>
  <c r="AM97" i="1"/>
  <c r="AL97" i="1"/>
  <c r="AK97" i="1"/>
  <c r="AJ97" i="1"/>
  <c r="AI97" i="1"/>
  <c r="AG97" i="1"/>
  <c r="AF97" i="1"/>
  <c r="AE97" i="1"/>
  <c r="AD97" i="1"/>
  <c r="AC97" i="1"/>
  <c r="AB97" i="1"/>
  <c r="AA97" i="1"/>
  <c r="Z97" i="1"/>
  <c r="AP97" i="1" s="1"/>
  <c r="R97" i="1"/>
  <c r="AH97" i="1" s="1"/>
  <c r="J97" i="1"/>
  <c r="H97" i="1"/>
  <c r="BK97" i="1" s="1"/>
  <c r="G97" i="1"/>
  <c r="F97" i="1"/>
  <c r="D97" i="1"/>
  <c r="G95" i="1"/>
  <c r="Z92" i="1"/>
  <c r="R92" i="1"/>
  <c r="D92" i="1"/>
  <c r="AK90" i="1"/>
  <c r="I90" i="1"/>
  <c r="BI87" i="1"/>
  <c r="AX87" i="1"/>
  <c r="Z87" i="1"/>
  <c r="R87" i="1"/>
  <c r="H87" i="1"/>
  <c r="BK87" i="1" s="1"/>
  <c r="D87" i="1"/>
  <c r="AO86" i="1"/>
  <c r="AN86" i="1"/>
  <c r="AM86" i="1"/>
  <c r="AL86" i="1"/>
  <c r="AK86" i="1"/>
  <c r="AJ86" i="1"/>
  <c r="AI86" i="1"/>
  <c r="AG86" i="1"/>
  <c r="AF86" i="1"/>
  <c r="AE86" i="1"/>
  <c r="AD86" i="1"/>
  <c r="AC86" i="1"/>
  <c r="AB86" i="1"/>
  <c r="AA86" i="1"/>
  <c r="Z86" i="1"/>
  <c r="AP86" i="1" s="1"/>
  <c r="R86" i="1"/>
  <c r="AH86" i="1" s="1"/>
  <c r="J86" i="1"/>
  <c r="D86" i="1"/>
  <c r="BJ85" i="1"/>
  <c r="BC85" i="1"/>
  <c r="AY85" i="1"/>
  <c r="AS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AP85" i="1" s="1"/>
  <c r="R85" i="1"/>
  <c r="J85" i="1"/>
  <c r="H85" i="1"/>
  <c r="G85" i="1"/>
  <c r="F85" i="1"/>
  <c r="D85" i="1"/>
  <c r="BK84" i="1"/>
  <c r="BH84" i="1"/>
  <c r="BF84" i="1"/>
  <c r="BE84" i="1"/>
  <c r="BC84" i="1"/>
  <c r="BB84" i="1"/>
  <c r="AZ84" i="1"/>
  <c r="AX84" i="1"/>
  <c r="AU84" i="1"/>
  <c r="AT84" i="1"/>
  <c r="AR84" i="1"/>
  <c r="AQ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AP84" i="1" s="1"/>
  <c r="R84" i="1"/>
  <c r="J84" i="1"/>
  <c r="H84" i="1"/>
  <c r="G84" i="1"/>
  <c r="F84" i="1"/>
  <c r="D84" i="1"/>
  <c r="AV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AP83" i="1" s="1"/>
  <c r="R83" i="1"/>
  <c r="J83" i="1"/>
  <c r="H83" i="1"/>
  <c r="G83" i="1"/>
  <c r="F83" i="1"/>
  <c r="D83" i="1"/>
  <c r="BK82" i="1"/>
  <c r="BJ82" i="1"/>
  <c r="BH82" i="1"/>
  <c r="BF82" i="1"/>
  <c r="BE82" i="1"/>
  <c r="BC82" i="1"/>
  <c r="BB82" i="1"/>
  <c r="AZ82" i="1"/>
  <c r="AY82" i="1"/>
  <c r="AX82" i="1"/>
  <c r="AU82" i="1"/>
  <c r="AT82" i="1"/>
  <c r="AR82" i="1"/>
  <c r="AQ82" i="1"/>
  <c r="AO82" i="1"/>
  <c r="AN82" i="1"/>
  <c r="AM82" i="1"/>
  <c r="AL82" i="1"/>
  <c r="AK82" i="1"/>
  <c r="AJ82" i="1"/>
  <c r="AI82" i="1"/>
  <c r="AG82" i="1"/>
  <c r="AF82" i="1"/>
  <c r="AE82" i="1"/>
  <c r="AD82" i="1"/>
  <c r="AC82" i="1"/>
  <c r="AB82" i="1"/>
  <c r="AA82" i="1"/>
  <c r="Z82" i="1"/>
  <c r="AP82" i="1" s="1"/>
  <c r="R82" i="1"/>
  <c r="AH82" i="1" s="1"/>
  <c r="J82" i="1"/>
  <c r="H82" i="1"/>
  <c r="G82" i="1"/>
  <c r="F82" i="1"/>
  <c r="D82" i="1"/>
  <c r="BI81" i="1"/>
  <c r="BD81" i="1"/>
  <c r="BB81" i="1"/>
  <c r="AX81" i="1"/>
  <c r="AT81" i="1"/>
  <c r="AQ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AP81" i="1" s="1"/>
  <c r="R81" i="1"/>
  <c r="J81" i="1"/>
  <c r="H81" i="1"/>
  <c r="BF81" i="1" s="1"/>
  <c r="G81" i="1"/>
  <c r="F81" i="1"/>
  <c r="D81" i="1"/>
  <c r="BC80" i="1"/>
  <c r="AR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AP80" i="1" s="1"/>
  <c r="R80" i="1"/>
  <c r="J80" i="1"/>
  <c r="H80" i="1"/>
  <c r="BF80" i="1" s="1"/>
  <c r="G80" i="1"/>
  <c r="F80" i="1"/>
  <c r="D80" i="1"/>
  <c r="BJ79" i="1"/>
  <c r="BF79" i="1"/>
  <c r="BD79" i="1"/>
  <c r="BB79" i="1"/>
  <c r="AY79" i="1"/>
  <c r="AU79" i="1"/>
  <c r="AT79" i="1"/>
  <c r="AQ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AP79" i="1" s="1"/>
  <c r="R79" i="1"/>
  <c r="J79" i="1"/>
  <c r="H79" i="1"/>
  <c r="BC79" i="1" s="1"/>
  <c r="G79" i="1"/>
  <c r="F79" i="1"/>
  <c r="D79" i="1"/>
  <c r="BK78" i="1"/>
  <c r="BH78" i="1"/>
  <c r="BF78" i="1"/>
  <c r="BE78" i="1"/>
  <c r="BC78" i="1"/>
  <c r="AZ78" i="1"/>
  <c r="AX78" i="1"/>
  <c r="AU78" i="1"/>
  <c r="AT78" i="1"/>
  <c r="AR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AP78" i="1" s="1"/>
  <c r="R78" i="1"/>
  <c r="J78" i="1"/>
  <c r="H78" i="1"/>
  <c r="BB78" i="1" s="1"/>
  <c r="G78" i="1"/>
  <c r="F78" i="1"/>
  <c r="D78" i="1"/>
  <c r="AO77" i="1"/>
  <c r="AL77" i="1"/>
  <c r="AI77" i="1"/>
  <c r="AH77" i="1"/>
  <c r="AG77" i="1"/>
  <c r="AD77" i="1"/>
  <c r="AA77" i="1"/>
  <c r="I77" i="1"/>
  <c r="G77" i="1"/>
  <c r="AP76" i="1"/>
  <c r="AN76" i="1"/>
  <c r="AK76" i="1"/>
  <c r="AI76" i="1"/>
  <c r="AF76" i="1"/>
  <c r="AE76" i="1"/>
  <c r="AC76" i="1"/>
  <c r="AA76" i="1"/>
  <c r="I76" i="1"/>
  <c r="G76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O75" i="1"/>
  <c r="AL75" i="1"/>
  <c r="AI75" i="1"/>
  <c r="AH75" i="1"/>
  <c r="AG75" i="1"/>
  <c r="AD75" i="1"/>
  <c r="AA75" i="1"/>
  <c r="I75" i="1"/>
  <c r="G75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O74" i="1"/>
  <c r="AN74" i="1"/>
  <c r="AM74" i="1"/>
  <c r="AL74" i="1"/>
  <c r="AJ74" i="1"/>
  <c r="AI74" i="1"/>
  <c r="AG74" i="1"/>
  <c r="AF74" i="1"/>
  <c r="AE74" i="1"/>
  <c r="AD74" i="1"/>
  <c r="AB74" i="1"/>
  <c r="AA74" i="1"/>
  <c r="I74" i="1"/>
  <c r="G74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O73" i="1"/>
  <c r="AM73" i="1"/>
  <c r="AL73" i="1"/>
  <c r="AJ73" i="1"/>
  <c r="AG73" i="1"/>
  <c r="AE73" i="1"/>
  <c r="AD73" i="1"/>
  <c r="AC73" i="1"/>
  <c r="AB73" i="1"/>
  <c r="I73" i="1"/>
  <c r="G73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N72" i="1"/>
  <c r="AK72" i="1"/>
  <c r="AI72" i="1"/>
  <c r="AF72" i="1"/>
  <c r="AE72" i="1"/>
  <c r="AC72" i="1"/>
  <c r="AA72" i="1"/>
  <c r="I72" i="1"/>
  <c r="G72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O71" i="1"/>
  <c r="AN71" i="1"/>
  <c r="AL71" i="1"/>
  <c r="AK71" i="1"/>
  <c r="AJ71" i="1"/>
  <c r="AI71" i="1"/>
  <c r="AG71" i="1"/>
  <c r="AF71" i="1"/>
  <c r="AD71" i="1"/>
  <c r="AC71" i="1"/>
  <c r="AB71" i="1"/>
  <c r="AA71" i="1"/>
  <c r="Z71" i="1"/>
  <c r="R71" i="1"/>
  <c r="AH76" i="1" s="1"/>
  <c r="I71" i="1"/>
  <c r="AM71" i="1" s="1"/>
  <c r="G71" i="1"/>
  <c r="D71" i="1"/>
  <c r="BJ70" i="1"/>
  <c r="BI70" i="1"/>
  <c r="BH70" i="1"/>
  <c r="BG70" i="1"/>
  <c r="BE70" i="1"/>
  <c r="BD70" i="1"/>
  <c r="BB70" i="1"/>
  <c r="BA70" i="1"/>
  <c r="AZ70" i="1"/>
  <c r="AY70" i="1"/>
  <c r="AW70" i="1"/>
  <c r="AV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F70" i="1"/>
  <c r="AE70" i="1"/>
  <c r="AD70" i="1"/>
  <c r="AC70" i="1"/>
  <c r="AB70" i="1"/>
  <c r="AA70" i="1"/>
  <c r="Y70" i="1"/>
  <c r="Q70" i="1"/>
  <c r="AG70" i="1" s="1"/>
  <c r="J70" i="1"/>
  <c r="H70" i="1"/>
  <c r="BK70" i="1" s="1"/>
  <c r="G70" i="1"/>
  <c r="F70" i="1"/>
  <c r="D70" i="1"/>
  <c r="BK69" i="1"/>
  <c r="BF69" i="1"/>
  <c r="BC69" i="1"/>
  <c r="AZ69" i="1"/>
  <c r="AV69" i="1"/>
  <c r="AR69" i="1"/>
  <c r="H69" i="1"/>
  <c r="BD69" i="1" s="1"/>
  <c r="G68" i="1"/>
  <c r="BH67" i="1"/>
  <c r="BA67" i="1"/>
  <c r="AW67" i="1"/>
  <c r="H67" i="1"/>
  <c r="BI66" i="1"/>
  <c r="AX66" i="1"/>
  <c r="H66" i="1"/>
  <c r="BE66" i="1" s="1"/>
  <c r="Y65" i="1"/>
  <c r="Q65" i="1"/>
  <c r="D65" i="1"/>
  <c r="AK64" i="1"/>
  <c r="AD64" i="1"/>
  <c r="I64" i="1"/>
  <c r="AP63" i="1"/>
  <c r="AL63" i="1"/>
  <c r="AH63" i="1"/>
  <c r="AE63" i="1"/>
  <c r="AB63" i="1"/>
  <c r="I63" i="1"/>
  <c r="AJ63" i="1" s="1"/>
  <c r="AP62" i="1"/>
  <c r="AM62" i="1"/>
  <c r="AJ62" i="1"/>
  <c r="AH62" i="1"/>
  <c r="AE62" i="1"/>
  <c r="AC62" i="1"/>
  <c r="I62" i="1"/>
  <c r="I89" i="1" s="1"/>
  <c r="AH89" i="1" s="1"/>
  <c r="AM61" i="1"/>
  <c r="AG61" i="1"/>
  <c r="AC61" i="1"/>
  <c r="I61" i="1"/>
  <c r="Y60" i="1"/>
  <c r="Q60" i="1"/>
  <c r="D60" i="1"/>
  <c r="BJ59" i="1"/>
  <c r="BC59" i="1"/>
  <c r="AY59" i="1"/>
  <c r="AR59" i="1"/>
  <c r="AP59" i="1"/>
  <c r="AO59" i="1"/>
  <c r="AN59" i="1"/>
  <c r="AM59" i="1"/>
  <c r="AL59" i="1"/>
  <c r="AK59" i="1"/>
  <c r="AJ59" i="1"/>
  <c r="AI59" i="1"/>
  <c r="AH59" i="1"/>
  <c r="AF59" i="1"/>
  <c r="AE59" i="1"/>
  <c r="AD59" i="1"/>
  <c r="AC59" i="1"/>
  <c r="AB59" i="1"/>
  <c r="AA59" i="1"/>
  <c r="Y59" i="1"/>
  <c r="Q59" i="1"/>
  <c r="AG59" i="1" s="1"/>
  <c r="J59" i="1"/>
  <c r="H59" i="1"/>
  <c r="BK58" i="1"/>
  <c r="BG58" i="1"/>
  <c r="BD58" i="1"/>
  <c r="BA58" i="1"/>
  <c r="AV58" i="1"/>
  <c r="AT58" i="1"/>
  <c r="AP58" i="1"/>
  <c r="AN58" i="1"/>
  <c r="AM58" i="1"/>
  <c r="AL58" i="1"/>
  <c r="AK58" i="1"/>
  <c r="AJ58" i="1"/>
  <c r="AI58" i="1"/>
  <c r="AH58" i="1"/>
  <c r="AF58" i="1"/>
  <c r="AE58" i="1"/>
  <c r="AD58" i="1"/>
  <c r="AC58" i="1"/>
  <c r="AB58" i="1"/>
  <c r="AA58" i="1"/>
  <c r="Y58" i="1"/>
  <c r="AO58" i="1" s="1"/>
  <c r="Q58" i="1"/>
  <c r="AG58" i="1" s="1"/>
  <c r="J58" i="1"/>
  <c r="H58" i="1"/>
  <c r="BI58" i="1" s="1"/>
  <c r="G58" i="1"/>
  <c r="F58" i="1"/>
  <c r="D58" i="1"/>
  <c r="BC57" i="1"/>
  <c r="AW57" i="1"/>
  <c r="AP57" i="1"/>
  <c r="AN57" i="1"/>
  <c r="AM57" i="1"/>
  <c r="AL57" i="1"/>
  <c r="AK57" i="1"/>
  <c r="AJ57" i="1"/>
  <c r="AI57" i="1"/>
  <c r="AH57" i="1"/>
  <c r="AF57" i="1"/>
  <c r="AE57" i="1"/>
  <c r="AD57" i="1"/>
  <c r="AC57" i="1"/>
  <c r="AB57" i="1"/>
  <c r="AA57" i="1"/>
  <c r="Y57" i="1"/>
  <c r="AO57" i="1" s="1"/>
  <c r="Q57" i="1"/>
  <c r="AG57" i="1" s="1"/>
  <c r="J57" i="1"/>
  <c r="H57" i="1"/>
  <c r="G57" i="1"/>
  <c r="F57" i="1"/>
  <c r="D57" i="1"/>
  <c r="BF56" i="1"/>
  <c r="BB56" i="1"/>
  <c r="AU56" i="1"/>
  <c r="AQ56" i="1"/>
  <c r="AP56" i="1"/>
  <c r="AN56" i="1"/>
  <c r="AM56" i="1"/>
  <c r="AL56" i="1"/>
  <c r="AK56" i="1"/>
  <c r="AJ56" i="1"/>
  <c r="AI56" i="1"/>
  <c r="AH56" i="1"/>
  <c r="AF56" i="1"/>
  <c r="AE56" i="1"/>
  <c r="AD56" i="1"/>
  <c r="AC56" i="1"/>
  <c r="AB56" i="1"/>
  <c r="AA56" i="1"/>
  <c r="Y56" i="1"/>
  <c r="AO56" i="1" s="1"/>
  <c r="Q56" i="1"/>
  <c r="AG56" i="1" s="1"/>
  <c r="J56" i="1"/>
  <c r="H56" i="1"/>
  <c r="G56" i="1"/>
  <c r="F56" i="1"/>
  <c r="E56" i="1"/>
  <c r="H52" i="1"/>
  <c r="BE52" i="1" s="1"/>
  <c r="Y51" i="1"/>
  <c r="Q51" i="1"/>
  <c r="H51" i="1"/>
  <c r="AX51" i="1" s="1"/>
  <c r="E51" i="1"/>
  <c r="AO50" i="1"/>
  <c r="AM50" i="1"/>
  <c r="AJ50" i="1"/>
  <c r="AI50" i="1"/>
  <c r="AG50" i="1"/>
  <c r="AE50" i="1"/>
  <c r="AB50" i="1"/>
  <c r="G50" i="1"/>
  <c r="G91" i="1" s="1"/>
  <c r="AM49" i="1"/>
  <c r="AJ49" i="1"/>
  <c r="AG49" i="1"/>
  <c r="AF49" i="1"/>
  <c r="AE49" i="1"/>
  <c r="AB49" i="1"/>
  <c r="AN48" i="1"/>
  <c r="AM48" i="1"/>
  <c r="AJ48" i="1"/>
  <c r="AG48" i="1"/>
  <c r="AE48" i="1"/>
  <c r="AD48" i="1"/>
  <c r="AB48" i="1"/>
  <c r="AO47" i="1"/>
  <c r="AM47" i="1"/>
  <c r="AL47" i="1"/>
  <c r="AJ47" i="1"/>
  <c r="AG47" i="1"/>
  <c r="AE47" i="1"/>
  <c r="AB47" i="1"/>
  <c r="AA47" i="1"/>
  <c r="BK46" i="1"/>
  <c r="BD46" i="1"/>
  <c r="AZ46" i="1"/>
  <c r="AT46" i="1"/>
  <c r="Y46" i="1"/>
  <c r="AO48" i="1" s="1"/>
  <c r="Q46" i="1"/>
  <c r="H46" i="1"/>
  <c r="E46" i="1"/>
  <c r="BI45" i="1"/>
  <c r="BG45" i="1"/>
  <c r="BD45" i="1"/>
  <c r="BA45" i="1"/>
  <c r="AY45" i="1"/>
  <c r="AV45" i="1"/>
  <c r="AS45" i="1"/>
  <c r="AQ45" i="1"/>
  <c r="AP45" i="1"/>
  <c r="AO45" i="1"/>
  <c r="AN45" i="1"/>
  <c r="AM45" i="1"/>
  <c r="AL45" i="1"/>
  <c r="AK45" i="1"/>
  <c r="AJ45" i="1"/>
  <c r="AI45" i="1"/>
  <c r="AH45" i="1"/>
  <c r="AF45" i="1"/>
  <c r="AE45" i="1"/>
  <c r="AD45" i="1"/>
  <c r="AC45" i="1"/>
  <c r="AB45" i="1"/>
  <c r="AA45" i="1"/>
  <c r="Y45" i="1"/>
  <c r="Q45" i="1"/>
  <c r="AG45" i="1" s="1"/>
  <c r="J45" i="1"/>
  <c r="H45" i="1"/>
  <c r="BF45" i="1" s="1"/>
  <c r="F45" i="1"/>
  <c r="F86" i="1" s="1"/>
  <c r="E45" i="1"/>
  <c r="BH44" i="1"/>
  <c r="BE44" i="1"/>
  <c r="AZ44" i="1"/>
  <c r="AW44" i="1"/>
  <c r="AR44" i="1"/>
  <c r="AP44" i="1"/>
  <c r="AO44" i="1"/>
  <c r="AN44" i="1"/>
  <c r="AM44" i="1"/>
  <c r="AL44" i="1"/>
  <c r="AK44" i="1"/>
  <c r="AJ44" i="1"/>
  <c r="AI44" i="1"/>
  <c r="AH44" i="1"/>
  <c r="AF44" i="1"/>
  <c r="AE44" i="1"/>
  <c r="AD44" i="1"/>
  <c r="AC44" i="1"/>
  <c r="AB44" i="1"/>
  <c r="AA44" i="1"/>
  <c r="Y44" i="1"/>
  <c r="Q44" i="1"/>
  <c r="AG44" i="1" s="1"/>
  <c r="J44" i="1"/>
  <c r="H44" i="1"/>
  <c r="BJ44" i="1" s="1"/>
  <c r="G44" i="1"/>
  <c r="F44" i="1"/>
  <c r="E44" i="1"/>
  <c r="BI43" i="1"/>
  <c r="BG43" i="1"/>
  <c r="BD43" i="1"/>
  <c r="BA43" i="1"/>
  <c r="AY43" i="1"/>
  <c r="AV43" i="1"/>
  <c r="AS43" i="1"/>
  <c r="AQ43" i="1"/>
  <c r="AP43" i="1"/>
  <c r="AO43" i="1"/>
  <c r="AN43" i="1"/>
  <c r="AM43" i="1"/>
  <c r="AL43" i="1"/>
  <c r="AK43" i="1"/>
  <c r="AJ43" i="1"/>
  <c r="AI43" i="1"/>
  <c r="AH43" i="1"/>
  <c r="AF43" i="1"/>
  <c r="AE43" i="1"/>
  <c r="AD43" i="1"/>
  <c r="AC43" i="1"/>
  <c r="AB43" i="1"/>
  <c r="AA43" i="1"/>
  <c r="Y43" i="1"/>
  <c r="Q43" i="1"/>
  <c r="AG43" i="1" s="1"/>
  <c r="J43" i="1"/>
  <c r="H43" i="1"/>
  <c r="BF43" i="1" s="1"/>
  <c r="G43" i="1"/>
  <c r="F43" i="1"/>
  <c r="E43" i="1"/>
  <c r="D43" i="1"/>
  <c r="BJ42" i="1"/>
  <c r="BI42" i="1"/>
  <c r="BH42" i="1"/>
  <c r="BF42" i="1"/>
  <c r="BD42" i="1"/>
  <c r="BB42" i="1"/>
  <c r="BA42" i="1"/>
  <c r="AZ42" i="1"/>
  <c r="AX42" i="1"/>
  <c r="AV42" i="1"/>
  <c r="AT42" i="1"/>
  <c r="AS42" i="1"/>
  <c r="AR42" i="1"/>
  <c r="AP42" i="1"/>
  <c r="AN42" i="1"/>
  <c r="AM42" i="1"/>
  <c r="AL42" i="1"/>
  <c r="AK42" i="1"/>
  <c r="AJ42" i="1"/>
  <c r="AI42" i="1"/>
  <c r="AH42" i="1"/>
  <c r="AF42" i="1"/>
  <c r="AE42" i="1"/>
  <c r="AD42" i="1"/>
  <c r="AC42" i="1"/>
  <c r="AB42" i="1"/>
  <c r="AA42" i="1"/>
  <c r="Y42" i="1"/>
  <c r="AO42" i="1" s="1"/>
  <c r="Q42" i="1"/>
  <c r="AG42" i="1" s="1"/>
  <c r="J42" i="1"/>
  <c r="H42" i="1"/>
  <c r="BK42" i="1" s="1"/>
  <c r="G42" i="1"/>
  <c r="F42" i="1"/>
  <c r="E42" i="1"/>
  <c r="AP41" i="1"/>
  <c r="AO41" i="1"/>
  <c r="AN41" i="1"/>
  <c r="AM41" i="1"/>
  <c r="AL41" i="1"/>
  <c r="AK41" i="1"/>
  <c r="AJ41" i="1"/>
  <c r="AI41" i="1"/>
  <c r="AH41" i="1"/>
  <c r="AF41" i="1"/>
  <c r="AE41" i="1"/>
  <c r="AD41" i="1"/>
  <c r="AC41" i="1"/>
  <c r="AB41" i="1"/>
  <c r="AA41" i="1"/>
  <c r="Y41" i="1"/>
  <c r="Q41" i="1"/>
  <c r="AG41" i="1" s="1"/>
  <c r="J41" i="1"/>
  <c r="E41" i="1"/>
  <c r="D100" i="1" s="1"/>
  <c r="AP40" i="1"/>
  <c r="AN40" i="1"/>
  <c r="AM40" i="1"/>
  <c r="AL40" i="1"/>
  <c r="AK40" i="1"/>
  <c r="AJ40" i="1"/>
  <c r="AI40" i="1"/>
  <c r="AH40" i="1"/>
  <c r="AF40" i="1"/>
  <c r="AE40" i="1"/>
  <c r="AD40" i="1"/>
  <c r="AC40" i="1"/>
  <c r="AB40" i="1"/>
  <c r="AA40" i="1"/>
  <c r="Y40" i="1"/>
  <c r="AO40" i="1" s="1"/>
  <c r="Q40" i="1"/>
  <c r="AG40" i="1" s="1"/>
  <c r="J40" i="1"/>
  <c r="G40" i="1"/>
  <c r="F40" i="1"/>
  <c r="E40" i="1"/>
  <c r="AO39" i="1"/>
  <c r="AN39" i="1"/>
  <c r="AL39" i="1"/>
  <c r="AJ39" i="1"/>
  <c r="AF39" i="1"/>
  <c r="AD39" i="1"/>
  <c r="AB39" i="1"/>
  <c r="I39" i="1"/>
  <c r="AI39" i="1" s="1"/>
  <c r="G39" i="1"/>
  <c r="AO38" i="1"/>
  <c r="AN38" i="1"/>
  <c r="AL38" i="1"/>
  <c r="AJ38" i="1"/>
  <c r="AF38" i="1"/>
  <c r="AD38" i="1"/>
  <c r="AB38" i="1"/>
  <c r="I38" i="1"/>
  <c r="AI38" i="1" s="1"/>
  <c r="G38" i="1"/>
  <c r="AO37" i="1"/>
  <c r="AN37" i="1"/>
  <c r="AL37" i="1"/>
  <c r="AJ37" i="1"/>
  <c r="AF37" i="1"/>
  <c r="AD37" i="1"/>
  <c r="AB37" i="1"/>
  <c r="I37" i="1"/>
  <c r="AI37" i="1" s="1"/>
  <c r="G37" i="1"/>
  <c r="AO36" i="1"/>
  <c r="AN36" i="1"/>
  <c r="AL36" i="1"/>
  <c r="AJ36" i="1"/>
  <c r="AF36" i="1"/>
  <c r="AD36" i="1"/>
  <c r="AB36" i="1"/>
  <c r="I36" i="1"/>
  <c r="AI36" i="1" s="1"/>
  <c r="G36" i="1"/>
  <c r="BJ35" i="1"/>
  <c r="BE35" i="1"/>
  <c r="BB35" i="1"/>
  <c r="AT35" i="1"/>
  <c r="Y35" i="1"/>
  <c r="Q35" i="1"/>
  <c r="AG39" i="1" s="1"/>
  <c r="H35" i="1"/>
  <c r="E35" i="1"/>
  <c r="BJ34" i="1"/>
  <c r="BI34" i="1"/>
  <c r="BG34" i="1"/>
  <c r="BE34" i="1"/>
  <c r="BB34" i="1"/>
  <c r="BA34" i="1"/>
  <c r="AY34" i="1"/>
  <c r="AW34" i="1"/>
  <c r="AT34" i="1"/>
  <c r="AS34" i="1"/>
  <c r="AQ34" i="1"/>
  <c r="AP34" i="1"/>
  <c r="AO34" i="1"/>
  <c r="AN34" i="1"/>
  <c r="AM34" i="1"/>
  <c r="AL34" i="1"/>
  <c r="AK34" i="1"/>
  <c r="AJ34" i="1"/>
  <c r="AI34" i="1"/>
  <c r="AH34" i="1"/>
  <c r="AF34" i="1"/>
  <c r="AE34" i="1"/>
  <c r="AD34" i="1"/>
  <c r="AC34" i="1"/>
  <c r="AB34" i="1"/>
  <c r="AA34" i="1"/>
  <c r="Y34" i="1"/>
  <c r="Q34" i="1"/>
  <c r="AG34" i="1" s="1"/>
  <c r="J34" i="1"/>
  <c r="H34" i="1"/>
  <c r="BD34" i="1" s="1"/>
  <c r="F34" i="1"/>
  <c r="E34" i="1"/>
  <c r="AU33" i="1"/>
  <c r="AP33" i="1"/>
  <c r="AN33" i="1"/>
  <c r="AM33" i="1"/>
  <c r="AL33" i="1"/>
  <c r="AK33" i="1"/>
  <c r="AJ33" i="1"/>
  <c r="AI33" i="1"/>
  <c r="AH33" i="1"/>
  <c r="AF33" i="1"/>
  <c r="AE33" i="1"/>
  <c r="AD33" i="1"/>
  <c r="AC33" i="1"/>
  <c r="AB33" i="1"/>
  <c r="AA33" i="1"/>
  <c r="Y33" i="1"/>
  <c r="AO33" i="1" s="1"/>
  <c r="Q33" i="1"/>
  <c r="AG33" i="1" s="1"/>
  <c r="J33" i="1"/>
  <c r="H33" i="1"/>
  <c r="BK33" i="1" s="1"/>
  <c r="G33" i="1"/>
  <c r="F33" i="1"/>
  <c r="E33" i="1"/>
  <c r="BJ32" i="1"/>
  <c r="BI32" i="1"/>
  <c r="BG32" i="1"/>
  <c r="BE32" i="1"/>
  <c r="BB32" i="1"/>
  <c r="BA32" i="1"/>
  <c r="AY32" i="1"/>
  <c r="AW32" i="1"/>
  <c r="AT32" i="1"/>
  <c r="AS32" i="1"/>
  <c r="AQ32" i="1"/>
  <c r="AP32" i="1"/>
  <c r="AO32" i="1"/>
  <c r="AN32" i="1"/>
  <c r="AM32" i="1"/>
  <c r="AL32" i="1"/>
  <c r="AK32" i="1"/>
  <c r="AJ32" i="1"/>
  <c r="AI32" i="1"/>
  <c r="AH32" i="1"/>
  <c r="AF32" i="1"/>
  <c r="AE32" i="1"/>
  <c r="AD32" i="1"/>
  <c r="AC32" i="1"/>
  <c r="AB32" i="1"/>
  <c r="AA32" i="1"/>
  <c r="Y32" i="1"/>
  <c r="Q32" i="1"/>
  <c r="AG32" i="1" s="1"/>
  <c r="J32" i="1"/>
  <c r="H32" i="1"/>
  <c r="BD32" i="1" s="1"/>
  <c r="G32" i="1"/>
  <c r="F32" i="1"/>
  <c r="E32" i="1"/>
  <c r="D32" i="1"/>
  <c r="BJ31" i="1"/>
  <c r="BI31" i="1"/>
  <c r="BH31" i="1"/>
  <c r="BG31" i="1"/>
  <c r="BF31" i="1"/>
  <c r="BD31" i="1"/>
  <c r="BB31" i="1"/>
  <c r="BA31" i="1"/>
  <c r="AZ31" i="1"/>
  <c r="AY31" i="1"/>
  <c r="AX31" i="1"/>
  <c r="AV31" i="1"/>
  <c r="AT31" i="1"/>
  <c r="AS31" i="1"/>
  <c r="AR31" i="1"/>
  <c r="AQ31" i="1"/>
  <c r="AP31" i="1"/>
  <c r="AN31" i="1"/>
  <c r="AM31" i="1"/>
  <c r="AL31" i="1"/>
  <c r="AK31" i="1"/>
  <c r="AJ31" i="1"/>
  <c r="AI31" i="1"/>
  <c r="AH31" i="1"/>
  <c r="AF31" i="1"/>
  <c r="AE31" i="1"/>
  <c r="AD31" i="1"/>
  <c r="AC31" i="1"/>
  <c r="AB31" i="1"/>
  <c r="AA31" i="1"/>
  <c r="Y31" i="1"/>
  <c r="AO31" i="1" s="1"/>
  <c r="Q31" i="1"/>
  <c r="AG31" i="1" s="1"/>
  <c r="J31" i="1"/>
  <c r="H31" i="1"/>
  <c r="BE31" i="1" s="1"/>
  <c r="G31" i="1"/>
  <c r="F31" i="1"/>
  <c r="E31" i="1"/>
  <c r="BK30" i="1"/>
  <c r="BJ30" i="1"/>
  <c r="BH30" i="1"/>
  <c r="BF30" i="1"/>
  <c r="BD30" i="1"/>
  <c r="BC30" i="1"/>
  <c r="BB30" i="1"/>
  <c r="AZ30" i="1"/>
  <c r="AX30" i="1"/>
  <c r="AV30" i="1"/>
  <c r="AU30" i="1"/>
  <c r="AT30" i="1"/>
  <c r="AR30" i="1"/>
  <c r="H30" i="1"/>
  <c r="H55" i="1" s="1"/>
  <c r="G30" i="1"/>
  <c r="G55" i="1" s="1"/>
  <c r="G96" i="1" s="1"/>
  <c r="BK29" i="1"/>
  <c r="BJ29" i="1"/>
  <c r="BH29" i="1"/>
  <c r="BF29" i="1"/>
  <c r="BD29" i="1"/>
  <c r="BC29" i="1"/>
  <c r="BB29" i="1"/>
  <c r="AZ29" i="1"/>
  <c r="AX29" i="1"/>
  <c r="AV29" i="1"/>
  <c r="AU29" i="1"/>
  <c r="AT29" i="1"/>
  <c r="AR29" i="1"/>
  <c r="H29" i="1"/>
  <c r="BE29" i="1" s="1"/>
  <c r="G29" i="1"/>
  <c r="G54" i="1" s="1"/>
  <c r="BK28" i="1"/>
  <c r="BJ28" i="1"/>
  <c r="BH28" i="1"/>
  <c r="BF28" i="1"/>
  <c r="BD28" i="1"/>
  <c r="BC28" i="1"/>
  <c r="BB28" i="1"/>
  <c r="AZ28" i="1"/>
  <c r="AX28" i="1"/>
  <c r="AV28" i="1"/>
  <c r="AU28" i="1"/>
  <c r="AT28" i="1"/>
  <c r="AR28" i="1"/>
  <c r="H28" i="1"/>
  <c r="BE28" i="1" s="1"/>
  <c r="G28" i="1"/>
  <c r="G53" i="1" s="1"/>
  <c r="G94" i="1" s="1"/>
  <c r="BK27" i="1"/>
  <c r="BJ27" i="1"/>
  <c r="BH27" i="1"/>
  <c r="BF27" i="1"/>
  <c r="BD27" i="1"/>
  <c r="BC27" i="1"/>
  <c r="BB27" i="1"/>
  <c r="AZ27" i="1"/>
  <c r="AX27" i="1"/>
  <c r="AV27" i="1"/>
  <c r="AU27" i="1"/>
  <c r="AT27" i="1"/>
  <c r="AR27" i="1"/>
  <c r="H27" i="1"/>
  <c r="BE27" i="1" s="1"/>
  <c r="G27" i="1"/>
  <c r="G52" i="1" s="1"/>
  <c r="G93" i="1" s="1"/>
  <c r="BK26" i="1"/>
  <c r="BJ26" i="1"/>
  <c r="BC26" i="1"/>
  <c r="BB26" i="1"/>
  <c r="AZ26" i="1"/>
  <c r="AU26" i="1"/>
  <c r="AT26" i="1"/>
  <c r="AR26" i="1"/>
  <c r="Y26" i="1"/>
  <c r="Q26" i="1"/>
  <c r="I26" i="1"/>
  <c r="H26" i="1"/>
  <c r="G26" i="1"/>
  <c r="G51" i="1" s="1"/>
  <c r="G92" i="1" s="1"/>
  <c r="F26" i="1"/>
  <c r="E26" i="1"/>
  <c r="BH25" i="1"/>
  <c r="AZ25" i="1"/>
  <c r="AW25" i="1"/>
  <c r="AR25" i="1"/>
  <c r="AO25" i="1"/>
  <c r="AN25" i="1"/>
  <c r="AM25" i="1"/>
  <c r="AL25" i="1"/>
  <c r="AK25" i="1"/>
  <c r="AJ25" i="1"/>
  <c r="AI25" i="1"/>
  <c r="AF25" i="1"/>
  <c r="AE25" i="1"/>
  <c r="AD25" i="1"/>
  <c r="AC25" i="1"/>
  <c r="AB25" i="1"/>
  <c r="AA25" i="1"/>
  <c r="I25" i="1"/>
  <c r="I50" i="1" s="1"/>
  <c r="AN50" i="1" s="1"/>
  <c r="H25" i="1"/>
  <c r="BG25" i="1" s="1"/>
  <c r="G25" i="1"/>
  <c r="G64" i="1" s="1"/>
  <c r="BE24" i="1"/>
  <c r="AO24" i="1"/>
  <c r="AN24" i="1"/>
  <c r="AM24" i="1"/>
  <c r="AL24" i="1"/>
  <c r="AK24" i="1"/>
  <c r="AJ24" i="1"/>
  <c r="AI24" i="1"/>
  <c r="AG24" i="1"/>
  <c r="AF24" i="1"/>
  <c r="AE24" i="1"/>
  <c r="AD24" i="1"/>
  <c r="AC24" i="1"/>
  <c r="AB24" i="1"/>
  <c r="AA24" i="1"/>
  <c r="I24" i="1"/>
  <c r="I49" i="1" s="1"/>
  <c r="AL49" i="1" s="1"/>
  <c r="H24" i="1"/>
  <c r="BH24" i="1" s="1"/>
  <c r="G24" i="1"/>
  <c r="G63" i="1" s="1"/>
  <c r="BG23" i="1"/>
  <c r="AZ23" i="1"/>
  <c r="AY23" i="1"/>
  <c r="AW23" i="1"/>
  <c r="AR23" i="1"/>
  <c r="AO23" i="1"/>
  <c r="AN23" i="1"/>
  <c r="AM23" i="1"/>
  <c r="AL23" i="1"/>
  <c r="AK23" i="1"/>
  <c r="AJ23" i="1"/>
  <c r="AI23" i="1"/>
  <c r="AF23" i="1"/>
  <c r="AE23" i="1"/>
  <c r="AD23" i="1"/>
  <c r="AC23" i="1"/>
  <c r="AB23" i="1"/>
  <c r="AA23" i="1"/>
  <c r="I23" i="1"/>
  <c r="I48" i="1" s="1"/>
  <c r="AI48" i="1" s="1"/>
  <c r="H23" i="1"/>
  <c r="BH23" i="1" s="1"/>
  <c r="G23" i="1"/>
  <c r="G62" i="1" s="1"/>
  <c r="BH22" i="1"/>
  <c r="BE22" i="1"/>
  <c r="AZ22" i="1"/>
  <c r="AY22" i="1"/>
  <c r="AW22" i="1"/>
  <c r="AR22" i="1"/>
  <c r="AO22" i="1"/>
  <c r="AN22" i="1"/>
  <c r="AM22" i="1"/>
  <c r="AL22" i="1"/>
  <c r="AK22" i="1"/>
  <c r="AJ22" i="1"/>
  <c r="AI22" i="1"/>
  <c r="AF22" i="1"/>
  <c r="AE22" i="1"/>
  <c r="AD22" i="1"/>
  <c r="AC22" i="1"/>
  <c r="AB22" i="1"/>
  <c r="AA22" i="1"/>
  <c r="I22" i="1"/>
  <c r="I47" i="1" s="1"/>
  <c r="AF47" i="1" s="1"/>
  <c r="H22" i="1"/>
  <c r="G22" i="1"/>
  <c r="G61" i="1" s="1"/>
  <c r="BK21" i="1"/>
  <c r="BI21" i="1"/>
  <c r="BH21" i="1"/>
  <c r="BG21" i="1"/>
  <c r="BE21" i="1"/>
  <c r="BC21" i="1"/>
  <c r="BA21" i="1"/>
  <c r="AZ21" i="1"/>
  <c r="AY21" i="1"/>
  <c r="AW21" i="1"/>
  <c r="AU21" i="1"/>
  <c r="AS21" i="1"/>
  <c r="AR21" i="1"/>
  <c r="AQ21" i="1"/>
  <c r="AO21" i="1"/>
  <c r="AJ21" i="1"/>
  <c r="AI21" i="1"/>
  <c r="AG21" i="1"/>
  <c r="AB21" i="1"/>
  <c r="AA21" i="1"/>
  <c r="Y21" i="1"/>
  <c r="Q21" i="1"/>
  <c r="AG25" i="1" s="1"/>
  <c r="I21" i="1"/>
  <c r="AL21" i="1" s="1"/>
  <c r="H21" i="1"/>
  <c r="H60" i="1" s="1"/>
  <c r="AZ60" i="1" s="1"/>
  <c r="G21" i="1"/>
  <c r="G46" i="1" s="1"/>
  <c r="G87" i="1" s="1"/>
  <c r="F21" i="1"/>
  <c r="F60" i="1" s="1"/>
  <c r="E21" i="1"/>
  <c r="BJ20" i="1"/>
  <c r="BI20" i="1"/>
  <c r="BH20" i="1"/>
  <c r="BG20" i="1"/>
  <c r="BF20" i="1"/>
  <c r="BE20" i="1"/>
  <c r="BD20" i="1"/>
  <c r="BB20" i="1"/>
  <c r="BA20" i="1"/>
  <c r="AZ20" i="1"/>
  <c r="AY20" i="1"/>
  <c r="AX20" i="1"/>
  <c r="AW20" i="1"/>
  <c r="AV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F20" i="1"/>
  <c r="AE20" i="1"/>
  <c r="AD20" i="1"/>
  <c r="AC20" i="1"/>
  <c r="AB20" i="1"/>
  <c r="AA20" i="1"/>
  <c r="Y20" i="1"/>
  <c r="Q20" i="1"/>
  <c r="AG20" i="1" s="1"/>
  <c r="J20" i="1"/>
  <c r="H20" i="1"/>
  <c r="BK20" i="1" s="1"/>
  <c r="G20" i="1"/>
  <c r="G59" i="1" s="1"/>
  <c r="F20" i="1"/>
  <c r="F59" i="1" s="1"/>
  <c r="E20" i="1"/>
  <c r="D59" i="1" s="1"/>
  <c r="BJ19" i="1"/>
  <c r="BI19" i="1"/>
  <c r="BH19" i="1"/>
  <c r="BF19" i="1"/>
  <c r="BD19" i="1"/>
  <c r="BB19" i="1"/>
  <c r="BA19" i="1"/>
  <c r="AZ19" i="1"/>
  <c r="AX19" i="1"/>
  <c r="AV19" i="1"/>
  <c r="AT19" i="1"/>
  <c r="AS19" i="1"/>
  <c r="AR19" i="1"/>
  <c r="AP19" i="1"/>
  <c r="AN19" i="1"/>
  <c r="AM19" i="1"/>
  <c r="AL19" i="1"/>
  <c r="AK19" i="1"/>
  <c r="AJ19" i="1"/>
  <c r="AI19" i="1"/>
  <c r="AH19" i="1"/>
  <c r="AF19" i="1"/>
  <c r="AE19" i="1"/>
  <c r="AD19" i="1"/>
  <c r="AC19" i="1"/>
  <c r="AB19" i="1"/>
  <c r="AA19" i="1"/>
  <c r="Y19" i="1"/>
  <c r="AO19" i="1" s="1"/>
  <c r="Q19" i="1"/>
  <c r="AG19" i="1" s="1"/>
  <c r="J19" i="1"/>
  <c r="H19" i="1"/>
  <c r="BK19" i="1" s="1"/>
  <c r="G19" i="1"/>
  <c r="F19" i="1"/>
  <c r="E19" i="1"/>
  <c r="BJ18" i="1"/>
  <c r="BI18" i="1"/>
  <c r="BH18" i="1"/>
  <c r="BG18" i="1"/>
  <c r="BF18" i="1"/>
  <c r="BE18" i="1"/>
  <c r="BD18" i="1"/>
  <c r="BB18" i="1"/>
  <c r="BA18" i="1"/>
  <c r="AZ18" i="1"/>
  <c r="AY18" i="1"/>
  <c r="AX18" i="1"/>
  <c r="AW18" i="1"/>
  <c r="AV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F18" i="1"/>
  <c r="AE18" i="1"/>
  <c r="AD18" i="1"/>
  <c r="AC18" i="1"/>
  <c r="AB18" i="1"/>
  <c r="AA18" i="1"/>
  <c r="Y18" i="1"/>
  <c r="Q18" i="1"/>
  <c r="AG18" i="1" s="1"/>
  <c r="J18" i="1"/>
  <c r="H18" i="1"/>
  <c r="BK18" i="1" s="1"/>
  <c r="G18" i="1"/>
  <c r="F18" i="1"/>
  <c r="E18" i="1"/>
  <c r="BJ17" i="1"/>
  <c r="BI17" i="1"/>
  <c r="BH17" i="1"/>
  <c r="BF17" i="1"/>
  <c r="BD17" i="1"/>
  <c r="BB17" i="1"/>
  <c r="BA17" i="1"/>
  <c r="AZ17" i="1"/>
  <c r="AX17" i="1"/>
  <c r="AV17" i="1"/>
  <c r="AT17" i="1"/>
  <c r="AS17" i="1"/>
  <c r="AR17" i="1"/>
  <c r="AP17" i="1"/>
  <c r="AN17" i="1"/>
  <c r="AM17" i="1"/>
  <c r="AL17" i="1"/>
  <c r="AK17" i="1"/>
  <c r="AJ17" i="1"/>
  <c r="AI17" i="1"/>
  <c r="AH17" i="1"/>
  <c r="AF17" i="1"/>
  <c r="AE17" i="1"/>
  <c r="AD17" i="1"/>
  <c r="AC17" i="1"/>
  <c r="AB17" i="1"/>
  <c r="AA17" i="1"/>
  <c r="Y17" i="1"/>
  <c r="AO17" i="1" s="1"/>
  <c r="Q17" i="1"/>
  <c r="AG17" i="1" s="1"/>
  <c r="J17" i="1"/>
  <c r="H17" i="1"/>
  <c r="BK17" i="1" s="1"/>
  <c r="G17" i="1"/>
  <c r="F17" i="1"/>
  <c r="E17" i="1"/>
  <c r="BJ16" i="1"/>
  <c r="BI16" i="1"/>
  <c r="BH16" i="1"/>
  <c r="BG16" i="1"/>
  <c r="BF16" i="1"/>
  <c r="BE16" i="1"/>
  <c r="BD16" i="1"/>
  <c r="BB16" i="1"/>
  <c r="BA16" i="1"/>
  <c r="AZ16" i="1"/>
  <c r="AY16" i="1"/>
  <c r="AX16" i="1"/>
  <c r="AW16" i="1"/>
  <c r="AV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F16" i="1"/>
  <c r="AE16" i="1"/>
  <c r="AD16" i="1"/>
  <c r="AC16" i="1"/>
  <c r="AB16" i="1"/>
  <c r="AA16" i="1"/>
  <c r="Y16" i="1"/>
  <c r="Q16" i="1"/>
  <c r="AG16" i="1" s="1"/>
  <c r="J16" i="1"/>
  <c r="H16" i="1"/>
  <c r="BK16" i="1" s="1"/>
  <c r="G16" i="1"/>
  <c r="F16" i="1"/>
  <c r="E16" i="1"/>
  <c r="BK15" i="1"/>
  <c r="BJ15" i="1"/>
  <c r="BI15" i="1"/>
  <c r="BH15" i="1"/>
  <c r="BF15" i="1"/>
  <c r="BD15" i="1"/>
  <c r="BC15" i="1"/>
  <c r="BB15" i="1"/>
  <c r="BA15" i="1"/>
  <c r="AZ15" i="1"/>
  <c r="AX15" i="1"/>
  <c r="AV15" i="1"/>
  <c r="AU15" i="1"/>
  <c r="AT15" i="1"/>
  <c r="AS15" i="1"/>
  <c r="AR15" i="1"/>
  <c r="AN15" i="1"/>
  <c r="AK15" i="1"/>
  <c r="AF15" i="1"/>
  <c r="I15" i="1"/>
  <c r="AJ15" i="1" s="1"/>
  <c r="H15" i="1"/>
  <c r="BG15" i="1" s="1"/>
  <c r="G15" i="1"/>
  <c r="BK14" i="1"/>
  <c r="BJ14" i="1"/>
  <c r="BI14" i="1"/>
  <c r="BH14" i="1"/>
  <c r="BF14" i="1"/>
  <c r="BD14" i="1"/>
  <c r="BC14" i="1"/>
  <c r="BB14" i="1"/>
  <c r="BA14" i="1"/>
  <c r="AZ14" i="1"/>
  <c r="AX14" i="1"/>
  <c r="AV14" i="1"/>
  <c r="AU14" i="1"/>
  <c r="AT14" i="1"/>
  <c r="AS14" i="1"/>
  <c r="AR14" i="1"/>
  <c r="AK14" i="1"/>
  <c r="AF14" i="1"/>
  <c r="AC14" i="1"/>
  <c r="AB14" i="1"/>
  <c r="I14" i="1"/>
  <c r="AN14" i="1" s="1"/>
  <c r="H14" i="1"/>
  <c r="BG14" i="1" s="1"/>
  <c r="G14" i="1"/>
  <c r="BK13" i="1"/>
  <c r="BJ13" i="1"/>
  <c r="BI13" i="1"/>
  <c r="BH13" i="1"/>
  <c r="BF13" i="1"/>
  <c r="BD13" i="1"/>
  <c r="BC13" i="1"/>
  <c r="BB13" i="1"/>
  <c r="BA13" i="1"/>
  <c r="AZ13" i="1"/>
  <c r="AX13" i="1"/>
  <c r="AV13" i="1"/>
  <c r="AU13" i="1"/>
  <c r="AT13" i="1"/>
  <c r="AS13" i="1"/>
  <c r="AR13" i="1"/>
  <c r="AN13" i="1"/>
  <c r="AK13" i="1"/>
  <c r="AJ13" i="1"/>
  <c r="AH13" i="1"/>
  <c r="AF13" i="1"/>
  <c r="AC13" i="1"/>
  <c r="AB13" i="1"/>
  <c r="I13" i="1"/>
  <c r="H13" i="1"/>
  <c r="BG13" i="1" s="1"/>
  <c r="G13" i="1"/>
  <c r="BK12" i="1"/>
  <c r="BJ12" i="1"/>
  <c r="BI12" i="1"/>
  <c r="BH12" i="1"/>
  <c r="BF12" i="1"/>
  <c r="BD12" i="1"/>
  <c r="BC12" i="1"/>
  <c r="BB12" i="1"/>
  <c r="BA12" i="1"/>
  <c r="AZ12" i="1"/>
  <c r="AX12" i="1"/>
  <c r="AV12" i="1"/>
  <c r="AU12" i="1"/>
  <c r="AT12" i="1"/>
  <c r="AS12" i="1"/>
  <c r="AR12" i="1"/>
  <c r="AN12" i="1"/>
  <c r="AH12" i="1"/>
  <c r="I12" i="1"/>
  <c r="AK12" i="1" s="1"/>
  <c r="H12" i="1"/>
  <c r="BG12" i="1" s="1"/>
  <c r="G12" i="1"/>
  <c r="BI11" i="1"/>
  <c r="BH11" i="1"/>
  <c r="BF11" i="1"/>
  <c r="BD11" i="1"/>
  <c r="BA11" i="1"/>
  <c r="AZ11" i="1"/>
  <c r="AX11" i="1"/>
  <c r="AV11" i="1"/>
  <c r="AS11" i="1"/>
  <c r="AR11" i="1"/>
  <c r="AP11" i="1"/>
  <c r="AN11" i="1"/>
  <c r="AL11" i="1"/>
  <c r="AK11" i="1"/>
  <c r="AJ11" i="1"/>
  <c r="AH11" i="1"/>
  <c r="AF11" i="1"/>
  <c r="AD11" i="1"/>
  <c r="AC11" i="1"/>
  <c r="AB11" i="1"/>
  <c r="Y11" i="1"/>
  <c r="Q11" i="1"/>
  <c r="J11" i="1"/>
  <c r="I11" i="1"/>
  <c r="AM11" i="1" s="1"/>
  <c r="H11" i="1"/>
  <c r="BK11" i="1" s="1"/>
  <c r="G11" i="1"/>
  <c r="F11" i="1"/>
  <c r="E11" i="1"/>
  <c r="D11" i="1"/>
  <c r="C11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H10" i="1"/>
  <c r="Z10" i="1"/>
  <c r="AP10" i="1" s="1"/>
  <c r="Y10" i="1"/>
  <c r="AO10" i="1" s="1"/>
  <c r="X10" i="1"/>
  <c r="AN10" i="1" s="1"/>
  <c r="W10" i="1"/>
  <c r="AM10" i="1" s="1"/>
  <c r="V10" i="1"/>
  <c r="AL10" i="1" s="1"/>
  <c r="U10" i="1"/>
  <c r="AK10" i="1" s="1"/>
  <c r="T10" i="1"/>
  <c r="AJ10" i="1" s="1"/>
  <c r="S10" i="1"/>
  <c r="AI10" i="1" s="1"/>
  <c r="R10" i="1"/>
  <c r="Q10" i="1"/>
  <c r="AG10" i="1" s="1"/>
  <c r="P10" i="1"/>
  <c r="AF10" i="1" s="1"/>
  <c r="O10" i="1"/>
  <c r="AE10" i="1" s="1"/>
  <c r="N10" i="1"/>
  <c r="AD10" i="1" s="1"/>
  <c r="M10" i="1"/>
  <c r="AC10" i="1" s="1"/>
  <c r="L10" i="1"/>
  <c r="AB10" i="1" s="1"/>
  <c r="K10" i="1"/>
  <c r="AA10" i="1" s="1"/>
  <c r="S9" i="1"/>
  <c r="AI9" i="1" s="1"/>
  <c r="K9" i="1"/>
  <c r="AA9" i="1" s="1"/>
  <c r="AJ12" i="1" l="1"/>
  <c r="AH15" i="1"/>
  <c r="H61" i="1"/>
  <c r="BJ22" i="1"/>
  <c r="BB22" i="1"/>
  <c r="AT22" i="1"/>
  <c r="BI22" i="1"/>
  <c r="BA22" i="1"/>
  <c r="AS22" i="1"/>
  <c r="H47" i="1"/>
  <c r="BF22" i="1"/>
  <c r="AX22" i="1"/>
  <c r="BD22" i="1"/>
  <c r="AV22" i="1"/>
  <c r="BC22" i="1"/>
  <c r="AU22" i="1"/>
  <c r="BK22" i="1"/>
  <c r="AG22" i="1"/>
  <c r="AQ22" i="1"/>
  <c r="BG24" i="1"/>
  <c r="BE25" i="1"/>
  <c r="AX33" i="1"/>
  <c r="AG36" i="1"/>
  <c r="AG37" i="1"/>
  <c r="AG38" i="1"/>
  <c r="AP74" i="1"/>
  <c r="AO26" i="1"/>
  <c r="AG26" i="1"/>
  <c r="I51" i="1"/>
  <c r="AN26" i="1"/>
  <c r="AF26" i="1"/>
  <c r="AK26" i="1"/>
  <c r="AC26" i="1"/>
  <c r="AI26" i="1"/>
  <c r="AA26" i="1"/>
  <c r="AP26" i="1"/>
  <c r="AH26" i="1"/>
  <c r="AM26" i="1"/>
  <c r="AM14" i="1"/>
  <c r="AE14" i="1"/>
  <c r="AL14" i="1"/>
  <c r="AD14" i="1"/>
  <c r="AI14" i="1"/>
  <c r="AA14" i="1"/>
  <c r="AO14" i="1"/>
  <c r="AG14" i="1"/>
  <c r="AP14" i="1"/>
  <c r="BJ23" i="1"/>
  <c r="BB23" i="1"/>
  <c r="AT23" i="1"/>
  <c r="BI23" i="1"/>
  <c r="BA23" i="1"/>
  <c r="AS23" i="1"/>
  <c r="BF23" i="1"/>
  <c r="AX23" i="1"/>
  <c r="BD23" i="1"/>
  <c r="AV23" i="1"/>
  <c r="BK23" i="1"/>
  <c r="BC23" i="1"/>
  <c r="AU23" i="1"/>
  <c r="AG23" i="1"/>
  <c r="AQ23" i="1"/>
  <c r="BI55" i="1"/>
  <c r="BA55" i="1"/>
  <c r="AS55" i="1"/>
  <c r="BD55" i="1"/>
  <c r="AV55" i="1"/>
  <c r="H96" i="1"/>
  <c r="BE55" i="1"/>
  <c r="AT55" i="1"/>
  <c r="BC55" i="1"/>
  <c r="AR55" i="1"/>
  <c r="BK55" i="1"/>
  <c r="AZ55" i="1"/>
  <c r="BJ55" i="1"/>
  <c r="AY55" i="1"/>
  <c r="BG55" i="1"/>
  <c r="AW55" i="1"/>
  <c r="BF55" i="1"/>
  <c r="AU55" i="1"/>
  <c r="BC33" i="1"/>
  <c r="AQ55" i="1"/>
  <c r="BI57" i="1"/>
  <c r="BA57" i="1"/>
  <c r="AS57" i="1"/>
  <c r="BD57" i="1"/>
  <c r="AV57" i="1"/>
  <c r="BJ57" i="1"/>
  <c r="AY57" i="1"/>
  <c r="BH57" i="1"/>
  <c r="AX57" i="1"/>
  <c r="BF57" i="1"/>
  <c r="AU57" i="1"/>
  <c r="BE57" i="1"/>
  <c r="AT57" i="1"/>
  <c r="BB57" i="1"/>
  <c r="AQ57" i="1"/>
  <c r="BK57" i="1"/>
  <c r="AZ57" i="1"/>
  <c r="AU60" i="1"/>
  <c r="AU66" i="1"/>
  <c r="AP73" i="1"/>
  <c r="AP71" i="1"/>
  <c r="AP77" i="1"/>
  <c r="BJ24" i="1"/>
  <c r="BB24" i="1"/>
  <c r="AT24" i="1"/>
  <c r="BI24" i="1"/>
  <c r="BA24" i="1"/>
  <c r="AS24" i="1"/>
  <c r="H63" i="1"/>
  <c r="BF24" i="1"/>
  <c r="AX24" i="1"/>
  <c r="BD24" i="1"/>
  <c r="AV24" i="1"/>
  <c r="BK24" i="1"/>
  <c r="BC24" i="1"/>
  <c r="H49" i="1"/>
  <c r="AU24" i="1"/>
  <c r="AQ24" i="1"/>
  <c r="AB26" i="1"/>
  <c r="BF33" i="1"/>
  <c r="H48" i="1"/>
  <c r="AX55" i="1"/>
  <c r="AP75" i="1"/>
  <c r="BE83" i="1"/>
  <c r="AW83" i="1"/>
  <c r="BH83" i="1"/>
  <c r="AZ83" i="1"/>
  <c r="AR83" i="1"/>
  <c r="BC83" i="1"/>
  <c r="AS83" i="1"/>
  <c r="BB83" i="1"/>
  <c r="AQ83" i="1"/>
  <c r="BK83" i="1"/>
  <c r="BA83" i="1"/>
  <c r="BJ83" i="1"/>
  <c r="AY83" i="1"/>
  <c r="BI83" i="1"/>
  <c r="AX83" i="1"/>
  <c r="BF83" i="1"/>
  <c r="AU83" i="1"/>
  <c r="BD83" i="1"/>
  <c r="AT83" i="1"/>
  <c r="BD60" i="1"/>
  <c r="AV60" i="1"/>
  <c r="BG60" i="1"/>
  <c r="AY60" i="1"/>
  <c r="AQ60" i="1"/>
  <c r="BB60" i="1"/>
  <c r="AR60" i="1"/>
  <c r="BK60" i="1"/>
  <c r="BA60" i="1"/>
  <c r="BI60" i="1"/>
  <c r="AX60" i="1"/>
  <c r="BH60" i="1"/>
  <c r="AW60" i="1"/>
  <c r="BE60" i="1"/>
  <c r="AT60" i="1"/>
  <c r="BC60" i="1"/>
  <c r="AS60" i="1"/>
  <c r="BK389" i="1"/>
  <c r="BK379" i="1"/>
  <c r="BK400" i="1" s="1"/>
  <c r="BK410" i="1" s="1"/>
  <c r="BK422" i="1" s="1"/>
  <c r="BK436" i="1" s="1"/>
  <c r="BK450" i="1" s="1"/>
  <c r="BK464" i="1" s="1"/>
  <c r="BK478" i="1" s="1"/>
  <c r="BK492" i="1" s="1"/>
  <c r="BK506" i="1" s="1"/>
  <c r="BK520" i="1" s="1"/>
  <c r="BK534" i="1" s="1"/>
  <c r="BK548" i="1" s="1"/>
  <c r="BK562" i="1" s="1"/>
  <c r="BK576" i="1" s="1"/>
  <c r="BK590" i="1" s="1"/>
  <c r="BK604" i="1" s="1"/>
  <c r="BK618" i="1" s="1"/>
  <c r="BK632" i="1" s="1"/>
  <c r="AR24" i="1"/>
  <c r="BJ25" i="1"/>
  <c r="BB25" i="1"/>
  <c r="AT25" i="1"/>
  <c r="H50" i="1"/>
  <c r="BI25" i="1"/>
  <c r="BA25" i="1"/>
  <c r="AS25" i="1"/>
  <c r="BF25" i="1"/>
  <c r="AX25" i="1"/>
  <c r="H64" i="1"/>
  <c r="BD25" i="1"/>
  <c r="AV25" i="1"/>
  <c r="BK25" i="1"/>
  <c r="AU25" i="1"/>
  <c r="BC25" i="1"/>
  <c r="AQ25" i="1"/>
  <c r="AD26" i="1"/>
  <c r="H36" i="1"/>
  <c r="H37" i="1"/>
  <c r="H38" i="1"/>
  <c r="H39" i="1"/>
  <c r="AQ51" i="1"/>
  <c r="AT52" i="1"/>
  <c r="BB55" i="1"/>
  <c r="AR57" i="1"/>
  <c r="BF60" i="1"/>
  <c r="AN64" i="1"/>
  <c r="AF64" i="1"/>
  <c r="AI64" i="1"/>
  <c r="AA64" i="1"/>
  <c r="AG64" i="1"/>
  <c r="I91" i="1"/>
  <c r="AP64" i="1"/>
  <c r="AE64" i="1"/>
  <c r="AM64" i="1"/>
  <c r="AC64" i="1"/>
  <c r="AL64" i="1"/>
  <c r="AB64" i="1"/>
  <c r="AJ64" i="1"/>
  <c r="AH64" i="1"/>
  <c r="AP72" i="1"/>
  <c r="AZ389" i="1"/>
  <c r="AZ379" i="1"/>
  <c r="AZ400" i="1" s="1"/>
  <c r="AZ410" i="1" s="1"/>
  <c r="AZ422" i="1" s="1"/>
  <c r="AZ436" i="1" s="1"/>
  <c r="AZ450" i="1" s="1"/>
  <c r="AZ464" i="1" s="1"/>
  <c r="AZ478" i="1" s="1"/>
  <c r="AZ492" i="1" s="1"/>
  <c r="AZ506" i="1" s="1"/>
  <c r="AZ520" i="1" s="1"/>
  <c r="AZ534" i="1" s="1"/>
  <c r="AZ548" i="1" s="1"/>
  <c r="AZ562" i="1" s="1"/>
  <c r="AZ576" i="1" s="1"/>
  <c r="AZ590" i="1" s="1"/>
  <c r="AZ604" i="1" s="1"/>
  <c r="AZ618" i="1" s="1"/>
  <c r="AZ632" i="1" s="1"/>
  <c r="BC389" i="1"/>
  <c r="BC379" i="1"/>
  <c r="BC400" i="1" s="1"/>
  <c r="BC410" i="1" s="1"/>
  <c r="BC422" i="1" s="1"/>
  <c r="BC436" i="1" s="1"/>
  <c r="BC450" i="1" s="1"/>
  <c r="BC464" i="1" s="1"/>
  <c r="BC478" i="1" s="1"/>
  <c r="BC492" i="1" s="1"/>
  <c r="BC506" i="1" s="1"/>
  <c r="BC520" i="1" s="1"/>
  <c r="BC534" i="1" s="1"/>
  <c r="BC548" i="1" s="1"/>
  <c r="BC562" i="1" s="1"/>
  <c r="BC576" i="1" s="1"/>
  <c r="BC590" i="1" s="1"/>
  <c r="BC604" i="1" s="1"/>
  <c r="BC618" i="1" s="1"/>
  <c r="BC632" i="1" s="1"/>
  <c r="AW24" i="1"/>
  <c r="F51" i="1"/>
  <c r="F92" i="1" s="1"/>
  <c r="F65" i="1"/>
  <c r="AE26" i="1"/>
  <c r="AZ52" i="1"/>
  <c r="BH55" i="1"/>
  <c r="BJ60" i="1"/>
  <c r="AU389" i="1"/>
  <c r="AU379" i="1"/>
  <c r="AU400" i="1" s="1"/>
  <c r="AU410" i="1" s="1"/>
  <c r="AU422" i="1" s="1"/>
  <c r="AU436" i="1" s="1"/>
  <c r="AU450" i="1" s="1"/>
  <c r="AU464" i="1" s="1"/>
  <c r="AU478" i="1" s="1"/>
  <c r="AU492" i="1" s="1"/>
  <c r="AU506" i="1" s="1"/>
  <c r="AU520" i="1" s="1"/>
  <c r="AU534" i="1" s="1"/>
  <c r="AU548" i="1" s="1"/>
  <c r="AU562" i="1" s="1"/>
  <c r="AU576" i="1" s="1"/>
  <c r="AU590" i="1" s="1"/>
  <c r="AU604" i="1" s="1"/>
  <c r="AU618" i="1" s="1"/>
  <c r="AU632" i="1" s="1"/>
  <c r="AM12" i="1"/>
  <c r="AE12" i="1"/>
  <c r="AL12" i="1"/>
  <c r="AD12" i="1"/>
  <c r="AI12" i="1"/>
  <c r="AA12" i="1"/>
  <c r="AO12" i="1"/>
  <c r="AG12" i="1"/>
  <c r="AP12" i="1"/>
  <c r="AW389" i="1"/>
  <c r="AW379" i="1"/>
  <c r="AW400" i="1" s="1"/>
  <c r="AW410" i="1" s="1"/>
  <c r="AW422" i="1" s="1"/>
  <c r="AW436" i="1" s="1"/>
  <c r="AW450" i="1" s="1"/>
  <c r="AW464" i="1" s="1"/>
  <c r="AW478" i="1" s="1"/>
  <c r="AW492" i="1" s="1"/>
  <c r="AW506" i="1" s="1"/>
  <c r="AW520" i="1" s="1"/>
  <c r="AW534" i="1" s="1"/>
  <c r="AW548" i="1" s="1"/>
  <c r="AW562" i="1" s="1"/>
  <c r="AW576" i="1" s="1"/>
  <c r="AW590" i="1" s="1"/>
  <c r="AW604" i="1" s="1"/>
  <c r="AW618" i="1" s="1"/>
  <c r="AW632" i="1" s="1"/>
  <c r="AM15" i="1"/>
  <c r="AE15" i="1"/>
  <c r="AL15" i="1"/>
  <c r="AD15" i="1"/>
  <c r="AI15" i="1"/>
  <c r="AA15" i="1"/>
  <c r="AO15" i="1"/>
  <c r="AG15" i="1"/>
  <c r="AP15" i="1"/>
  <c r="AC12" i="1"/>
  <c r="AH14" i="1"/>
  <c r="AB15" i="1"/>
  <c r="AY24" i="1"/>
  <c r="AJ26" i="1"/>
  <c r="H40" i="1"/>
  <c r="BH33" i="1"/>
  <c r="AZ33" i="1"/>
  <c r="AR33" i="1"/>
  <c r="BG33" i="1"/>
  <c r="AY33" i="1"/>
  <c r="AQ33" i="1"/>
  <c r="BE33" i="1"/>
  <c r="AW33" i="1"/>
  <c r="BD33" i="1"/>
  <c r="AV33" i="1"/>
  <c r="BJ33" i="1"/>
  <c r="BB33" i="1"/>
  <c r="AT33" i="1"/>
  <c r="BI33" i="1"/>
  <c r="BA33" i="1"/>
  <c r="AS33" i="1"/>
  <c r="BI51" i="1"/>
  <c r="BA51" i="1"/>
  <c r="AS51" i="1"/>
  <c r="H92" i="1"/>
  <c r="BD51" i="1"/>
  <c r="AV51" i="1"/>
  <c r="BE51" i="1"/>
  <c r="AT51" i="1"/>
  <c r="BC51" i="1"/>
  <c r="AR51" i="1"/>
  <c r="BK51" i="1"/>
  <c r="AZ51" i="1"/>
  <c r="BJ51" i="1"/>
  <c r="AY51" i="1"/>
  <c r="BG51" i="1"/>
  <c r="AW51" i="1"/>
  <c r="BF51" i="1"/>
  <c r="AU51" i="1"/>
  <c r="BB51" i="1"/>
  <c r="H62" i="1"/>
  <c r="BG66" i="1"/>
  <c r="AY66" i="1"/>
  <c r="AQ66" i="1"/>
  <c r="BJ66" i="1"/>
  <c r="BB66" i="1"/>
  <c r="AT66" i="1"/>
  <c r="BA66" i="1"/>
  <c r="BK66" i="1"/>
  <c r="AZ66" i="1"/>
  <c r="BH66" i="1"/>
  <c r="AW66" i="1"/>
  <c r="BF66" i="1"/>
  <c r="AV66" i="1"/>
  <c r="BD66" i="1"/>
  <c r="AS66" i="1"/>
  <c r="BC66" i="1"/>
  <c r="AR66" i="1"/>
  <c r="AR389" i="1"/>
  <c r="AR379" i="1"/>
  <c r="AR400" i="1" s="1"/>
  <c r="AR410" i="1" s="1"/>
  <c r="BH389" i="1"/>
  <c r="BH379" i="1"/>
  <c r="BH400" i="1" s="1"/>
  <c r="BH410" i="1" s="1"/>
  <c r="BH422" i="1" s="1"/>
  <c r="BH436" i="1" s="1"/>
  <c r="BH450" i="1" s="1"/>
  <c r="BH464" i="1" s="1"/>
  <c r="BH478" i="1" s="1"/>
  <c r="BH492" i="1" s="1"/>
  <c r="BH506" i="1" s="1"/>
  <c r="BH520" i="1" s="1"/>
  <c r="BH534" i="1" s="1"/>
  <c r="BH548" i="1" s="1"/>
  <c r="BH562" i="1" s="1"/>
  <c r="BH576" i="1" s="1"/>
  <c r="BH590" i="1" s="1"/>
  <c r="BH604" i="1" s="1"/>
  <c r="BH618" i="1" s="1"/>
  <c r="BH632" i="1" s="1"/>
  <c r="BI52" i="1"/>
  <c r="BA52" i="1"/>
  <c r="AS52" i="1"/>
  <c r="BD52" i="1"/>
  <c r="AV52" i="1"/>
  <c r="BG52" i="1"/>
  <c r="AW52" i="1"/>
  <c r="BF52" i="1"/>
  <c r="AU52" i="1"/>
  <c r="H93" i="1"/>
  <c r="BC52" i="1"/>
  <c r="AR52" i="1"/>
  <c r="BB52" i="1"/>
  <c r="AQ52" i="1"/>
  <c r="BJ52" i="1"/>
  <c r="AY52" i="1"/>
  <c r="BH52" i="1"/>
  <c r="AX52" i="1"/>
  <c r="BE389" i="1"/>
  <c r="BE379" i="1"/>
  <c r="BE400" i="1" s="1"/>
  <c r="BE410" i="1" s="1"/>
  <c r="BE422" i="1" s="1"/>
  <c r="BE436" i="1" s="1"/>
  <c r="BE450" i="1" s="1"/>
  <c r="BE464" i="1" s="1"/>
  <c r="BE478" i="1" s="1"/>
  <c r="BE492" i="1" s="1"/>
  <c r="BE506" i="1" s="1"/>
  <c r="BE520" i="1" s="1"/>
  <c r="BE534" i="1" s="1"/>
  <c r="BE548" i="1" s="1"/>
  <c r="BE562" i="1" s="1"/>
  <c r="BE576" i="1" s="1"/>
  <c r="BE590" i="1" s="1"/>
  <c r="BE604" i="1" s="1"/>
  <c r="BE618" i="1" s="1"/>
  <c r="BE632" i="1" s="1"/>
  <c r="AB12" i="1"/>
  <c r="F46" i="1"/>
  <c r="F87" i="1" s="1"/>
  <c r="F35" i="1"/>
  <c r="AY389" i="1"/>
  <c r="AY379" i="1"/>
  <c r="AY400" i="1" s="1"/>
  <c r="AY410" i="1" s="1"/>
  <c r="AY422" i="1" s="1"/>
  <c r="AY436" i="1" s="1"/>
  <c r="AY450" i="1" s="1"/>
  <c r="AY464" i="1" s="1"/>
  <c r="AY478" i="1" s="1"/>
  <c r="AY492" i="1" s="1"/>
  <c r="AY506" i="1" s="1"/>
  <c r="AY520" i="1" s="1"/>
  <c r="AY534" i="1" s="1"/>
  <c r="AY548" i="1" s="1"/>
  <c r="AY562" i="1" s="1"/>
  <c r="AY576" i="1" s="1"/>
  <c r="AY590" i="1" s="1"/>
  <c r="AY604" i="1" s="1"/>
  <c r="AY618" i="1" s="1"/>
  <c r="AY632" i="1" s="1"/>
  <c r="BG389" i="1"/>
  <c r="BG379" i="1"/>
  <c r="BG400" i="1" s="1"/>
  <c r="BG410" i="1" s="1"/>
  <c r="BG422" i="1" s="1"/>
  <c r="BG436" i="1" s="1"/>
  <c r="BG450" i="1" s="1"/>
  <c r="BG464" i="1" s="1"/>
  <c r="BG478" i="1" s="1"/>
  <c r="BG492" i="1" s="1"/>
  <c r="BG506" i="1" s="1"/>
  <c r="BG520" i="1" s="1"/>
  <c r="BG534" i="1" s="1"/>
  <c r="BG548" i="1" s="1"/>
  <c r="BG562" i="1" s="1"/>
  <c r="BG576" i="1" s="1"/>
  <c r="BG590" i="1" s="1"/>
  <c r="BG604" i="1" s="1"/>
  <c r="BG618" i="1" s="1"/>
  <c r="BG632" i="1" s="1"/>
  <c r="AF12" i="1"/>
  <c r="AM13" i="1"/>
  <c r="AE13" i="1"/>
  <c r="AL13" i="1"/>
  <c r="AD13" i="1"/>
  <c r="AI13" i="1"/>
  <c r="AA13" i="1"/>
  <c r="AO13" i="1"/>
  <c r="AG13" i="1"/>
  <c r="AP13" i="1"/>
  <c r="AJ14" i="1"/>
  <c r="AC15" i="1"/>
  <c r="BG22" i="1"/>
  <c r="BE23" i="1"/>
  <c r="AZ24" i="1"/>
  <c r="AY25" i="1"/>
  <c r="H65" i="1"/>
  <c r="BE26" i="1"/>
  <c r="AW26" i="1"/>
  <c r="BD26" i="1"/>
  <c r="AV26" i="1"/>
  <c r="BI26" i="1"/>
  <c r="BA26" i="1"/>
  <c r="AS26" i="1"/>
  <c r="BG26" i="1"/>
  <c r="AY26" i="1"/>
  <c r="AQ26" i="1"/>
  <c r="BF26" i="1"/>
  <c r="AX26" i="1"/>
  <c r="AL26" i="1"/>
  <c r="BH26" i="1"/>
  <c r="G34" i="1"/>
  <c r="G45" i="1" s="1"/>
  <c r="G86" i="1" s="1"/>
  <c r="BG35" i="1"/>
  <c r="AY35" i="1"/>
  <c r="AQ35" i="1"/>
  <c r="BF35" i="1"/>
  <c r="AX35" i="1"/>
  <c r="BD35" i="1"/>
  <c r="AV35" i="1"/>
  <c r="BK35" i="1"/>
  <c r="BC35" i="1"/>
  <c r="AU35" i="1"/>
  <c r="BI35" i="1"/>
  <c r="BA35" i="1"/>
  <c r="AS35" i="1"/>
  <c r="BH35" i="1"/>
  <c r="AZ35" i="1"/>
  <c r="AR35" i="1"/>
  <c r="AW35" i="1"/>
  <c r="BH51" i="1"/>
  <c r="BK52" i="1"/>
  <c r="BG57" i="1"/>
  <c r="AN89" i="1"/>
  <c r="AF89" i="1"/>
  <c r="AI89" i="1"/>
  <c r="AA89" i="1"/>
  <c r="AO89" i="1"/>
  <c r="AD89" i="1"/>
  <c r="AM89" i="1"/>
  <c r="AC89" i="1"/>
  <c r="AL89" i="1"/>
  <c r="AB89" i="1"/>
  <c r="AK89" i="1"/>
  <c r="AJ89" i="1"/>
  <c r="AG89" i="1"/>
  <c r="AP89" i="1"/>
  <c r="AE89" i="1"/>
  <c r="AO64" i="1"/>
  <c r="BG83" i="1"/>
  <c r="AN90" i="1"/>
  <c r="AF90" i="1"/>
  <c r="AI90" i="1"/>
  <c r="AA90" i="1"/>
  <c r="AG90" i="1"/>
  <c r="AP90" i="1"/>
  <c r="AE90" i="1"/>
  <c r="AO90" i="1"/>
  <c r="AD90" i="1"/>
  <c r="AM90" i="1"/>
  <c r="AC90" i="1"/>
  <c r="AL90" i="1"/>
  <c r="AB90" i="1"/>
  <c r="AJ90" i="1"/>
  <c r="AH90" i="1"/>
  <c r="AU44" i="1"/>
  <c r="BC44" i="1"/>
  <c r="BK44" i="1"/>
  <c r="BF46" i="1"/>
  <c r="AX46" i="1"/>
  <c r="BI46" i="1"/>
  <c r="BA46" i="1"/>
  <c r="AS46" i="1"/>
  <c r="BH46" i="1"/>
  <c r="BE56" i="1"/>
  <c r="AW56" i="1"/>
  <c r="BH56" i="1"/>
  <c r="AZ56" i="1"/>
  <c r="AR56" i="1"/>
  <c r="AY56" i="1"/>
  <c r="BJ56" i="1"/>
  <c r="BI59" i="1"/>
  <c r="BA59" i="1"/>
  <c r="AS59" i="1"/>
  <c r="BD59" i="1"/>
  <c r="AV59" i="1"/>
  <c r="AW59" i="1"/>
  <c r="BG59" i="1"/>
  <c r="AN61" i="1"/>
  <c r="AF61" i="1"/>
  <c r="AI61" i="1"/>
  <c r="AA61" i="1"/>
  <c r="AK61" i="1"/>
  <c r="BG67" i="1"/>
  <c r="AY67" i="1"/>
  <c r="AQ67" i="1"/>
  <c r="BJ67" i="1"/>
  <c r="BB67" i="1"/>
  <c r="AT67" i="1"/>
  <c r="AU67" i="1"/>
  <c r="BE67" i="1"/>
  <c r="AZ80" i="1"/>
  <c r="BK80" i="1"/>
  <c r="BE85" i="1"/>
  <c r="AW85" i="1"/>
  <c r="BH85" i="1"/>
  <c r="AZ85" i="1"/>
  <c r="AR85" i="1"/>
  <c r="AV85" i="1"/>
  <c r="BG85" i="1"/>
  <c r="AU87" i="1"/>
  <c r="BF87" i="1"/>
  <c r="BA101" i="1"/>
  <c r="AZ102" i="1"/>
  <c r="AC105" i="1"/>
  <c r="AM111" i="1"/>
  <c r="AE111" i="1"/>
  <c r="AP111" i="1"/>
  <c r="AG111" i="1"/>
  <c r="AO111" i="1"/>
  <c r="AF111" i="1"/>
  <c r="AN111" i="1"/>
  <c r="AD111" i="1"/>
  <c r="J111" i="1"/>
  <c r="AK111" i="1"/>
  <c r="AB111" i="1"/>
  <c r="AI111" i="1"/>
  <c r="AJ111" i="1"/>
  <c r="AE117" i="1"/>
  <c r="AD123" i="1"/>
  <c r="AD125" i="1"/>
  <c r="AN124" i="1"/>
  <c r="AN123" i="1"/>
  <c r="AN122" i="1"/>
  <c r="AN125" i="1"/>
  <c r="AE21" i="1"/>
  <c r="AM21" i="1"/>
  <c r="AW46" i="1"/>
  <c r="AV389" i="1"/>
  <c r="AV379" i="1"/>
  <c r="AV400" i="1" s="1"/>
  <c r="AV410" i="1" s="1"/>
  <c r="AV422" i="1" s="1"/>
  <c r="AV436" i="1" s="1"/>
  <c r="AV450" i="1" s="1"/>
  <c r="AV464" i="1" s="1"/>
  <c r="AV478" i="1" s="1"/>
  <c r="AV492" i="1" s="1"/>
  <c r="AV506" i="1" s="1"/>
  <c r="AV520" i="1" s="1"/>
  <c r="AV534" i="1" s="1"/>
  <c r="AV548" i="1" s="1"/>
  <c r="AV562" i="1" s="1"/>
  <c r="AV576" i="1" s="1"/>
  <c r="AV590" i="1" s="1"/>
  <c r="AV604" i="1" s="1"/>
  <c r="AV618" i="1" s="1"/>
  <c r="AV632" i="1" s="1"/>
  <c r="BD389" i="1"/>
  <c r="BD379" i="1"/>
  <c r="BD400" i="1" s="1"/>
  <c r="BD410" i="1" s="1"/>
  <c r="BD422" i="1" s="1"/>
  <c r="BD436" i="1" s="1"/>
  <c r="BD450" i="1" s="1"/>
  <c r="BD464" i="1" s="1"/>
  <c r="BD478" i="1" s="1"/>
  <c r="BD492" i="1" s="1"/>
  <c r="BD506" i="1" s="1"/>
  <c r="BD520" i="1" s="1"/>
  <c r="BD534" i="1" s="1"/>
  <c r="BD548" i="1" s="1"/>
  <c r="BD562" i="1" s="1"/>
  <c r="BD576" i="1" s="1"/>
  <c r="BD590" i="1" s="1"/>
  <c r="BD604" i="1" s="1"/>
  <c r="BD618" i="1" s="1"/>
  <c r="BD632" i="1" s="1"/>
  <c r="AG11" i="1"/>
  <c r="AO11" i="1"/>
  <c r="AW11" i="1"/>
  <c r="BE11" i="1"/>
  <c r="AW12" i="1"/>
  <c r="BE12" i="1"/>
  <c r="AW13" i="1"/>
  <c r="BE13" i="1"/>
  <c r="AW14" i="1"/>
  <c r="BE14" i="1"/>
  <c r="AW15" i="1"/>
  <c r="BE15" i="1"/>
  <c r="AW17" i="1"/>
  <c r="BE17" i="1"/>
  <c r="AW19" i="1"/>
  <c r="BE19" i="1"/>
  <c r="J21" i="1"/>
  <c r="AF21" i="1"/>
  <c r="AN21" i="1"/>
  <c r="AV21" i="1"/>
  <c r="BD21" i="1"/>
  <c r="AQ27" i="1"/>
  <c r="AY27" i="1"/>
  <c r="BG27" i="1"/>
  <c r="AQ28" i="1"/>
  <c r="AY28" i="1"/>
  <c r="BG28" i="1"/>
  <c r="AQ29" i="1"/>
  <c r="AY29" i="1"/>
  <c r="BG29" i="1"/>
  <c r="AQ30" i="1"/>
  <c r="AY30" i="1"/>
  <c r="BG30" i="1"/>
  <c r="AU31" i="1"/>
  <c r="BC31" i="1"/>
  <c r="BK31" i="1"/>
  <c r="AX32" i="1"/>
  <c r="BF32" i="1"/>
  <c r="AX34" i="1"/>
  <c r="BF34" i="1"/>
  <c r="G35" i="1"/>
  <c r="AC36" i="1"/>
  <c r="AK36" i="1"/>
  <c r="AC37" i="1"/>
  <c r="AK37" i="1"/>
  <c r="AC38" i="1"/>
  <c r="AK38" i="1"/>
  <c r="AC39" i="1"/>
  <c r="AK39" i="1"/>
  <c r="AW42" i="1"/>
  <c r="BE42" i="1"/>
  <c r="AR43" i="1"/>
  <c r="AZ43" i="1"/>
  <c r="BH43" i="1"/>
  <c r="AV44" i="1"/>
  <c r="BD44" i="1"/>
  <c r="AR45" i="1"/>
  <c r="AZ45" i="1"/>
  <c r="BH45" i="1"/>
  <c r="I46" i="1"/>
  <c r="AY46" i="1"/>
  <c r="BJ46" i="1"/>
  <c r="G48" i="1"/>
  <c r="G89" i="1" s="1"/>
  <c r="AA49" i="1"/>
  <c r="AD50" i="1"/>
  <c r="H54" i="1"/>
  <c r="BA56" i="1"/>
  <c r="BK56" i="1"/>
  <c r="AU58" i="1"/>
  <c r="BF58" i="1"/>
  <c r="AX59" i="1"/>
  <c r="BH59" i="1"/>
  <c r="AB61" i="1"/>
  <c r="AL61" i="1"/>
  <c r="AD62" i="1"/>
  <c r="AO62" i="1"/>
  <c r="AG63" i="1"/>
  <c r="G65" i="1"/>
  <c r="G66" i="1"/>
  <c r="AV67" i="1"/>
  <c r="BF67" i="1"/>
  <c r="BA69" i="1"/>
  <c r="AL72" i="1"/>
  <c r="AD72" i="1"/>
  <c r="AO72" i="1"/>
  <c r="AG72" i="1"/>
  <c r="AJ72" i="1"/>
  <c r="AH73" i="1"/>
  <c r="AC75" i="1"/>
  <c r="AN75" i="1"/>
  <c r="AL76" i="1"/>
  <c r="AD76" i="1"/>
  <c r="AO76" i="1"/>
  <c r="AG76" i="1"/>
  <c r="AJ76" i="1"/>
  <c r="AC77" i="1"/>
  <c r="AN77" i="1"/>
  <c r="AY78" i="1"/>
  <c r="BJ78" i="1"/>
  <c r="BA79" i="1"/>
  <c r="BK79" i="1"/>
  <c r="AQ80" i="1"/>
  <c r="BB80" i="1"/>
  <c r="AS81" i="1"/>
  <c r="BC81" i="1"/>
  <c r="BI84" i="1"/>
  <c r="BA84" i="1"/>
  <c r="AS84" i="1"/>
  <c r="BD84" i="1"/>
  <c r="AV84" i="1"/>
  <c r="AW84" i="1"/>
  <c r="BG84" i="1"/>
  <c r="AX85" i="1"/>
  <c r="BI85" i="1"/>
  <c r="AW87" i="1"/>
  <c r="BH87" i="1"/>
  <c r="BE98" i="1"/>
  <c r="AB101" i="1"/>
  <c r="AL101" i="1"/>
  <c r="BC102" i="1"/>
  <c r="AT104" i="1"/>
  <c r="BG109" i="1"/>
  <c r="AY109" i="1"/>
  <c r="AQ109" i="1"/>
  <c r="BK109" i="1"/>
  <c r="BB109" i="1"/>
  <c r="AS109" i="1"/>
  <c r="BJ109" i="1"/>
  <c r="BA109" i="1"/>
  <c r="AR109" i="1"/>
  <c r="BI109" i="1"/>
  <c r="AZ109" i="1"/>
  <c r="BF109" i="1"/>
  <c r="AW109" i="1"/>
  <c r="BD109" i="1"/>
  <c r="AU109" i="1"/>
  <c r="AL111" i="1"/>
  <c r="AI120" i="1"/>
  <c r="AN121" i="1"/>
  <c r="AF121" i="1"/>
  <c r="AL121" i="1"/>
  <c r="AC121" i="1"/>
  <c r="AK121" i="1"/>
  <c r="AB121" i="1"/>
  <c r="AJ121" i="1"/>
  <c r="AA121" i="1"/>
  <c r="AH121" i="1"/>
  <c r="AO121" i="1"/>
  <c r="AE121" i="1"/>
  <c r="AD124" i="1"/>
  <c r="H191" i="1"/>
  <c r="H175" i="1"/>
  <c r="BG138" i="1"/>
  <c r="AY138" i="1"/>
  <c r="AQ138" i="1"/>
  <c r="BF138" i="1"/>
  <c r="AX138" i="1"/>
  <c r="BD138" i="1"/>
  <c r="AV138" i="1"/>
  <c r="BJ138" i="1"/>
  <c r="BB138" i="1"/>
  <c r="AT138" i="1"/>
  <c r="BE138" i="1"/>
  <c r="BC138" i="1"/>
  <c r="BA138" i="1"/>
  <c r="AZ138" i="1"/>
  <c r="AW138" i="1"/>
  <c r="BI138" i="1"/>
  <c r="AS138" i="1"/>
  <c r="AU138" i="1"/>
  <c r="H288" i="1"/>
  <c r="H260" i="1"/>
  <c r="BJ101" i="1"/>
  <c r="BB101" i="1"/>
  <c r="AT101" i="1"/>
  <c r="BI101" i="1"/>
  <c r="AZ101" i="1"/>
  <c r="AQ101" i="1"/>
  <c r="BH101" i="1"/>
  <c r="AY101" i="1"/>
  <c r="BG101" i="1"/>
  <c r="AX101" i="1"/>
  <c r="BE101" i="1"/>
  <c r="AV101" i="1"/>
  <c r="BC101" i="1"/>
  <c r="AS101" i="1"/>
  <c r="AF104" i="1"/>
  <c r="AF103" i="1"/>
  <c r="BF101" i="1"/>
  <c r="I292" i="1"/>
  <c r="AO105" i="1"/>
  <c r="AG105" i="1"/>
  <c r="AP105" i="1"/>
  <c r="AF105" i="1"/>
  <c r="AN105" i="1"/>
  <c r="AE105" i="1"/>
  <c r="AM105" i="1"/>
  <c r="AD105" i="1"/>
  <c r="J105" i="1"/>
  <c r="AK105" i="1"/>
  <c r="AB105" i="1"/>
  <c r="AI105" i="1"/>
  <c r="AJ105" i="1"/>
  <c r="P157" i="1"/>
  <c r="AF157" i="1" s="1"/>
  <c r="P156" i="1"/>
  <c r="AF156" i="1" s="1"/>
  <c r="P159" i="1"/>
  <c r="AF159" i="1" s="1"/>
  <c r="X157" i="1"/>
  <c r="AN157" i="1" s="1"/>
  <c r="X156" i="1"/>
  <c r="AN156" i="1" s="1"/>
  <c r="X159" i="1"/>
  <c r="AN159" i="1" s="1"/>
  <c r="AX389" i="1"/>
  <c r="AX379" i="1"/>
  <c r="AX400" i="1" s="1"/>
  <c r="AX410" i="1" s="1"/>
  <c r="AX422" i="1" s="1"/>
  <c r="AX436" i="1" s="1"/>
  <c r="AX450" i="1" s="1"/>
  <c r="AX464" i="1" s="1"/>
  <c r="AX478" i="1" s="1"/>
  <c r="AX492" i="1" s="1"/>
  <c r="AX506" i="1" s="1"/>
  <c r="AX520" i="1" s="1"/>
  <c r="AX534" i="1" s="1"/>
  <c r="AX548" i="1" s="1"/>
  <c r="AX562" i="1" s="1"/>
  <c r="AX576" i="1" s="1"/>
  <c r="AX590" i="1" s="1"/>
  <c r="AX604" i="1" s="1"/>
  <c r="AX618" i="1" s="1"/>
  <c r="AX632" i="1" s="1"/>
  <c r="BF389" i="1"/>
  <c r="BF379" i="1"/>
  <c r="BF400" i="1" s="1"/>
  <c r="BF410" i="1" s="1"/>
  <c r="BF422" i="1" s="1"/>
  <c r="BF436" i="1" s="1"/>
  <c r="BF450" i="1" s="1"/>
  <c r="BF464" i="1" s="1"/>
  <c r="BF478" i="1" s="1"/>
  <c r="BF492" i="1" s="1"/>
  <c r="BF506" i="1" s="1"/>
  <c r="BF520" i="1" s="1"/>
  <c r="BF534" i="1" s="1"/>
  <c r="BF548" i="1" s="1"/>
  <c r="BF562" i="1" s="1"/>
  <c r="BF576" i="1" s="1"/>
  <c r="BF590" i="1" s="1"/>
  <c r="BF604" i="1" s="1"/>
  <c r="BF618" i="1" s="1"/>
  <c r="BF632" i="1" s="1"/>
  <c r="AA11" i="1"/>
  <c r="AI11" i="1"/>
  <c r="AQ11" i="1"/>
  <c r="AY11" i="1"/>
  <c r="BG11" i="1"/>
  <c r="AQ12" i="1"/>
  <c r="AY12" i="1"/>
  <c r="AQ13" i="1"/>
  <c r="AY13" i="1"/>
  <c r="AQ14" i="1"/>
  <c r="AY14" i="1"/>
  <c r="AQ15" i="1"/>
  <c r="AY15" i="1"/>
  <c r="AU16" i="1"/>
  <c r="BC16" i="1"/>
  <c r="AQ17" i="1"/>
  <c r="AY17" i="1"/>
  <c r="BG17" i="1"/>
  <c r="AU18" i="1"/>
  <c r="BC18" i="1"/>
  <c r="AQ19" i="1"/>
  <c r="AY19" i="1"/>
  <c r="BG19" i="1"/>
  <c r="AU20" i="1"/>
  <c r="BC20" i="1"/>
  <c r="AH21" i="1"/>
  <c r="AP21" i="1"/>
  <c r="AX21" i="1"/>
  <c r="BF21" i="1"/>
  <c r="AP47" i="1"/>
  <c r="AH47" i="1"/>
  <c r="AK47" i="1"/>
  <c r="AC47" i="1"/>
  <c r="AH22" i="1"/>
  <c r="AP22" i="1"/>
  <c r="AP48" i="1"/>
  <c r="AH48" i="1"/>
  <c r="AK48" i="1"/>
  <c r="AC48" i="1"/>
  <c r="AH23" i="1"/>
  <c r="AP23" i="1"/>
  <c r="AP49" i="1"/>
  <c r="AH49" i="1"/>
  <c r="AK49" i="1"/>
  <c r="AC49" i="1"/>
  <c r="AH24" i="1"/>
  <c r="AP24" i="1"/>
  <c r="AP50" i="1"/>
  <c r="AH50" i="1"/>
  <c r="AK50" i="1"/>
  <c r="AC50" i="1"/>
  <c r="AH25" i="1"/>
  <c r="AP25" i="1"/>
  <c r="AS27" i="1"/>
  <c r="BA27" i="1"/>
  <c r="BI27" i="1"/>
  <c r="AS28" i="1"/>
  <c r="BA28" i="1"/>
  <c r="BI28" i="1"/>
  <c r="AS29" i="1"/>
  <c r="BA29" i="1"/>
  <c r="BI29" i="1"/>
  <c r="AS30" i="1"/>
  <c r="BA30" i="1"/>
  <c r="BI30" i="1"/>
  <c r="AW31" i="1"/>
  <c r="AR32" i="1"/>
  <c r="AZ32" i="1"/>
  <c r="BH32" i="1"/>
  <c r="AR34" i="1"/>
  <c r="AZ34" i="1"/>
  <c r="BH34" i="1"/>
  <c r="I35" i="1"/>
  <c r="AE36" i="1"/>
  <c r="AM36" i="1"/>
  <c r="AE37" i="1"/>
  <c r="AM37" i="1"/>
  <c r="AE38" i="1"/>
  <c r="AM38" i="1"/>
  <c r="AE39" i="1"/>
  <c r="AM39" i="1"/>
  <c r="AQ42" i="1"/>
  <c r="AY42" i="1"/>
  <c r="BG42" i="1"/>
  <c r="AT43" i="1"/>
  <c r="BB43" i="1"/>
  <c r="BJ43" i="1"/>
  <c r="AX44" i="1"/>
  <c r="BF44" i="1"/>
  <c r="AT45" i="1"/>
  <c r="BB45" i="1"/>
  <c r="BJ45" i="1"/>
  <c r="AQ46" i="1"/>
  <c r="BB46" i="1"/>
  <c r="G47" i="1"/>
  <c r="G88" i="1" s="1"/>
  <c r="AI47" i="1"/>
  <c r="AA48" i="1"/>
  <c r="AL48" i="1"/>
  <c r="AD49" i="1"/>
  <c r="AN49" i="1"/>
  <c r="AF50" i="1"/>
  <c r="H53" i="1"/>
  <c r="AS56" i="1"/>
  <c r="BC56" i="1"/>
  <c r="AX58" i="1"/>
  <c r="AZ59" i="1"/>
  <c r="BK59" i="1"/>
  <c r="AD61" i="1"/>
  <c r="AO61" i="1"/>
  <c r="AG62" i="1"/>
  <c r="AX67" i="1"/>
  <c r="BI67" i="1"/>
  <c r="G69" i="1"/>
  <c r="AS69" i="1"/>
  <c r="J71" i="1"/>
  <c r="AB72" i="1"/>
  <c r="AM72" i="1"/>
  <c r="AN73" i="1"/>
  <c r="AF73" i="1"/>
  <c r="AI73" i="1"/>
  <c r="AA73" i="1"/>
  <c r="AK73" i="1"/>
  <c r="AF75" i="1"/>
  <c r="AB76" i="1"/>
  <c r="AM76" i="1"/>
  <c r="AF77" i="1"/>
  <c r="AQ78" i="1"/>
  <c r="AS79" i="1"/>
  <c r="AT80" i="1"/>
  <c r="BE80" i="1"/>
  <c r="AU81" i="1"/>
  <c r="BI82" i="1"/>
  <c r="BA82" i="1"/>
  <c r="AS82" i="1"/>
  <c r="BD82" i="1"/>
  <c r="AV82" i="1"/>
  <c r="AW82" i="1"/>
  <c r="BG82" i="1"/>
  <c r="AY84" i="1"/>
  <c r="BJ84" i="1"/>
  <c r="BA85" i="1"/>
  <c r="BK85" i="1"/>
  <c r="AZ87" i="1"/>
  <c r="BJ87" i="1"/>
  <c r="AS98" i="1"/>
  <c r="BK101" i="1"/>
  <c r="BA104" i="1"/>
  <c r="AL105" i="1"/>
  <c r="AA107" i="1"/>
  <c r="AV109" i="1"/>
  <c r="AC118" i="1"/>
  <c r="AC115" i="1"/>
  <c r="AC113" i="1"/>
  <c r="AC117" i="1"/>
  <c r="AM116" i="1"/>
  <c r="AM117" i="1"/>
  <c r="AL119" i="1"/>
  <c r="AN120" i="1"/>
  <c r="AG121" i="1"/>
  <c r="BF128" i="1"/>
  <c r="AX128" i="1"/>
  <c r="BH128" i="1"/>
  <c r="AY128" i="1"/>
  <c r="BG128" i="1"/>
  <c r="AW128" i="1"/>
  <c r="BE128" i="1"/>
  <c r="AV128" i="1"/>
  <c r="BD128" i="1"/>
  <c r="AU128" i="1"/>
  <c r="BC128" i="1"/>
  <c r="AT128" i="1"/>
  <c r="BJ128" i="1"/>
  <c r="BA128" i="1"/>
  <c r="AR128" i="1"/>
  <c r="BJ131" i="1"/>
  <c r="BB131" i="1"/>
  <c r="AT131" i="1"/>
  <c r="BK131" i="1"/>
  <c r="BA131" i="1"/>
  <c r="AR131" i="1"/>
  <c r="BI131" i="1"/>
  <c r="AZ131" i="1"/>
  <c r="AQ131" i="1"/>
  <c r="BH131" i="1"/>
  <c r="AY131" i="1"/>
  <c r="BG131" i="1"/>
  <c r="AX131" i="1"/>
  <c r="BF131" i="1"/>
  <c r="AW131" i="1"/>
  <c r="BD131" i="1"/>
  <c r="AU131" i="1"/>
  <c r="BE131" i="1"/>
  <c r="BK138" i="1"/>
  <c r="BJ154" i="1"/>
  <c r="BB154" i="1"/>
  <c r="AT154" i="1"/>
  <c r="BH154" i="1"/>
  <c r="AY154" i="1"/>
  <c r="BG154" i="1"/>
  <c r="AX154" i="1"/>
  <c r="BF154" i="1"/>
  <c r="AW154" i="1"/>
  <c r="BE154" i="1"/>
  <c r="AV154" i="1"/>
  <c r="BD154" i="1"/>
  <c r="AU154" i="1"/>
  <c r="BC154" i="1"/>
  <c r="AS154" i="1"/>
  <c r="AR154" i="1"/>
  <c r="AQ154" i="1"/>
  <c r="BK154" i="1"/>
  <c r="BA154" i="1"/>
  <c r="P158" i="1"/>
  <c r="AF158" i="1" s="1"/>
  <c r="AU43" i="1"/>
  <c r="BC43" i="1"/>
  <c r="BK43" i="1"/>
  <c r="AQ44" i="1"/>
  <c r="AY44" i="1"/>
  <c r="BG44" i="1"/>
  <c r="AU45" i="1"/>
  <c r="BC45" i="1"/>
  <c r="BK45" i="1"/>
  <c r="AR46" i="1"/>
  <c r="BC46" i="1"/>
  <c r="AO49" i="1"/>
  <c r="AT56" i="1"/>
  <c r="BD56" i="1"/>
  <c r="BE58" i="1"/>
  <c r="AW58" i="1"/>
  <c r="BH58" i="1"/>
  <c r="AZ58" i="1"/>
  <c r="AR58" i="1"/>
  <c r="AY58" i="1"/>
  <c r="BJ58" i="1"/>
  <c r="AQ59" i="1"/>
  <c r="BB59" i="1"/>
  <c r="AE61" i="1"/>
  <c r="AP61" i="1"/>
  <c r="AN63" i="1"/>
  <c r="AF63" i="1"/>
  <c r="AI63" i="1"/>
  <c r="AA63" i="1"/>
  <c r="AK63" i="1"/>
  <c r="AZ67" i="1"/>
  <c r="BK67" i="1"/>
  <c r="BG69" i="1"/>
  <c r="AY69" i="1"/>
  <c r="AQ69" i="1"/>
  <c r="BJ69" i="1"/>
  <c r="BB69" i="1"/>
  <c r="AT69" i="1"/>
  <c r="AU69" i="1"/>
  <c r="BE69" i="1"/>
  <c r="AH71" i="1"/>
  <c r="AU80" i="1"/>
  <c r="BE81" i="1"/>
  <c r="AW81" i="1"/>
  <c r="BH81" i="1"/>
  <c r="AZ81" i="1"/>
  <c r="AR81" i="1"/>
  <c r="AV81" i="1"/>
  <c r="BG81" i="1"/>
  <c r="AQ85" i="1"/>
  <c r="BB85" i="1"/>
  <c r="BA87" i="1"/>
  <c r="AJ103" i="1"/>
  <c r="AJ104" i="1"/>
  <c r="AF101" i="1"/>
  <c r="G262" i="1"/>
  <c r="G290" i="1"/>
  <c r="AX109" i="1"/>
  <c r="AJ124" i="1"/>
  <c r="AJ125" i="1"/>
  <c r="AJ122" i="1"/>
  <c r="AI121" i="1"/>
  <c r="BJ186" i="1"/>
  <c r="BB186" i="1"/>
  <c r="AT186" i="1"/>
  <c r="BI186" i="1"/>
  <c r="BA186" i="1"/>
  <c r="AS186" i="1"/>
  <c r="BG186" i="1"/>
  <c r="AY186" i="1"/>
  <c r="AQ186" i="1"/>
  <c r="BF186" i="1"/>
  <c r="AX186" i="1"/>
  <c r="AV186" i="1"/>
  <c r="BK186" i="1"/>
  <c r="AU186" i="1"/>
  <c r="BH186" i="1"/>
  <c r="AR186" i="1"/>
  <c r="BE186" i="1"/>
  <c r="BD186" i="1"/>
  <c r="BC186" i="1"/>
  <c r="AZ186" i="1"/>
  <c r="AW186" i="1"/>
  <c r="BI80" i="1"/>
  <c r="BA80" i="1"/>
  <c r="AS80" i="1"/>
  <c r="BD80" i="1"/>
  <c r="AV80" i="1"/>
  <c r="AW80" i="1"/>
  <c r="BG80" i="1"/>
  <c r="BD87" i="1"/>
  <c r="AV87" i="1"/>
  <c r="BG87" i="1"/>
  <c r="AY87" i="1"/>
  <c r="AQ87" i="1"/>
  <c r="AR87" i="1"/>
  <c r="BB87" i="1"/>
  <c r="AR101" i="1"/>
  <c r="H289" i="1"/>
  <c r="H261" i="1"/>
  <c r="BJ102" i="1"/>
  <c r="BB102" i="1"/>
  <c r="AT102" i="1"/>
  <c r="BF102" i="1"/>
  <c r="AW102" i="1"/>
  <c r="BE102" i="1"/>
  <c r="AV102" i="1"/>
  <c r="BD102" i="1"/>
  <c r="AU102" i="1"/>
  <c r="BK102" i="1"/>
  <c r="BA102" i="1"/>
  <c r="AR102" i="1"/>
  <c r="BH102" i="1"/>
  <c r="AY102" i="1"/>
  <c r="AQ102" i="1"/>
  <c r="AE116" i="1"/>
  <c r="AE115" i="1"/>
  <c r="AE113" i="1"/>
  <c r="AE118" i="1"/>
  <c r="BD127" i="1"/>
  <c r="AV127" i="1"/>
  <c r="BC127" i="1"/>
  <c r="AT127" i="1"/>
  <c r="BK127" i="1"/>
  <c r="BB127" i="1"/>
  <c r="AS127" i="1"/>
  <c r="BJ127" i="1"/>
  <c r="BA127" i="1"/>
  <c r="AR127" i="1"/>
  <c r="BI127" i="1"/>
  <c r="AZ127" i="1"/>
  <c r="AQ127" i="1"/>
  <c r="BH127" i="1"/>
  <c r="AY127" i="1"/>
  <c r="BF127" i="1"/>
  <c r="AW127" i="1"/>
  <c r="AX127" i="1"/>
  <c r="I175" i="1"/>
  <c r="AI138" i="1"/>
  <c r="AA138" i="1"/>
  <c r="I146" i="1"/>
  <c r="AP138" i="1"/>
  <c r="AH138" i="1"/>
  <c r="AN138" i="1"/>
  <c r="AF138" i="1"/>
  <c r="AL138" i="1"/>
  <c r="AD138" i="1"/>
  <c r="AO138" i="1"/>
  <c r="AM138" i="1"/>
  <c r="AK138" i="1"/>
  <c r="AJ138" i="1"/>
  <c r="AG138" i="1"/>
  <c r="AC138" i="1"/>
  <c r="X158" i="1"/>
  <c r="AN158" i="1" s="1"/>
  <c r="AS389" i="1"/>
  <c r="AS379" i="1"/>
  <c r="AS400" i="1" s="1"/>
  <c r="AS410" i="1" s="1"/>
  <c r="AS422" i="1" s="1"/>
  <c r="AS436" i="1" s="1"/>
  <c r="AS450" i="1" s="1"/>
  <c r="AS464" i="1" s="1"/>
  <c r="AS478" i="1" s="1"/>
  <c r="AS492" i="1" s="1"/>
  <c r="AS506" i="1" s="1"/>
  <c r="AS520" i="1" s="1"/>
  <c r="AS534" i="1" s="1"/>
  <c r="AS548" i="1" s="1"/>
  <c r="AS562" i="1" s="1"/>
  <c r="AS576" i="1" s="1"/>
  <c r="AS590" i="1" s="1"/>
  <c r="AS604" i="1" s="1"/>
  <c r="AS618" i="1" s="1"/>
  <c r="AS632" i="1" s="1"/>
  <c r="BI389" i="1"/>
  <c r="BI379" i="1"/>
  <c r="BI400" i="1" s="1"/>
  <c r="BI410" i="1" s="1"/>
  <c r="BI422" i="1" s="1"/>
  <c r="BI436" i="1" s="1"/>
  <c r="BI450" i="1" s="1"/>
  <c r="BI464" i="1" s="1"/>
  <c r="BI478" i="1" s="1"/>
  <c r="BI492" i="1" s="1"/>
  <c r="BI506" i="1" s="1"/>
  <c r="BI520" i="1" s="1"/>
  <c r="BI534" i="1" s="1"/>
  <c r="BI548" i="1" s="1"/>
  <c r="BI562" i="1" s="1"/>
  <c r="BI576" i="1" s="1"/>
  <c r="BI590" i="1" s="1"/>
  <c r="BI604" i="1" s="1"/>
  <c r="BI618" i="1" s="1"/>
  <c r="BI632" i="1" s="1"/>
  <c r="AT11" i="1"/>
  <c r="BB11" i="1"/>
  <c r="BJ11" i="1"/>
  <c r="AC21" i="1"/>
  <c r="AK21" i="1"/>
  <c r="AU32" i="1"/>
  <c r="BC32" i="1"/>
  <c r="BK32" i="1"/>
  <c r="AU34" i="1"/>
  <c r="BC34" i="1"/>
  <c r="BK34" i="1"/>
  <c r="AH36" i="1"/>
  <c r="AP36" i="1"/>
  <c r="AH37" i="1"/>
  <c r="AP37" i="1"/>
  <c r="AH38" i="1"/>
  <c r="AP38" i="1"/>
  <c r="AH39" i="1"/>
  <c r="AP39" i="1"/>
  <c r="AW43" i="1"/>
  <c r="BE43" i="1"/>
  <c r="AS44" i="1"/>
  <c r="BA44" i="1"/>
  <c r="BI44" i="1"/>
  <c r="AW45" i="1"/>
  <c r="BE45" i="1"/>
  <c r="AU46" i="1"/>
  <c r="BE46" i="1"/>
  <c r="AV56" i="1"/>
  <c r="BG56" i="1"/>
  <c r="AQ58" i="1"/>
  <c r="BB58" i="1"/>
  <c r="AT59" i="1"/>
  <c r="BE59" i="1"/>
  <c r="G60" i="1"/>
  <c r="AH61" i="1"/>
  <c r="AN62" i="1"/>
  <c r="AF62" i="1"/>
  <c r="AI62" i="1"/>
  <c r="AA62" i="1"/>
  <c r="AK62" i="1"/>
  <c r="AC63" i="1"/>
  <c r="AM63" i="1"/>
  <c r="AR67" i="1"/>
  <c r="BC67" i="1"/>
  <c r="H68" i="1"/>
  <c r="AW69" i="1"/>
  <c r="BH69" i="1"/>
  <c r="BE79" i="1"/>
  <c r="AW79" i="1"/>
  <c r="BH79" i="1"/>
  <c r="AZ79" i="1"/>
  <c r="AR79" i="1"/>
  <c r="AV79" i="1"/>
  <c r="BG79" i="1"/>
  <c r="AX80" i="1"/>
  <c r="BH80" i="1"/>
  <c r="AY81" i="1"/>
  <c r="BJ81" i="1"/>
  <c r="AT85" i="1"/>
  <c r="BD85" i="1"/>
  <c r="H86" i="1"/>
  <c r="AS87" i="1"/>
  <c r="BC87" i="1"/>
  <c r="I88" i="1"/>
  <c r="AU101" i="1"/>
  <c r="AS102" i="1"/>
  <c r="I294" i="1"/>
  <c r="AO107" i="1"/>
  <c r="AG107" i="1"/>
  <c r="AP107" i="1"/>
  <c r="AF107" i="1"/>
  <c r="AN107" i="1"/>
  <c r="AE107" i="1"/>
  <c r="AM107" i="1"/>
  <c r="AD107" i="1"/>
  <c r="AK107" i="1"/>
  <c r="AB107" i="1"/>
  <c r="AI107" i="1"/>
  <c r="H291" i="1"/>
  <c r="H263" i="1"/>
  <c r="BK104" i="1"/>
  <c r="BC104" i="1"/>
  <c r="AU104" i="1"/>
  <c r="BI104" i="1"/>
  <c r="AZ104" i="1"/>
  <c r="AQ104" i="1"/>
  <c r="BH104" i="1"/>
  <c r="AY104" i="1"/>
  <c r="BG104" i="1"/>
  <c r="AX104" i="1"/>
  <c r="BE104" i="1"/>
  <c r="AV104" i="1"/>
  <c r="BB104" i="1"/>
  <c r="AS104" i="1"/>
  <c r="BJ104" i="1"/>
  <c r="AJ107" i="1"/>
  <c r="AC111" i="1"/>
  <c r="AB125" i="1"/>
  <c r="AB123" i="1"/>
  <c r="AL123" i="1"/>
  <c r="AL122" i="1"/>
  <c r="AL124" i="1"/>
  <c r="AL120" i="1"/>
  <c r="AD120" i="1"/>
  <c r="AH120" i="1"/>
  <c r="AP120" i="1"/>
  <c r="AG120" i="1"/>
  <c r="AO120" i="1"/>
  <c r="AF120" i="1"/>
  <c r="AM120" i="1"/>
  <c r="AC120" i="1"/>
  <c r="AJ120" i="1"/>
  <c r="AA120" i="1"/>
  <c r="AD122" i="1"/>
  <c r="BE127" i="1"/>
  <c r="AB138" i="1"/>
  <c r="BA389" i="1"/>
  <c r="BA379" i="1"/>
  <c r="BA400" i="1" s="1"/>
  <c r="BA410" i="1" s="1"/>
  <c r="BA422" i="1" s="1"/>
  <c r="BA436" i="1" s="1"/>
  <c r="BA450" i="1" s="1"/>
  <c r="BA464" i="1" s="1"/>
  <c r="BA478" i="1" s="1"/>
  <c r="BA492" i="1" s="1"/>
  <c r="BA506" i="1" s="1"/>
  <c r="BA520" i="1" s="1"/>
  <c r="BA534" i="1" s="1"/>
  <c r="BA548" i="1" s="1"/>
  <c r="BA562" i="1" s="1"/>
  <c r="BA576" i="1" s="1"/>
  <c r="BA590" i="1" s="1"/>
  <c r="BA604" i="1" s="1"/>
  <c r="BA618" i="1" s="1"/>
  <c r="BA632" i="1" s="1"/>
  <c r="AT389" i="1"/>
  <c r="AT379" i="1"/>
  <c r="AT400" i="1" s="1"/>
  <c r="AT410" i="1" s="1"/>
  <c r="AT422" i="1" s="1"/>
  <c r="AT436" i="1" s="1"/>
  <c r="AT450" i="1" s="1"/>
  <c r="AT464" i="1" s="1"/>
  <c r="AT478" i="1" s="1"/>
  <c r="AT492" i="1" s="1"/>
  <c r="AT506" i="1" s="1"/>
  <c r="AT520" i="1" s="1"/>
  <c r="AT534" i="1" s="1"/>
  <c r="AT548" i="1" s="1"/>
  <c r="AT562" i="1" s="1"/>
  <c r="AT576" i="1" s="1"/>
  <c r="AT590" i="1" s="1"/>
  <c r="AT604" i="1" s="1"/>
  <c r="AT618" i="1" s="1"/>
  <c r="AT632" i="1" s="1"/>
  <c r="BB389" i="1"/>
  <c r="BB379" i="1"/>
  <c r="BB400" i="1" s="1"/>
  <c r="BB410" i="1" s="1"/>
  <c r="BB422" i="1" s="1"/>
  <c r="BB436" i="1" s="1"/>
  <c r="BB450" i="1" s="1"/>
  <c r="BB464" i="1" s="1"/>
  <c r="BB478" i="1" s="1"/>
  <c r="BB492" i="1" s="1"/>
  <c r="BB506" i="1" s="1"/>
  <c r="BB520" i="1" s="1"/>
  <c r="BB534" i="1" s="1"/>
  <c r="BB548" i="1" s="1"/>
  <c r="BB562" i="1" s="1"/>
  <c r="BB576" i="1" s="1"/>
  <c r="BB590" i="1" s="1"/>
  <c r="BB604" i="1" s="1"/>
  <c r="BB618" i="1" s="1"/>
  <c r="BB632" i="1" s="1"/>
  <c r="BJ389" i="1"/>
  <c r="BJ379" i="1"/>
  <c r="BJ400" i="1" s="1"/>
  <c r="BJ410" i="1" s="1"/>
  <c r="BJ422" i="1" s="1"/>
  <c r="BJ436" i="1" s="1"/>
  <c r="BJ450" i="1" s="1"/>
  <c r="BJ464" i="1" s="1"/>
  <c r="BJ478" i="1" s="1"/>
  <c r="BJ492" i="1" s="1"/>
  <c r="BJ506" i="1" s="1"/>
  <c r="BJ520" i="1" s="1"/>
  <c r="BJ534" i="1" s="1"/>
  <c r="BJ548" i="1" s="1"/>
  <c r="BJ562" i="1" s="1"/>
  <c r="BJ576" i="1" s="1"/>
  <c r="BJ590" i="1" s="1"/>
  <c r="BJ604" i="1" s="1"/>
  <c r="BJ618" i="1" s="1"/>
  <c r="BJ632" i="1" s="1"/>
  <c r="AE11" i="1"/>
  <c r="AU11" i="1"/>
  <c r="BC11" i="1"/>
  <c r="AU17" i="1"/>
  <c r="BC17" i="1"/>
  <c r="AU19" i="1"/>
  <c r="BC19" i="1"/>
  <c r="AD21" i="1"/>
  <c r="AT21" i="1"/>
  <c r="BB21" i="1"/>
  <c r="BJ21" i="1"/>
  <c r="AW27" i="1"/>
  <c r="AW28" i="1"/>
  <c r="AW29" i="1"/>
  <c r="AW30" i="1"/>
  <c r="BE30" i="1"/>
  <c r="AV32" i="1"/>
  <c r="AV34" i="1"/>
  <c r="AA36" i="1"/>
  <c r="AA37" i="1"/>
  <c r="AA38" i="1"/>
  <c r="AA39" i="1"/>
  <c r="AU42" i="1"/>
  <c r="BC42" i="1"/>
  <c r="AX43" i="1"/>
  <c r="AT44" i="1"/>
  <c r="BB44" i="1"/>
  <c r="AX45" i="1"/>
  <c r="AV46" i="1"/>
  <c r="BG46" i="1"/>
  <c r="AD47" i="1"/>
  <c r="AN47" i="1"/>
  <c r="AF48" i="1"/>
  <c r="G49" i="1"/>
  <c r="G90" i="1" s="1"/>
  <c r="AI49" i="1"/>
  <c r="AA50" i="1"/>
  <c r="AL50" i="1"/>
  <c r="AX56" i="1"/>
  <c r="BI56" i="1"/>
  <c r="AS58" i="1"/>
  <c r="BC58" i="1"/>
  <c r="AU59" i="1"/>
  <c r="BF59" i="1"/>
  <c r="AJ61" i="1"/>
  <c r="AB62" i="1"/>
  <c r="AL62" i="1"/>
  <c r="AD63" i="1"/>
  <c r="AO63" i="1"/>
  <c r="G67" i="1"/>
  <c r="AS67" i="1"/>
  <c r="BD67" i="1"/>
  <c r="AX69" i="1"/>
  <c r="BI69" i="1"/>
  <c r="AH72" i="1"/>
  <c r="AJ75" i="1"/>
  <c r="AB75" i="1"/>
  <c r="AM75" i="1"/>
  <c r="AE75" i="1"/>
  <c r="AK75" i="1"/>
  <c r="AJ77" i="1"/>
  <c r="AB77" i="1"/>
  <c r="AM77" i="1"/>
  <c r="AE77" i="1"/>
  <c r="AK77" i="1"/>
  <c r="BI78" i="1"/>
  <c r="BA78" i="1"/>
  <c r="AS78" i="1"/>
  <c r="BD78" i="1"/>
  <c r="AV78" i="1"/>
  <c r="AW78" i="1"/>
  <c r="BG78" i="1"/>
  <c r="AX79" i="1"/>
  <c r="BI79" i="1"/>
  <c r="AY80" i="1"/>
  <c r="BJ80" i="1"/>
  <c r="BA81" i="1"/>
  <c r="BK81" i="1"/>
  <c r="AU85" i="1"/>
  <c r="BF85" i="1"/>
  <c r="AT87" i="1"/>
  <c r="BE87" i="1"/>
  <c r="BH98" i="1"/>
  <c r="AZ98" i="1"/>
  <c r="AR98" i="1"/>
  <c r="BG98" i="1"/>
  <c r="AY98" i="1"/>
  <c r="AQ98" i="1"/>
  <c r="BD98" i="1"/>
  <c r="AV98" i="1"/>
  <c r="BJ98" i="1"/>
  <c r="BB98" i="1"/>
  <c r="AT98" i="1"/>
  <c r="BA98" i="1"/>
  <c r="AW101" i="1"/>
  <c r="AX102" i="1"/>
  <c r="AB103" i="1"/>
  <c r="AB104" i="1"/>
  <c r="AA105" i="1"/>
  <c r="AL107" i="1"/>
  <c r="AI116" i="1"/>
  <c r="AI117" i="1"/>
  <c r="AI118" i="1"/>
  <c r="AH111" i="1"/>
  <c r="AN119" i="1"/>
  <c r="AB120" i="1"/>
  <c r="BG127" i="1"/>
  <c r="AA135" i="1"/>
  <c r="AA133" i="1"/>
  <c r="AK137" i="1"/>
  <c r="AK135" i="1"/>
  <c r="AK133" i="1"/>
  <c r="AK136" i="1"/>
  <c r="AA137" i="1"/>
  <c r="AE138" i="1"/>
  <c r="BJ153" i="1"/>
  <c r="BC153" i="1"/>
  <c r="AU153" i="1"/>
  <c r="BK153" i="1"/>
  <c r="BB153" i="1"/>
  <c r="AT153" i="1"/>
  <c r="BI153" i="1"/>
  <c r="BA153" i="1"/>
  <c r="AS153" i="1"/>
  <c r="BH153" i="1"/>
  <c r="AZ153" i="1"/>
  <c r="AR153" i="1"/>
  <c r="BG153" i="1"/>
  <c r="AY153" i="1"/>
  <c r="AQ153" i="1"/>
  <c r="BF153" i="1"/>
  <c r="AX153" i="1"/>
  <c r="BD153" i="1"/>
  <c r="AW153" i="1"/>
  <c r="AV153" i="1"/>
  <c r="AX70" i="1"/>
  <c r="BF70" i="1"/>
  <c r="AE71" i="1"/>
  <c r="AC74" i="1"/>
  <c r="AK74" i="1"/>
  <c r="AX97" i="1"/>
  <c r="BF97" i="1"/>
  <c r="AX99" i="1"/>
  <c r="BF99" i="1"/>
  <c r="I288" i="1"/>
  <c r="I260" i="1"/>
  <c r="AC101" i="1"/>
  <c r="AK101" i="1"/>
  <c r="G261" i="1"/>
  <c r="G289" i="1"/>
  <c r="AG102" i="1"/>
  <c r="AC103" i="1"/>
  <c r="AM103" i="1"/>
  <c r="AV103" i="1"/>
  <c r="BE103" i="1"/>
  <c r="AA104" i="1"/>
  <c r="AR105" i="1"/>
  <c r="BA105" i="1"/>
  <c r="AD106" i="1"/>
  <c r="AM106" i="1"/>
  <c r="AD108" i="1"/>
  <c r="AM108" i="1"/>
  <c r="AD112" i="1"/>
  <c r="AM112" i="1"/>
  <c r="AI113" i="1"/>
  <c r="AA113" i="1"/>
  <c r="AJ113" i="1"/>
  <c r="AE114" i="1"/>
  <c r="AN114" i="1"/>
  <c r="AJ115" i="1"/>
  <c r="AB116" i="1"/>
  <c r="AN118" i="1"/>
  <c r="AF119" i="1"/>
  <c r="AO119" i="1"/>
  <c r="AC124" i="1"/>
  <c r="AX126" i="1"/>
  <c r="BG126" i="1"/>
  <c r="AY129" i="1"/>
  <c r="AX130" i="1"/>
  <c r="BG130" i="1"/>
  <c r="AS132" i="1"/>
  <c r="BB132" i="1"/>
  <c r="AF133" i="1"/>
  <c r="AP133" i="1"/>
  <c r="AY133" i="1"/>
  <c r="BH133" i="1"/>
  <c r="AB134" i="1"/>
  <c r="AK134" i="1"/>
  <c r="G268" i="1"/>
  <c r="G278" i="1" s="1"/>
  <c r="G300" i="1" s="1"/>
  <c r="G310" i="1" s="1"/>
  <c r="G188" i="1"/>
  <c r="G172" i="1"/>
  <c r="G228" i="1" s="1"/>
  <c r="AF135" i="1"/>
  <c r="AB136" i="1"/>
  <c r="AL136" i="1"/>
  <c r="AL174" i="1"/>
  <c r="AD174" i="1"/>
  <c r="AJ174" i="1"/>
  <c r="AB174" i="1"/>
  <c r="AK174" i="1"/>
  <c r="AI174" i="1"/>
  <c r="AH174" i="1"/>
  <c r="AG174" i="1"/>
  <c r="AP174" i="1"/>
  <c r="AF174" i="1"/>
  <c r="AO174" i="1"/>
  <c r="AE174" i="1"/>
  <c r="AN174" i="1"/>
  <c r="AC174" i="1"/>
  <c r="AZ139" i="1"/>
  <c r="H177" i="1"/>
  <c r="BG140" i="1"/>
  <c r="AY140" i="1"/>
  <c r="AQ140" i="1"/>
  <c r="BF140" i="1"/>
  <c r="AX140" i="1"/>
  <c r="H193" i="1"/>
  <c r="BD140" i="1"/>
  <c r="AV140" i="1"/>
  <c r="BJ140" i="1"/>
  <c r="BB140" i="1"/>
  <c r="AT140" i="1"/>
  <c r="BE140" i="1"/>
  <c r="AU141" i="1"/>
  <c r="AT145" i="1"/>
  <c r="BJ145" i="1"/>
  <c r="AT146" i="1"/>
  <c r="AM174" i="1"/>
  <c r="AN203" i="1"/>
  <c r="AF203" i="1"/>
  <c r="AH203" i="1"/>
  <c r="AP203" i="1"/>
  <c r="AG203" i="1"/>
  <c r="AO203" i="1"/>
  <c r="AE203" i="1"/>
  <c r="I208" i="1"/>
  <c r="AL203" i="1"/>
  <c r="AC203" i="1"/>
  <c r="AK203" i="1"/>
  <c r="AB203" i="1"/>
  <c r="AM203" i="1"/>
  <c r="AJ203" i="1"/>
  <c r="AI203" i="1"/>
  <c r="AD203" i="1"/>
  <c r="AA203" i="1"/>
  <c r="BJ187" i="1"/>
  <c r="BB187" i="1"/>
  <c r="AT187" i="1"/>
  <c r="BI187" i="1"/>
  <c r="BA187" i="1"/>
  <c r="AS187" i="1"/>
  <c r="BG187" i="1"/>
  <c r="AY187" i="1"/>
  <c r="AQ187" i="1"/>
  <c r="BF187" i="1"/>
  <c r="AX187" i="1"/>
  <c r="BD187" i="1"/>
  <c r="BC187" i="1"/>
  <c r="AZ187" i="1"/>
  <c r="AW187" i="1"/>
  <c r="AV187" i="1"/>
  <c r="BK187" i="1"/>
  <c r="AU187" i="1"/>
  <c r="BH187" i="1"/>
  <c r="AR187" i="1"/>
  <c r="AN206" i="1"/>
  <c r="AF206" i="1"/>
  <c r="I211" i="1"/>
  <c r="AM206" i="1"/>
  <c r="AD206" i="1"/>
  <c r="AL206" i="1"/>
  <c r="AC206" i="1"/>
  <c r="AK206" i="1"/>
  <c r="AB206" i="1"/>
  <c r="AJ206" i="1"/>
  <c r="AA206" i="1"/>
  <c r="AH206" i="1"/>
  <c r="AP206" i="1"/>
  <c r="AG206" i="1"/>
  <c r="AO206" i="1"/>
  <c r="AI206" i="1"/>
  <c r="AE206" i="1"/>
  <c r="AM101" i="1"/>
  <c r="I289" i="1"/>
  <c r="I261" i="1"/>
  <c r="AL102" i="1"/>
  <c r="AD102" i="1"/>
  <c r="AI102" i="1"/>
  <c r="AX103" i="1"/>
  <c r="H292" i="1"/>
  <c r="BE105" i="1"/>
  <c r="AW105" i="1"/>
  <c r="AT105" i="1"/>
  <c r="BC105" i="1"/>
  <c r="AF106" i="1"/>
  <c r="AF108" i="1"/>
  <c r="AF112" i="1"/>
  <c r="AG114" i="1"/>
  <c r="AF117" i="1"/>
  <c r="AC122" i="1"/>
  <c r="AE124" i="1"/>
  <c r="BD132" i="1"/>
  <c r="AV132" i="1"/>
  <c r="AU132" i="1"/>
  <c r="BE132" i="1"/>
  <c r="F266" i="1"/>
  <c r="F276" i="1" s="1"/>
  <c r="F298" i="1" s="1"/>
  <c r="F226" i="1"/>
  <c r="F170" i="1"/>
  <c r="F186" i="1"/>
  <c r="AR133" i="1"/>
  <c r="BA133" i="1"/>
  <c r="BJ133" i="1"/>
  <c r="AD134" i="1"/>
  <c r="I140" i="1"/>
  <c r="AO135" i="1"/>
  <c r="AG135" i="1"/>
  <c r="I172" i="1"/>
  <c r="AI135" i="1"/>
  <c r="AD136" i="1"/>
  <c r="AN136" i="1"/>
  <c r="H179" i="1"/>
  <c r="BG142" i="1"/>
  <c r="AY142" i="1"/>
  <c r="AQ142" i="1"/>
  <c r="BF142" i="1"/>
  <c r="AX142" i="1"/>
  <c r="H195" i="1"/>
  <c r="BD142" i="1"/>
  <c r="AV142" i="1"/>
  <c r="BJ142" i="1"/>
  <c r="BB142" i="1"/>
  <c r="AT142" i="1"/>
  <c r="BE142" i="1"/>
  <c r="BK151" i="1"/>
  <c r="BC151" i="1"/>
  <c r="AU151" i="1"/>
  <c r="BJ151" i="1"/>
  <c r="BB151" i="1"/>
  <c r="AT151" i="1"/>
  <c r="BI151" i="1"/>
  <c r="BA151" i="1"/>
  <c r="AS151" i="1"/>
  <c r="BH151" i="1"/>
  <c r="AZ151" i="1"/>
  <c r="AR151" i="1"/>
  <c r="BG151" i="1"/>
  <c r="AY151" i="1"/>
  <c r="AQ151" i="1"/>
  <c r="BF151" i="1"/>
  <c r="AX151" i="1"/>
  <c r="Q156" i="1"/>
  <c r="AG156" i="1" s="1"/>
  <c r="Q159" i="1"/>
  <c r="AG159" i="1" s="1"/>
  <c r="Q158" i="1"/>
  <c r="AG158" i="1" s="1"/>
  <c r="Y157" i="1"/>
  <c r="AO157" i="1" s="1"/>
  <c r="Y156" i="1"/>
  <c r="AO156" i="1" s="1"/>
  <c r="Y159" i="1"/>
  <c r="AO159" i="1" s="1"/>
  <c r="BD151" i="1"/>
  <c r="Y158" i="1"/>
  <c r="AO158" i="1" s="1"/>
  <c r="BF184" i="1"/>
  <c r="AX184" i="1"/>
  <c r="BE184" i="1"/>
  <c r="AW184" i="1"/>
  <c r="BK184" i="1"/>
  <c r="BC184" i="1"/>
  <c r="AU184" i="1"/>
  <c r="BJ184" i="1"/>
  <c r="BB184" i="1"/>
  <c r="AT184" i="1"/>
  <c r="AY184" i="1"/>
  <c r="AV184" i="1"/>
  <c r="BI184" i="1"/>
  <c r="AS184" i="1"/>
  <c r="BH184" i="1"/>
  <c r="AR184" i="1"/>
  <c r="BG184" i="1"/>
  <c r="AQ184" i="1"/>
  <c r="BD184" i="1"/>
  <c r="BA184" i="1"/>
  <c r="G266" i="1"/>
  <c r="G276" i="1" s="1"/>
  <c r="G298" i="1" s="1"/>
  <c r="G308" i="1" s="1"/>
  <c r="G186" i="1"/>
  <c r="G170" i="1"/>
  <c r="G226" i="1" s="1"/>
  <c r="AE134" i="1"/>
  <c r="AE136" i="1"/>
  <c r="H176" i="1"/>
  <c r="BG139" i="1"/>
  <c r="AY139" i="1"/>
  <c r="AQ139" i="1"/>
  <c r="BF139" i="1"/>
  <c r="AX139" i="1"/>
  <c r="BD139" i="1"/>
  <c r="AV139" i="1"/>
  <c r="BJ139" i="1"/>
  <c r="BB139" i="1"/>
  <c r="AT139" i="1"/>
  <c r="BE139" i="1"/>
  <c r="H229" i="1"/>
  <c r="BJ173" i="1"/>
  <c r="BB173" i="1"/>
  <c r="AT173" i="1"/>
  <c r="BH173" i="1"/>
  <c r="AZ173" i="1"/>
  <c r="AR173" i="1"/>
  <c r="BD173" i="1"/>
  <c r="AS173" i="1"/>
  <c r="BC173" i="1"/>
  <c r="AQ173" i="1"/>
  <c r="BA173" i="1"/>
  <c r="BK173" i="1"/>
  <c r="AY173" i="1"/>
  <c r="BI173" i="1"/>
  <c r="AX173" i="1"/>
  <c r="BG173" i="1"/>
  <c r="AW173" i="1"/>
  <c r="BF173" i="1"/>
  <c r="AV173" i="1"/>
  <c r="BE187" i="1"/>
  <c r="AN204" i="1"/>
  <c r="AF204" i="1"/>
  <c r="I209" i="1"/>
  <c r="AL204" i="1"/>
  <c r="AC204" i="1"/>
  <c r="AK204" i="1"/>
  <c r="AB204" i="1"/>
  <c r="AJ204" i="1"/>
  <c r="AA204" i="1"/>
  <c r="AH204" i="1"/>
  <c r="AP204" i="1"/>
  <c r="AG204" i="1"/>
  <c r="AO204" i="1"/>
  <c r="AM204" i="1"/>
  <c r="AI204" i="1"/>
  <c r="AE204" i="1"/>
  <c r="AD204" i="1"/>
  <c r="H290" i="1"/>
  <c r="H262" i="1"/>
  <c r="BJ103" i="1"/>
  <c r="BB103" i="1"/>
  <c r="AT103" i="1"/>
  <c r="AQ103" i="1"/>
  <c r="AZ103" i="1"/>
  <c r="BI103" i="1"/>
  <c r="I293" i="1"/>
  <c r="AO106" i="1"/>
  <c r="AG106" i="1"/>
  <c r="AI106" i="1"/>
  <c r="I295" i="1"/>
  <c r="AO108" i="1"/>
  <c r="AG108" i="1"/>
  <c r="AI108" i="1"/>
  <c r="AO112" i="1"/>
  <c r="AG112" i="1"/>
  <c r="AI112" i="1"/>
  <c r="AK114" i="1"/>
  <c r="AC114" i="1"/>
  <c r="AI114" i="1"/>
  <c r="AE122" i="1"/>
  <c r="H266" i="1"/>
  <c r="H170" i="1"/>
  <c r="BE133" i="1"/>
  <c r="AW133" i="1"/>
  <c r="AT133" i="1"/>
  <c r="BC133" i="1"/>
  <c r="G267" i="1"/>
  <c r="G277" i="1" s="1"/>
  <c r="G299" i="1" s="1"/>
  <c r="G309" i="1" s="1"/>
  <c r="G187" i="1"/>
  <c r="G171" i="1"/>
  <c r="G227" i="1" s="1"/>
  <c r="AF134" i="1"/>
  <c r="G269" i="1"/>
  <c r="G279" i="1" s="1"/>
  <c r="G301" i="1" s="1"/>
  <c r="G311" i="1" s="1"/>
  <c r="G189" i="1"/>
  <c r="G173" i="1"/>
  <c r="G229" i="1" s="1"/>
  <c r="AF136" i="1"/>
  <c r="AD137" i="1"/>
  <c r="AR139" i="1"/>
  <c r="BH139" i="1"/>
  <c r="BI145" i="1"/>
  <c r="BA145" i="1"/>
  <c r="AS145" i="1"/>
  <c r="BH145" i="1"/>
  <c r="AZ145" i="1"/>
  <c r="AR145" i="1"/>
  <c r="BF145" i="1"/>
  <c r="AX145" i="1"/>
  <c r="BD145" i="1"/>
  <c r="AV145" i="1"/>
  <c r="BB145" i="1"/>
  <c r="BI221" i="1"/>
  <c r="BA221" i="1"/>
  <c r="AS221" i="1"/>
  <c r="BJ221" i="1"/>
  <c r="AZ221" i="1"/>
  <c r="AQ221" i="1"/>
  <c r="BH221" i="1"/>
  <c r="AY221" i="1"/>
  <c r="BB221" i="1"/>
  <c r="AX221" i="1"/>
  <c r="BK221" i="1"/>
  <c r="AW221" i="1"/>
  <c r="BG221" i="1"/>
  <c r="AV221" i="1"/>
  <c r="BF221" i="1"/>
  <c r="AU221" i="1"/>
  <c r="BE221" i="1"/>
  <c r="AT221" i="1"/>
  <c r="BD221" i="1"/>
  <c r="AR221" i="1"/>
  <c r="BC221" i="1"/>
  <c r="AU70" i="1"/>
  <c r="BC70" i="1"/>
  <c r="AH74" i="1"/>
  <c r="AU97" i="1"/>
  <c r="BC97" i="1"/>
  <c r="AU99" i="1"/>
  <c r="BC99" i="1"/>
  <c r="F288" i="1"/>
  <c r="F260" i="1"/>
  <c r="AC102" i="1"/>
  <c r="AM102" i="1"/>
  <c r="I290" i="1"/>
  <c r="I262" i="1"/>
  <c r="AL103" i="1"/>
  <c r="AD103" i="1"/>
  <c r="AI103" i="1"/>
  <c r="AR103" i="1"/>
  <c r="BA103" i="1"/>
  <c r="BK103" i="1"/>
  <c r="AX105" i="1"/>
  <c r="BG105" i="1"/>
  <c r="AA106" i="1"/>
  <c r="AJ106" i="1"/>
  <c r="AA108" i="1"/>
  <c r="AJ108" i="1"/>
  <c r="AA112" i="1"/>
  <c r="AJ112" i="1"/>
  <c r="AF113" i="1"/>
  <c r="AA114" i="1"/>
  <c r="AJ114" i="1"/>
  <c r="AJ118" i="1"/>
  <c r="AC119" i="1"/>
  <c r="AM123" i="1"/>
  <c r="AU126" i="1"/>
  <c r="BH129" i="1"/>
  <c r="AZ129" i="1"/>
  <c r="AR129" i="1"/>
  <c r="AV129" i="1"/>
  <c r="BE129" i="1"/>
  <c r="AU130" i="1"/>
  <c r="AY132" i="1"/>
  <c r="BH132" i="1"/>
  <c r="I170" i="1"/>
  <c r="AO133" i="1"/>
  <c r="AG133" i="1"/>
  <c r="AC133" i="1"/>
  <c r="AL133" i="1"/>
  <c r="AU133" i="1"/>
  <c r="BD133" i="1"/>
  <c r="AC135" i="1"/>
  <c r="AL135" i="1"/>
  <c r="AI136" i="1"/>
  <c r="AS139" i="1"/>
  <c r="BI139" i="1"/>
  <c r="H178" i="1"/>
  <c r="BG141" i="1"/>
  <c r="AY141" i="1"/>
  <c r="AQ141" i="1"/>
  <c r="BF141" i="1"/>
  <c r="AX141" i="1"/>
  <c r="BD141" i="1"/>
  <c r="AV141" i="1"/>
  <c r="BJ141" i="1"/>
  <c r="BB141" i="1"/>
  <c r="AT141" i="1"/>
  <c r="BE141" i="1"/>
  <c r="AU142" i="1"/>
  <c r="BK142" i="1"/>
  <c r="BC145" i="1"/>
  <c r="BF146" i="1"/>
  <c r="AX146" i="1"/>
  <c r="BE146" i="1"/>
  <c r="AW146" i="1"/>
  <c r="BK146" i="1"/>
  <c r="BC146" i="1"/>
  <c r="AU146" i="1"/>
  <c r="BI146" i="1"/>
  <c r="BA146" i="1"/>
  <c r="AS146" i="1"/>
  <c r="BD146" i="1"/>
  <c r="BK152" i="1"/>
  <c r="BC152" i="1"/>
  <c r="AU152" i="1"/>
  <c r="BJ152" i="1"/>
  <c r="BB152" i="1"/>
  <c r="AT152" i="1"/>
  <c r="BI152" i="1"/>
  <c r="BA152" i="1"/>
  <c r="AS152" i="1"/>
  <c r="BH152" i="1"/>
  <c r="AZ152" i="1"/>
  <c r="AR152" i="1"/>
  <c r="BG152" i="1"/>
  <c r="AY152" i="1"/>
  <c r="AQ152" i="1"/>
  <c r="BF152" i="1"/>
  <c r="AX152" i="1"/>
  <c r="BE152" i="1"/>
  <c r="H213" i="1"/>
  <c r="BH157" i="1"/>
  <c r="AZ157" i="1"/>
  <c r="AR157" i="1"/>
  <c r="BJ157" i="1"/>
  <c r="BA157" i="1"/>
  <c r="AQ157" i="1"/>
  <c r="BI157" i="1"/>
  <c r="AY157" i="1"/>
  <c r="BG157" i="1"/>
  <c r="AX157" i="1"/>
  <c r="BF157" i="1"/>
  <c r="AW157" i="1"/>
  <c r="BE157" i="1"/>
  <c r="AV157" i="1"/>
  <c r="BD157" i="1"/>
  <c r="AU157" i="1"/>
  <c r="BB157" i="1"/>
  <c r="AU173" i="1"/>
  <c r="H194" i="1"/>
  <c r="G288" i="1"/>
  <c r="G260" i="1"/>
  <c r="AA101" i="1"/>
  <c r="AE102" i="1"/>
  <c r="AN102" i="1"/>
  <c r="AS103" i="1"/>
  <c r="BC103" i="1"/>
  <c r="G263" i="1"/>
  <c r="G291" i="1"/>
  <c r="AY105" i="1"/>
  <c r="BH105" i="1"/>
  <c r="AB106" i="1"/>
  <c r="AK106" i="1"/>
  <c r="AB108" i="1"/>
  <c r="AK108" i="1"/>
  <c r="AB112" i="1"/>
  <c r="AK112" i="1"/>
  <c r="AB114" i="1"/>
  <c r="AL114" i="1"/>
  <c r="AL118" i="1"/>
  <c r="AJ119" i="1"/>
  <c r="AB119" i="1"/>
  <c r="AD119" i="1"/>
  <c r="AM119" i="1"/>
  <c r="AE123" i="1"/>
  <c r="BJ126" i="1"/>
  <c r="BB126" i="1"/>
  <c r="AT126" i="1"/>
  <c r="AV126" i="1"/>
  <c r="BE126" i="1"/>
  <c r="BJ130" i="1"/>
  <c r="BB130" i="1"/>
  <c r="AT130" i="1"/>
  <c r="AV130" i="1"/>
  <c r="BE130" i="1"/>
  <c r="AQ132" i="1"/>
  <c r="AZ132" i="1"/>
  <c r="BI132" i="1"/>
  <c r="AV133" i="1"/>
  <c r="BF133" i="1"/>
  <c r="I171" i="1"/>
  <c r="I139" i="1"/>
  <c r="AO134" i="1"/>
  <c r="AG134" i="1"/>
  <c r="AI134" i="1"/>
  <c r="AD135" i="1"/>
  <c r="AM135" i="1"/>
  <c r="G270" i="1"/>
  <c r="G280" i="1" s="1"/>
  <c r="G302" i="1" s="1"/>
  <c r="G312" i="1" s="1"/>
  <c r="G174" i="1"/>
  <c r="G230" i="1" s="1"/>
  <c r="G190" i="1"/>
  <c r="AU139" i="1"/>
  <c r="BK139" i="1"/>
  <c r="BE145" i="1"/>
  <c r="BE173" i="1"/>
  <c r="BJ189" i="1"/>
  <c r="BB189" i="1"/>
  <c r="AT189" i="1"/>
  <c r="BI189" i="1"/>
  <c r="BA189" i="1"/>
  <c r="AS189" i="1"/>
  <c r="BG189" i="1"/>
  <c r="AY189" i="1"/>
  <c r="AQ189" i="1"/>
  <c r="BF189" i="1"/>
  <c r="AX189" i="1"/>
  <c r="BD189" i="1"/>
  <c r="BC189" i="1"/>
  <c r="AZ189" i="1"/>
  <c r="AW189" i="1"/>
  <c r="AV189" i="1"/>
  <c r="BK189" i="1"/>
  <c r="AU189" i="1"/>
  <c r="BH189" i="1"/>
  <c r="AR189" i="1"/>
  <c r="H192" i="1"/>
  <c r="AN205" i="1"/>
  <c r="AF205" i="1"/>
  <c r="AH205" i="1"/>
  <c r="AP205" i="1"/>
  <c r="AG205" i="1"/>
  <c r="AO205" i="1"/>
  <c r="AE205" i="1"/>
  <c r="I210" i="1"/>
  <c r="AL205" i="1"/>
  <c r="AC205" i="1"/>
  <c r="AK205" i="1"/>
  <c r="AB205" i="1"/>
  <c r="AM205" i="1"/>
  <c r="AJ205" i="1"/>
  <c r="AI205" i="1"/>
  <c r="AD205" i="1"/>
  <c r="AA205" i="1"/>
  <c r="AY155" i="1"/>
  <c r="L156" i="1"/>
  <c r="AB156" i="1" s="1"/>
  <c r="S157" i="1"/>
  <c r="AI157" i="1" s="1"/>
  <c r="Z158" i="1"/>
  <c r="AP158" i="1" s="1"/>
  <c r="AS158" i="1"/>
  <c r="BB158" i="1"/>
  <c r="AY159" i="1"/>
  <c r="BH159" i="1"/>
  <c r="AY167" i="1"/>
  <c r="AQ169" i="1"/>
  <c r="BA169" i="1"/>
  <c r="BK169" i="1"/>
  <c r="I173" i="1"/>
  <c r="AV182" i="1"/>
  <c r="BH185" i="1"/>
  <c r="AZ185" i="1"/>
  <c r="AR185" i="1"/>
  <c r="BG185" i="1"/>
  <c r="AY185" i="1"/>
  <c r="AQ185" i="1"/>
  <c r="BE185" i="1"/>
  <c r="AW185" i="1"/>
  <c r="BD185" i="1"/>
  <c r="AV185" i="1"/>
  <c r="BA185" i="1"/>
  <c r="AM191" i="1"/>
  <c r="AE191" i="1"/>
  <c r="AL191" i="1"/>
  <c r="AD191" i="1"/>
  <c r="J191" i="1"/>
  <c r="I186" i="1"/>
  <c r="AJ191" i="1"/>
  <c r="AB191" i="1"/>
  <c r="AI191" i="1"/>
  <c r="AA191" i="1"/>
  <c r="AH191" i="1"/>
  <c r="AM192" i="1"/>
  <c r="AE192" i="1"/>
  <c r="AL192" i="1"/>
  <c r="AD192" i="1"/>
  <c r="AJ192" i="1"/>
  <c r="AB192" i="1"/>
  <c r="AI192" i="1"/>
  <c r="AA192" i="1"/>
  <c r="I187" i="1"/>
  <c r="AP192" i="1"/>
  <c r="AM194" i="1"/>
  <c r="AE194" i="1"/>
  <c r="AL194" i="1"/>
  <c r="AD194" i="1"/>
  <c r="AJ194" i="1"/>
  <c r="AB194" i="1"/>
  <c r="AI194" i="1"/>
  <c r="AA194" i="1"/>
  <c r="I189" i="1"/>
  <c r="AP194" i="1"/>
  <c r="AS197" i="1"/>
  <c r="AF199" i="1"/>
  <c r="AB200" i="1"/>
  <c r="BJ155" i="1"/>
  <c r="BB155" i="1"/>
  <c r="AT155" i="1"/>
  <c r="AQ155" i="1"/>
  <c r="AZ155" i="1"/>
  <c r="BI155" i="1"/>
  <c r="K157" i="1"/>
  <c r="AA157" i="1" s="1"/>
  <c r="U157" i="1"/>
  <c r="AK157" i="1" s="1"/>
  <c r="H214" i="1"/>
  <c r="BG158" i="1"/>
  <c r="AY158" i="1"/>
  <c r="AQ158" i="1"/>
  <c r="AT158" i="1"/>
  <c r="BC158" i="1"/>
  <c r="AQ159" i="1"/>
  <c r="AZ159" i="1"/>
  <c r="BI159" i="1"/>
  <c r="BF167" i="1"/>
  <c r="BD167" i="1"/>
  <c r="AV167" i="1"/>
  <c r="AQ167" i="1"/>
  <c r="AZ167" i="1"/>
  <c r="BJ167" i="1"/>
  <c r="AR169" i="1"/>
  <c r="BB169" i="1"/>
  <c r="H172" i="1"/>
  <c r="AW182" i="1"/>
  <c r="BD183" i="1"/>
  <c r="AV183" i="1"/>
  <c r="BK183" i="1"/>
  <c r="BC183" i="1"/>
  <c r="AU183" i="1"/>
  <c r="BI183" i="1"/>
  <c r="BA183" i="1"/>
  <c r="AS183" i="1"/>
  <c r="BH183" i="1"/>
  <c r="AZ183" i="1"/>
  <c r="AR183" i="1"/>
  <c r="BF183" i="1"/>
  <c r="AB197" i="1"/>
  <c r="AV197" i="1"/>
  <c r="AR155" i="1"/>
  <c r="BA155" i="1"/>
  <c r="BK155" i="1"/>
  <c r="M157" i="1"/>
  <c r="AC157" i="1" s="1"/>
  <c r="T158" i="1"/>
  <c r="AJ158" i="1" s="1"/>
  <c r="AU158" i="1"/>
  <c r="BD158" i="1"/>
  <c r="AR159" i="1"/>
  <c r="BA159" i="1"/>
  <c r="AR167" i="1"/>
  <c r="BA167" i="1"/>
  <c r="BK167" i="1"/>
  <c r="AS169" i="1"/>
  <c r="AX182" i="1"/>
  <c r="AM183" i="1"/>
  <c r="AE183" i="1"/>
  <c r="AL183" i="1"/>
  <c r="AD183" i="1"/>
  <c r="AJ183" i="1"/>
  <c r="AB183" i="1"/>
  <c r="AI183" i="1"/>
  <c r="AA183" i="1"/>
  <c r="AP183" i="1"/>
  <c r="BG183" i="1"/>
  <c r="BC185" i="1"/>
  <c r="AN191" i="1"/>
  <c r="AF192" i="1"/>
  <c r="G193" i="1"/>
  <c r="G283" i="1" s="1"/>
  <c r="AF194" i="1"/>
  <c r="AF200" i="1"/>
  <c r="BI223" i="1"/>
  <c r="BA223" i="1"/>
  <c r="AS223" i="1"/>
  <c r="BC223" i="1"/>
  <c r="AT223" i="1"/>
  <c r="BK223" i="1"/>
  <c r="BB223" i="1"/>
  <c r="AR223" i="1"/>
  <c r="BH223" i="1"/>
  <c r="AY223" i="1"/>
  <c r="AZ223" i="1"/>
  <c r="AX223" i="1"/>
  <c r="AW223" i="1"/>
  <c r="BJ223" i="1"/>
  <c r="AV223" i="1"/>
  <c r="BG223" i="1"/>
  <c r="AU223" i="1"/>
  <c r="BF223" i="1"/>
  <c r="AQ223" i="1"/>
  <c r="BE223" i="1"/>
  <c r="BC155" i="1"/>
  <c r="U158" i="1"/>
  <c r="AK158" i="1" s="1"/>
  <c r="AV158" i="1"/>
  <c r="BE158" i="1"/>
  <c r="H215" i="1"/>
  <c r="BF159" i="1"/>
  <c r="AX159" i="1"/>
  <c r="AS159" i="1"/>
  <c r="BB159" i="1"/>
  <c r="BK159" i="1"/>
  <c r="AS167" i="1"/>
  <c r="BB167" i="1"/>
  <c r="BF169" i="1"/>
  <c r="AX169" i="1"/>
  <c r="BD169" i="1"/>
  <c r="AV169" i="1"/>
  <c r="AT169" i="1"/>
  <c r="BE169" i="1"/>
  <c r="H171" i="1"/>
  <c r="F175" i="1"/>
  <c r="G176" i="1"/>
  <c r="G232" i="1" s="1"/>
  <c r="BA182" i="1"/>
  <c r="AT183" i="1"/>
  <c r="BJ183" i="1"/>
  <c r="H188" i="1"/>
  <c r="H190" i="1"/>
  <c r="AO191" i="1"/>
  <c r="AO193" i="1"/>
  <c r="BG197" i="1"/>
  <c r="AY197" i="1"/>
  <c r="AQ197" i="1"/>
  <c r="BF197" i="1"/>
  <c r="AX197" i="1"/>
  <c r="BE197" i="1"/>
  <c r="AW197" i="1"/>
  <c r="BK197" i="1"/>
  <c r="BC197" i="1"/>
  <c r="AU197" i="1"/>
  <c r="BJ197" i="1"/>
  <c r="BB197" i="1"/>
  <c r="AT197" i="1"/>
  <c r="AI200" i="1"/>
  <c r="AI199" i="1"/>
  <c r="AI198" i="1"/>
  <c r="BA197" i="1"/>
  <c r="AB198" i="1"/>
  <c r="BI293" i="1"/>
  <c r="BA293" i="1"/>
  <c r="AS293" i="1"/>
  <c r="BD293" i="1"/>
  <c r="AU293" i="1"/>
  <c r="BH293" i="1"/>
  <c r="AY293" i="1"/>
  <c r="BJ293" i="1"/>
  <c r="AW293" i="1"/>
  <c r="BG293" i="1"/>
  <c r="AV293" i="1"/>
  <c r="BF293" i="1"/>
  <c r="AT293" i="1"/>
  <c r="BE293" i="1"/>
  <c r="AR293" i="1"/>
  <c r="BC293" i="1"/>
  <c r="AQ293" i="1"/>
  <c r="BB293" i="1"/>
  <c r="AZ293" i="1"/>
  <c r="BK293" i="1"/>
  <c r="AX293" i="1"/>
  <c r="AW106" i="1"/>
  <c r="BE106" i="1"/>
  <c r="BI294" i="1"/>
  <c r="BA294" i="1"/>
  <c r="AS294" i="1"/>
  <c r="BJ294" i="1"/>
  <c r="AZ294" i="1"/>
  <c r="AQ294" i="1"/>
  <c r="BE294" i="1"/>
  <c r="AV294" i="1"/>
  <c r="BF294" i="1"/>
  <c r="AT294" i="1"/>
  <c r="BD294" i="1"/>
  <c r="AR294" i="1"/>
  <c r="BC294" i="1"/>
  <c r="BB294" i="1"/>
  <c r="AY294" i="1"/>
  <c r="BK294" i="1"/>
  <c r="AX294" i="1"/>
  <c r="BH294" i="1"/>
  <c r="AW294" i="1"/>
  <c r="BG294" i="1"/>
  <c r="AU294" i="1"/>
  <c r="AW107" i="1"/>
  <c r="BE107" i="1"/>
  <c r="BI295" i="1"/>
  <c r="BA295" i="1"/>
  <c r="AS295" i="1"/>
  <c r="BF295" i="1"/>
  <c r="AW295" i="1"/>
  <c r="BK295" i="1"/>
  <c r="BB295" i="1"/>
  <c r="AR295" i="1"/>
  <c r="BC295" i="1"/>
  <c r="AZ295" i="1"/>
  <c r="AY295" i="1"/>
  <c r="BJ295" i="1"/>
  <c r="AX295" i="1"/>
  <c r="BH295" i="1"/>
  <c r="AV295" i="1"/>
  <c r="BG295" i="1"/>
  <c r="AU295" i="1"/>
  <c r="BE295" i="1"/>
  <c r="AT295" i="1"/>
  <c r="BD295" i="1"/>
  <c r="AQ295" i="1"/>
  <c r="AW108" i="1"/>
  <c r="BE108" i="1"/>
  <c r="AS110" i="1"/>
  <c r="BA110" i="1"/>
  <c r="AH122" i="1"/>
  <c r="BG267" i="1"/>
  <c r="AY267" i="1"/>
  <c r="AQ267" i="1"/>
  <c r="BC267" i="1"/>
  <c r="AT267" i="1"/>
  <c r="BJ267" i="1"/>
  <c r="BA267" i="1"/>
  <c r="AR267" i="1"/>
  <c r="H277" i="1"/>
  <c r="AZ267" i="1"/>
  <c r="BK267" i="1"/>
  <c r="AX267" i="1"/>
  <c r="BH267" i="1"/>
  <c r="AV267" i="1"/>
  <c r="BE267" i="1"/>
  <c r="AS267" i="1"/>
  <c r="BI267" i="1"/>
  <c r="BF267" i="1"/>
  <c r="BD267" i="1"/>
  <c r="BB267" i="1"/>
  <c r="AW267" i="1"/>
  <c r="AU267" i="1"/>
  <c r="AW134" i="1"/>
  <c r="BE134" i="1"/>
  <c r="BG268" i="1"/>
  <c r="AY268" i="1"/>
  <c r="AQ268" i="1"/>
  <c r="BI268" i="1"/>
  <c r="AZ268" i="1"/>
  <c r="BF268" i="1"/>
  <c r="AW268" i="1"/>
  <c r="BJ268" i="1"/>
  <c r="AV268" i="1"/>
  <c r="BH268" i="1"/>
  <c r="AU268" i="1"/>
  <c r="BD268" i="1"/>
  <c r="AS268" i="1"/>
  <c r="H278" i="1"/>
  <c r="BB268" i="1"/>
  <c r="BA268" i="1"/>
  <c r="AX268" i="1"/>
  <c r="AT268" i="1"/>
  <c r="AR268" i="1"/>
  <c r="BK268" i="1"/>
  <c r="BE268" i="1"/>
  <c r="BC268" i="1"/>
  <c r="AW135" i="1"/>
  <c r="BE135" i="1"/>
  <c r="BG269" i="1"/>
  <c r="AY269" i="1"/>
  <c r="AQ269" i="1"/>
  <c r="BE269" i="1"/>
  <c r="AV269" i="1"/>
  <c r="BC269" i="1"/>
  <c r="AT269" i="1"/>
  <c r="BF269" i="1"/>
  <c r="AS269" i="1"/>
  <c r="BD269" i="1"/>
  <c r="AR269" i="1"/>
  <c r="BA269" i="1"/>
  <c r="BJ269" i="1"/>
  <c r="AX269" i="1"/>
  <c r="BI269" i="1"/>
  <c r="BH269" i="1"/>
  <c r="BB269" i="1"/>
  <c r="H279" i="1"/>
  <c r="AZ269" i="1"/>
  <c r="AW269" i="1"/>
  <c r="AU269" i="1"/>
  <c r="BK269" i="1"/>
  <c r="AG136" i="1"/>
  <c r="AO136" i="1"/>
  <c r="AW136" i="1"/>
  <c r="BE136" i="1"/>
  <c r="BG270" i="1"/>
  <c r="AY270" i="1"/>
  <c r="AQ270" i="1"/>
  <c r="H280" i="1"/>
  <c r="BK270" i="1"/>
  <c r="BB270" i="1"/>
  <c r="AS270" i="1"/>
  <c r="BI270" i="1"/>
  <c r="AZ270" i="1"/>
  <c r="BC270" i="1"/>
  <c r="BA270" i="1"/>
  <c r="BJ270" i="1"/>
  <c r="AW270" i="1"/>
  <c r="BF270" i="1"/>
  <c r="AU270" i="1"/>
  <c r="BH270" i="1"/>
  <c r="BE270" i="1"/>
  <c r="BD270" i="1"/>
  <c r="AX270" i="1"/>
  <c r="AV270" i="1"/>
  <c r="AT270" i="1"/>
  <c r="AR270" i="1"/>
  <c r="AG137" i="1"/>
  <c r="AO137" i="1"/>
  <c r="AW137" i="1"/>
  <c r="BE137" i="1"/>
  <c r="I141" i="1"/>
  <c r="I142" i="1"/>
  <c r="AW147" i="1"/>
  <c r="AW148" i="1"/>
  <c r="AW149" i="1"/>
  <c r="AW150" i="1"/>
  <c r="AU155" i="1"/>
  <c r="BD155" i="1"/>
  <c r="Z156" i="1"/>
  <c r="AP156" i="1" s="1"/>
  <c r="AR156" i="1"/>
  <c r="BB156" i="1"/>
  <c r="M158" i="1"/>
  <c r="AC158" i="1" s="1"/>
  <c r="AW158" i="1"/>
  <c r="BF158" i="1"/>
  <c r="S159" i="1"/>
  <c r="AI159" i="1" s="1"/>
  <c r="AT159" i="1"/>
  <c r="BC159" i="1"/>
  <c r="AY166" i="1"/>
  <c r="AT167" i="1"/>
  <c r="BC167" i="1"/>
  <c r="BF168" i="1"/>
  <c r="AX168" i="1"/>
  <c r="BD168" i="1"/>
  <c r="AV168" i="1"/>
  <c r="AT168" i="1"/>
  <c r="BE168" i="1"/>
  <c r="AU169" i="1"/>
  <c r="BG169" i="1"/>
  <c r="G175" i="1"/>
  <c r="G231" i="1" s="1"/>
  <c r="BD182" i="1"/>
  <c r="AF183" i="1"/>
  <c r="AW183" i="1"/>
  <c r="AS185" i="1"/>
  <c r="BI185" i="1"/>
  <c r="AP191" i="1"/>
  <c r="AH192" i="1"/>
  <c r="AM193" i="1"/>
  <c r="AE193" i="1"/>
  <c r="AL193" i="1"/>
  <c r="AD193" i="1"/>
  <c r="AJ193" i="1"/>
  <c r="AB193" i="1"/>
  <c r="AI193" i="1"/>
  <c r="AA193" i="1"/>
  <c r="I188" i="1"/>
  <c r="AP193" i="1"/>
  <c r="AH194" i="1"/>
  <c r="AM195" i="1"/>
  <c r="AE195" i="1"/>
  <c r="AL195" i="1"/>
  <c r="AD195" i="1"/>
  <c r="AJ195" i="1"/>
  <c r="AB195" i="1"/>
  <c r="AI195" i="1"/>
  <c r="AA195" i="1"/>
  <c r="I190" i="1"/>
  <c r="AP195" i="1"/>
  <c r="I202" i="1"/>
  <c r="AI197" i="1"/>
  <c r="AA197" i="1"/>
  <c r="AP197" i="1"/>
  <c r="AH197" i="1"/>
  <c r="AO197" i="1"/>
  <c r="AG197" i="1"/>
  <c r="AM197" i="1"/>
  <c r="AE197" i="1"/>
  <c r="AL197" i="1"/>
  <c r="AD197" i="1"/>
  <c r="J197" i="1"/>
  <c r="AJ197" i="1"/>
  <c r="BD197" i="1"/>
  <c r="O214" i="1"/>
  <c r="AE214" i="1" s="1"/>
  <c r="O213" i="1"/>
  <c r="AE213" i="1" s="1"/>
  <c r="O215" i="1"/>
  <c r="AE215" i="1" s="1"/>
  <c r="O212" i="1"/>
  <c r="AE212" i="1" s="1"/>
  <c r="BD223" i="1"/>
  <c r="AJ244" i="1"/>
  <c r="AJ245" i="1"/>
  <c r="AH136" i="1"/>
  <c r="AH137" i="1"/>
  <c r="AP137" i="1"/>
  <c r="AV155" i="1"/>
  <c r="BE155" i="1"/>
  <c r="H212" i="1"/>
  <c r="BI156" i="1"/>
  <c r="BA156" i="1"/>
  <c r="AS156" i="1"/>
  <c r="R156" i="1"/>
  <c r="AH156" i="1" s="1"/>
  <c r="AT156" i="1"/>
  <c r="BC156" i="1"/>
  <c r="AX158" i="1"/>
  <c r="BH158" i="1"/>
  <c r="K159" i="1"/>
  <c r="AA159" i="1" s="1"/>
  <c r="T159" i="1"/>
  <c r="AJ159" i="1" s="1"/>
  <c r="AU159" i="1"/>
  <c r="BD159" i="1"/>
  <c r="BD166" i="1"/>
  <c r="AV166" i="1"/>
  <c r="AQ166" i="1"/>
  <c r="AZ166" i="1"/>
  <c r="BI166" i="1"/>
  <c r="AU167" i="1"/>
  <c r="BE167" i="1"/>
  <c r="AW169" i="1"/>
  <c r="BH169" i="1"/>
  <c r="H174" i="1"/>
  <c r="AG183" i="1"/>
  <c r="AX183" i="1"/>
  <c r="AT185" i="1"/>
  <c r="BJ185" i="1"/>
  <c r="AC191" i="1"/>
  <c r="AK192" i="1"/>
  <c r="AK194" i="1"/>
  <c r="AK197" i="1"/>
  <c r="BH197" i="1"/>
  <c r="BK201" i="1"/>
  <c r="BC201" i="1"/>
  <c r="AU201" i="1"/>
  <c r="BG201" i="1"/>
  <c r="AX201" i="1"/>
  <c r="BF201" i="1"/>
  <c r="AW201" i="1"/>
  <c r="BE201" i="1"/>
  <c r="AV201" i="1"/>
  <c r="BB201" i="1"/>
  <c r="AS201" i="1"/>
  <c r="BJ201" i="1"/>
  <c r="BA201" i="1"/>
  <c r="AR201" i="1"/>
  <c r="AQ201" i="1"/>
  <c r="AM232" i="1"/>
  <c r="G178" i="1"/>
  <c r="G234" i="1" s="1"/>
  <c r="BK182" i="1"/>
  <c r="BC182" i="1"/>
  <c r="AU182" i="1"/>
  <c r="BJ182" i="1"/>
  <c r="BB182" i="1"/>
  <c r="AT182" i="1"/>
  <c r="BH182" i="1"/>
  <c r="AZ182" i="1"/>
  <c r="AR182" i="1"/>
  <c r="BG182" i="1"/>
  <c r="AY182" i="1"/>
  <c r="BF182" i="1"/>
  <c r="AL200" i="1"/>
  <c r="AL199" i="1"/>
  <c r="AL198" i="1"/>
  <c r="AX181" i="1"/>
  <c r="BF181" i="1"/>
  <c r="AS196" i="1"/>
  <c r="BA196" i="1"/>
  <c r="BI196" i="1"/>
  <c r="AD199" i="1"/>
  <c r="AM201" i="1"/>
  <c r="AE201" i="1"/>
  <c r="AI201" i="1"/>
  <c r="AT203" i="1"/>
  <c r="BC203" i="1"/>
  <c r="AT205" i="1"/>
  <c r="BC205" i="1"/>
  <c r="BD207" i="1"/>
  <c r="AV207" i="1"/>
  <c r="AT207" i="1"/>
  <c r="BC207" i="1"/>
  <c r="AT209" i="1"/>
  <c r="BC209" i="1"/>
  <c r="AT211" i="1"/>
  <c r="BC211" i="1"/>
  <c r="M213" i="1"/>
  <c r="AC213" i="1" s="1"/>
  <c r="X213" i="1"/>
  <c r="AN213" i="1" s="1"/>
  <c r="X214" i="1"/>
  <c r="AN214" i="1" s="1"/>
  <c r="N215" i="1"/>
  <c r="AD215" i="1" s="1"/>
  <c r="BB222" i="1"/>
  <c r="AR224" i="1"/>
  <c r="BF224" i="1"/>
  <c r="AF230" i="1"/>
  <c r="AF232" i="1"/>
  <c r="AO233" i="1"/>
  <c r="AG233" i="1"/>
  <c r="AM233" i="1"/>
  <c r="AD233" i="1"/>
  <c r="AH233" i="1"/>
  <c r="AF233" i="1"/>
  <c r="AN233" i="1"/>
  <c r="AC233" i="1"/>
  <c r="AP233" i="1"/>
  <c r="I235" i="1"/>
  <c r="BG240" i="1"/>
  <c r="BK244" i="1"/>
  <c r="BC244" i="1"/>
  <c r="AU244" i="1"/>
  <c r="BG244" i="1"/>
  <c r="AY244" i="1"/>
  <c r="AQ244" i="1"/>
  <c r="BF244" i="1"/>
  <c r="AV244" i="1"/>
  <c r="BJ244" i="1"/>
  <c r="AZ244" i="1"/>
  <c r="BH244" i="1"/>
  <c r="AS244" i="1"/>
  <c r="BE244" i="1"/>
  <c r="AR244" i="1"/>
  <c r="BD244" i="1"/>
  <c r="BA244" i="1"/>
  <c r="AW244" i="1"/>
  <c r="AV165" i="1"/>
  <c r="AX180" i="1"/>
  <c r="BF180" i="1"/>
  <c r="AY181" i="1"/>
  <c r="BG181" i="1"/>
  <c r="AT196" i="1"/>
  <c r="BB196" i="1"/>
  <c r="BJ196" i="1"/>
  <c r="AE198" i="1"/>
  <c r="AM198" i="1"/>
  <c r="AU198" i="1"/>
  <c r="BC198" i="1"/>
  <c r="BK198" i="1"/>
  <c r="AE199" i="1"/>
  <c r="AM199" i="1"/>
  <c r="AU199" i="1"/>
  <c r="BC199" i="1"/>
  <c r="BK199" i="1"/>
  <c r="AE200" i="1"/>
  <c r="AN200" i="1"/>
  <c r="AW200" i="1"/>
  <c r="AA201" i="1"/>
  <c r="AJ201" i="1"/>
  <c r="AQ202" i="1"/>
  <c r="AZ202" i="1"/>
  <c r="BI202" i="1"/>
  <c r="AU203" i="1"/>
  <c r="BE203" i="1"/>
  <c r="BD204" i="1"/>
  <c r="AV204" i="1"/>
  <c r="AQ204" i="1"/>
  <c r="AZ204" i="1"/>
  <c r="BI204" i="1"/>
  <c r="AU205" i="1"/>
  <c r="BE205" i="1"/>
  <c r="BD206" i="1"/>
  <c r="AV206" i="1"/>
  <c r="AQ206" i="1"/>
  <c r="AZ206" i="1"/>
  <c r="BI206" i="1"/>
  <c r="AU207" i="1"/>
  <c r="BE207" i="1"/>
  <c r="BD208" i="1"/>
  <c r="AV208" i="1"/>
  <c r="AQ208" i="1"/>
  <c r="AZ208" i="1"/>
  <c r="BI208" i="1"/>
  <c r="AU209" i="1"/>
  <c r="BE209" i="1"/>
  <c r="BD210" i="1"/>
  <c r="AV210" i="1"/>
  <c r="AQ210" i="1"/>
  <c r="AZ210" i="1"/>
  <c r="BI210" i="1"/>
  <c r="AU211" i="1"/>
  <c r="BE211" i="1"/>
  <c r="P212" i="1"/>
  <c r="AF212" i="1" s="1"/>
  <c r="N213" i="1"/>
  <c r="AD213" i="1" s="1"/>
  <c r="N214" i="1"/>
  <c r="AD214" i="1" s="1"/>
  <c r="BD222" i="1"/>
  <c r="AT224" i="1"/>
  <c r="BJ224" i="1"/>
  <c r="BA225" i="1"/>
  <c r="AA227" i="1"/>
  <c r="AG230" i="1"/>
  <c r="AI232" i="1"/>
  <c r="AA233" i="1"/>
  <c r="AL236" i="1"/>
  <c r="AD236" i="1"/>
  <c r="J236" i="1"/>
  <c r="AP236" i="1"/>
  <c r="AH236" i="1"/>
  <c r="AI236" i="1"/>
  <c r="I266" i="1"/>
  <c r="AM236" i="1"/>
  <c r="AB236" i="1"/>
  <c r="I241" i="1"/>
  <c r="AJ236" i="1"/>
  <c r="AG236" i="1"/>
  <c r="AE236" i="1"/>
  <c r="AK236" i="1"/>
  <c r="AU237" i="1"/>
  <c r="BJ238" i="1"/>
  <c r="BB238" i="1"/>
  <c r="AT238" i="1"/>
  <c r="BF238" i="1"/>
  <c r="AX238" i="1"/>
  <c r="BD238" i="1"/>
  <c r="AS238" i="1"/>
  <c r="BH238" i="1"/>
  <c r="AW238" i="1"/>
  <c r="BA238" i="1"/>
  <c r="AZ238" i="1"/>
  <c r="BK238" i="1"/>
  <c r="AV238" i="1"/>
  <c r="AU238" i="1"/>
  <c r="BH240" i="1"/>
  <c r="AM242" i="1"/>
  <c r="AE242" i="1"/>
  <c r="AI242" i="1"/>
  <c r="AA242" i="1"/>
  <c r="AP242" i="1"/>
  <c r="AF242" i="1"/>
  <c r="AJ242" i="1"/>
  <c r="I247" i="1"/>
  <c r="AC242" i="1"/>
  <c r="AO242" i="1"/>
  <c r="AB242" i="1"/>
  <c r="AL242" i="1"/>
  <c r="AH242" i="1"/>
  <c r="AT244" i="1"/>
  <c r="BD249" i="1"/>
  <c r="AV249" i="1"/>
  <c r="BK249" i="1"/>
  <c r="BB249" i="1"/>
  <c r="AS249" i="1"/>
  <c r="BG249" i="1"/>
  <c r="AX249" i="1"/>
  <c r="BC249" i="1"/>
  <c r="AQ249" i="1"/>
  <c r="BH249" i="1"/>
  <c r="AU249" i="1"/>
  <c r="AW249" i="1"/>
  <c r="BJ249" i="1"/>
  <c r="AT249" i="1"/>
  <c r="BI249" i="1"/>
  <c r="AR249" i="1"/>
  <c r="BF249" i="1"/>
  <c r="BA249" i="1"/>
  <c r="AZ249" i="1"/>
  <c r="AY249" i="1"/>
  <c r="AK234" i="1"/>
  <c r="AC234" i="1"/>
  <c r="AO234" i="1"/>
  <c r="AG234" i="1"/>
  <c r="AM234" i="1"/>
  <c r="AB234" i="1"/>
  <c r="AF234" i="1"/>
  <c r="AD234" i="1"/>
  <c r="AP234" i="1"/>
  <c r="AA234" i="1"/>
  <c r="AL234" i="1"/>
  <c r="AR180" i="1"/>
  <c r="AZ180" i="1"/>
  <c r="BH180" i="1"/>
  <c r="AS181" i="1"/>
  <c r="BA181" i="1"/>
  <c r="BI181" i="1"/>
  <c r="AV196" i="1"/>
  <c r="BD196" i="1"/>
  <c r="AG198" i="1"/>
  <c r="AO198" i="1"/>
  <c r="AW198" i="1"/>
  <c r="AG199" i="1"/>
  <c r="AO199" i="1"/>
  <c r="AW199" i="1"/>
  <c r="BK200" i="1"/>
  <c r="BC200" i="1"/>
  <c r="AU200" i="1"/>
  <c r="AG200" i="1"/>
  <c r="AP200" i="1"/>
  <c r="AY200" i="1"/>
  <c r="BH200" i="1"/>
  <c r="AC201" i="1"/>
  <c r="AL201" i="1"/>
  <c r="AS202" i="1"/>
  <c r="BB202" i="1"/>
  <c r="AX203" i="1"/>
  <c r="BG203" i="1"/>
  <c r="AX205" i="1"/>
  <c r="BG205" i="1"/>
  <c r="AX207" i="1"/>
  <c r="BG207" i="1"/>
  <c r="AX209" i="1"/>
  <c r="BG209" i="1"/>
  <c r="AX211" i="1"/>
  <c r="BG211" i="1"/>
  <c r="T212" i="1"/>
  <c r="AJ212" i="1" s="1"/>
  <c r="S213" i="1"/>
  <c r="AI213" i="1" s="1"/>
  <c r="P214" i="1"/>
  <c r="AF214" i="1" s="1"/>
  <c r="AR222" i="1"/>
  <c r="BH222" i="1"/>
  <c r="AW224" i="1"/>
  <c r="J226" i="1"/>
  <c r="AH227" i="1"/>
  <c r="AH226" i="1"/>
  <c r="AH228" i="1"/>
  <c r="AP227" i="1"/>
  <c r="AP226" i="1"/>
  <c r="AJ229" i="1"/>
  <c r="AB229" i="1"/>
  <c r="AL229" i="1"/>
  <c r="AC229" i="1"/>
  <c r="AN229" i="1"/>
  <c r="AD229" i="1"/>
  <c r="AM229" i="1"/>
  <c r="AA229" i="1"/>
  <c r="AI229" i="1"/>
  <c r="AK230" i="1"/>
  <c r="AK232" i="1"/>
  <c r="AE233" i="1"/>
  <c r="AE234" i="1"/>
  <c r="AR240" i="1"/>
  <c r="BB244" i="1"/>
  <c r="AS180" i="1"/>
  <c r="BA180" i="1"/>
  <c r="AT181" i="1"/>
  <c r="BB181" i="1"/>
  <c r="AW196" i="1"/>
  <c r="AH198" i="1"/>
  <c r="AH199" i="1"/>
  <c r="AH200" i="1"/>
  <c r="AD201" i="1"/>
  <c r="AN201" i="1"/>
  <c r="BD202" i="1"/>
  <c r="AV202" i="1"/>
  <c r="AT202" i="1"/>
  <c r="BC202" i="1"/>
  <c r="AY203" i="1"/>
  <c r="AY205" i="1"/>
  <c r="AY207" i="1"/>
  <c r="BH207" i="1"/>
  <c r="AY209" i="1"/>
  <c r="AY211" i="1"/>
  <c r="T213" i="1"/>
  <c r="AJ213" i="1" s="1"/>
  <c r="T215" i="1"/>
  <c r="AJ215" i="1" s="1"/>
  <c r="AU222" i="1"/>
  <c r="BJ222" i="1"/>
  <c r="BD225" i="1"/>
  <c r="AV225" i="1"/>
  <c r="BE225" i="1"/>
  <c r="AU225" i="1"/>
  <c r="BI225" i="1"/>
  <c r="AY225" i="1"/>
  <c r="BH225" i="1"/>
  <c r="AX225" i="1"/>
  <c r="BF225" i="1"/>
  <c r="AT225" i="1"/>
  <c r="AQ225" i="1"/>
  <c r="BG225" i="1"/>
  <c r="AE227" i="1"/>
  <c r="AM230" i="1"/>
  <c r="AI233" i="1"/>
  <c r="AH234" i="1"/>
  <c r="BJ237" i="1"/>
  <c r="BB237" i="1"/>
  <c r="AT237" i="1"/>
  <c r="BF237" i="1"/>
  <c r="AX237" i="1"/>
  <c r="BD237" i="1"/>
  <c r="AS237" i="1"/>
  <c r="BH237" i="1"/>
  <c r="AW237" i="1"/>
  <c r="BG237" i="1"/>
  <c r="AR237" i="1"/>
  <c r="BE237" i="1"/>
  <c r="AQ237" i="1"/>
  <c r="BA237" i="1"/>
  <c r="AZ237" i="1"/>
  <c r="AS240" i="1"/>
  <c r="AM243" i="1"/>
  <c r="AE243" i="1"/>
  <c r="AI243" i="1"/>
  <c r="AA243" i="1"/>
  <c r="AH243" i="1"/>
  <c r="AL243" i="1"/>
  <c r="AB243" i="1"/>
  <c r="AF243" i="1"/>
  <c r="I248" i="1"/>
  <c r="AD243" i="1"/>
  <c r="AP243" i="1"/>
  <c r="AC243" i="1"/>
  <c r="AN243" i="1"/>
  <c r="AJ243" i="1"/>
  <c r="BI244" i="1"/>
  <c r="BD203" i="1"/>
  <c r="AV203" i="1"/>
  <c r="AQ203" i="1"/>
  <c r="AZ203" i="1"/>
  <c r="BI203" i="1"/>
  <c r="BD205" i="1"/>
  <c r="AV205" i="1"/>
  <c r="AQ205" i="1"/>
  <c r="AZ205" i="1"/>
  <c r="BI205" i="1"/>
  <c r="BD209" i="1"/>
  <c r="AV209" i="1"/>
  <c r="AQ209" i="1"/>
  <c r="AZ209" i="1"/>
  <c r="BI209" i="1"/>
  <c r="BD211" i="1"/>
  <c r="AV211" i="1"/>
  <c r="AQ211" i="1"/>
  <c r="AZ211" i="1"/>
  <c r="BI211" i="1"/>
  <c r="AX222" i="1"/>
  <c r="BI224" i="1"/>
  <c r="BA224" i="1"/>
  <c r="AS224" i="1"/>
  <c r="BH224" i="1"/>
  <c r="AY224" i="1"/>
  <c r="BG224" i="1"/>
  <c r="AX224" i="1"/>
  <c r="BE224" i="1"/>
  <c r="AV224" i="1"/>
  <c r="BB224" i="1"/>
  <c r="AO232" i="1"/>
  <c r="AG232" i="1"/>
  <c r="AH232" i="1"/>
  <c r="AP232" i="1"/>
  <c r="AE232" i="1"/>
  <c r="AN232" i="1"/>
  <c r="AD232" i="1"/>
  <c r="AL232" i="1"/>
  <c r="AB232" i="1"/>
  <c r="AI234" i="1"/>
  <c r="AN242" i="1"/>
  <c r="AG243" i="1"/>
  <c r="W212" i="1"/>
  <c r="AM212" i="1" s="1"/>
  <c r="BI222" i="1"/>
  <c r="BA222" i="1"/>
  <c r="AS222" i="1"/>
  <c r="BF222" i="1"/>
  <c r="AW222" i="1"/>
  <c r="BE222" i="1"/>
  <c r="AV222" i="1"/>
  <c r="BC222" i="1"/>
  <c r="AT222" i="1"/>
  <c r="AY222" i="1"/>
  <c r="AJ230" i="1"/>
  <c r="AB230" i="1"/>
  <c r="AH230" i="1"/>
  <c r="AO230" i="1"/>
  <c r="AE230" i="1"/>
  <c r="AN230" i="1"/>
  <c r="AD230" i="1"/>
  <c r="AL230" i="1"/>
  <c r="AA230" i="1"/>
  <c r="AJ234" i="1"/>
  <c r="AE240" i="1"/>
  <c r="AE237" i="1"/>
  <c r="AE239" i="1"/>
  <c r="BJ240" i="1"/>
  <c r="BB240" i="1"/>
  <c r="AT240" i="1"/>
  <c r="BF240" i="1"/>
  <c r="AX240" i="1"/>
  <c r="BE240" i="1"/>
  <c r="AU240" i="1"/>
  <c r="BI240" i="1"/>
  <c r="AY240" i="1"/>
  <c r="BD240" i="1"/>
  <c r="AQ240" i="1"/>
  <c r="BC240" i="1"/>
  <c r="AZ240" i="1"/>
  <c r="AW240" i="1"/>
  <c r="BK245" i="1"/>
  <c r="BC245" i="1"/>
  <c r="AU245" i="1"/>
  <c r="BG245" i="1"/>
  <c r="AY245" i="1"/>
  <c r="AQ245" i="1"/>
  <c r="BI245" i="1"/>
  <c r="AX245" i="1"/>
  <c r="BB245" i="1"/>
  <c r="AR245" i="1"/>
  <c r="BJ245" i="1"/>
  <c r="AV245" i="1"/>
  <c r="BH245" i="1"/>
  <c r="AT245" i="1"/>
  <c r="BF245" i="1"/>
  <c r="AS245" i="1"/>
  <c r="BD245" i="1"/>
  <c r="AZ245" i="1"/>
  <c r="AW245" i="1"/>
  <c r="BD250" i="1"/>
  <c r="AV250" i="1"/>
  <c r="BG250" i="1"/>
  <c r="AX250" i="1"/>
  <c r="BK250" i="1"/>
  <c r="BB250" i="1"/>
  <c r="AS250" i="1"/>
  <c r="BJ250" i="1"/>
  <c r="AY250" i="1"/>
  <c r="BC250" i="1"/>
  <c r="AQ250" i="1"/>
  <c r="BF250" i="1"/>
  <c r="AV253" i="1"/>
  <c r="BJ236" i="1"/>
  <c r="BB236" i="1"/>
  <c r="AT236" i="1"/>
  <c r="BF236" i="1"/>
  <c r="AX236" i="1"/>
  <c r="BD236" i="1"/>
  <c r="AS236" i="1"/>
  <c r="BH236" i="1"/>
  <c r="AW236" i="1"/>
  <c r="AI239" i="1"/>
  <c r="AI238" i="1"/>
  <c r="AI237" i="1"/>
  <c r="AR236" i="1"/>
  <c r="BG236" i="1"/>
  <c r="BK243" i="1"/>
  <c r="BC243" i="1"/>
  <c r="AU243" i="1"/>
  <c r="BG243" i="1"/>
  <c r="AY243" i="1"/>
  <c r="AQ243" i="1"/>
  <c r="BD243" i="1"/>
  <c r="AS243" i="1"/>
  <c r="BH243" i="1"/>
  <c r="AW243" i="1"/>
  <c r="BA243" i="1"/>
  <c r="AM245" i="1"/>
  <c r="AE245" i="1"/>
  <c r="AI245" i="1"/>
  <c r="AA245" i="1"/>
  <c r="I250" i="1"/>
  <c r="AN245" i="1"/>
  <c r="AC245" i="1"/>
  <c r="AG245" i="1"/>
  <c r="AO245" i="1"/>
  <c r="AX247" i="1"/>
  <c r="AT250" i="1"/>
  <c r="BI250" i="1"/>
  <c r="BI255" i="1"/>
  <c r="BA255" i="1"/>
  <c r="AS255" i="1"/>
  <c r="BK255" i="1"/>
  <c r="BB255" i="1"/>
  <c r="AR255" i="1"/>
  <c r="BJ255" i="1"/>
  <c r="AY255" i="1"/>
  <c r="BE255" i="1"/>
  <c r="AU255" i="1"/>
  <c r="BG255" i="1"/>
  <c r="AT255" i="1"/>
  <c r="BF255" i="1"/>
  <c r="AQ255" i="1"/>
  <c r="BD255" i="1"/>
  <c r="AZ255" i="1"/>
  <c r="AX255" i="1"/>
  <c r="AW255" i="1"/>
  <c r="BH255" i="1"/>
  <c r="AV255" i="1"/>
  <c r="AJ228" i="1"/>
  <c r="AB228" i="1"/>
  <c r="AO228" i="1"/>
  <c r="AF228" i="1"/>
  <c r="AK228" i="1"/>
  <c r="AV236" i="1"/>
  <c r="BK236" i="1"/>
  <c r="BJ239" i="1"/>
  <c r="BB239" i="1"/>
  <c r="AT239" i="1"/>
  <c r="BF239" i="1"/>
  <c r="AX239" i="1"/>
  <c r="BD239" i="1"/>
  <c r="AS239" i="1"/>
  <c r="BH239" i="1"/>
  <c r="AW239" i="1"/>
  <c r="AU239" i="1"/>
  <c r="BI239" i="1"/>
  <c r="BE243" i="1"/>
  <c r="AD245" i="1"/>
  <c r="BD247" i="1"/>
  <c r="AV247" i="1"/>
  <c r="BH247" i="1"/>
  <c r="AZ247" i="1"/>
  <c r="AR247" i="1"/>
  <c r="BC247" i="1"/>
  <c r="AS247" i="1"/>
  <c r="BG247" i="1"/>
  <c r="AW247" i="1"/>
  <c r="BA247" i="1"/>
  <c r="AN249" i="1"/>
  <c r="AF249" i="1"/>
  <c r="AJ249" i="1"/>
  <c r="AA249" i="1"/>
  <c r="AO249" i="1"/>
  <c r="AE249" i="1"/>
  <c r="AD249" i="1"/>
  <c r="AI249" i="1"/>
  <c r="AP249" i="1"/>
  <c r="AW250" i="1"/>
  <c r="I231" i="1"/>
  <c r="AJ226" i="1"/>
  <c r="AB226" i="1"/>
  <c r="AM226" i="1"/>
  <c r="AD226" i="1"/>
  <c r="AI226" i="1"/>
  <c r="AA228" i="1"/>
  <c r="AL228" i="1"/>
  <c r="AL239" i="1"/>
  <c r="AL238" i="1"/>
  <c r="AL237" i="1"/>
  <c r="AY236" i="1"/>
  <c r="AV239" i="1"/>
  <c r="BK239" i="1"/>
  <c r="AR243" i="1"/>
  <c r="BF243" i="1"/>
  <c r="AF245" i="1"/>
  <c r="BB247" i="1"/>
  <c r="AB249" i="1"/>
  <c r="AZ250" i="1"/>
  <c r="BC255" i="1"/>
  <c r="BH253" i="1"/>
  <c r="AZ253" i="1"/>
  <c r="AR253" i="1"/>
  <c r="BK253" i="1"/>
  <c r="BB253" i="1"/>
  <c r="AS253" i="1"/>
  <c r="BF253" i="1"/>
  <c r="AW253" i="1"/>
  <c r="BD253" i="1"/>
  <c r="AQ253" i="1"/>
  <c r="BC253" i="1"/>
  <c r="BA253" i="1"/>
  <c r="BG253" i="1"/>
  <c r="AU253" i="1"/>
  <c r="BE253" i="1"/>
  <c r="AT253" i="1"/>
  <c r="BK242" i="1"/>
  <c r="BC242" i="1"/>
  <c r="AU242" i="1"/>
  <c r="BG242" i="1"/>
  <c r="AY242" i="1"/>
  <c r="AQ242" i="1"/>
  <c r="AT242" i="1"/>
  <c r="BE242" i="1"/>
  <c r="BE258" i="1"/>
  <c r="AW258" i="1"/>
  <c r="BJ258" i="1"/>
  <c r="BA258" i="1"/>
  <c r="AR258" i="1"/>
  <c r="BK258" i="1"/>
  <c r="AZ258" i="1"/>
  <c r="BF258" i="1"/>
  <c r="AU258" i="1"/>
  <c r="BB258" i="1"/>
  <c r="AN269" i="1"/>
  <c r="AD267" i="1"/>
  <c r="AE267" i="1"/>
  <c r="I285" i="1"/>
  <c r="AM280" i="1"/>
  <c r="AE280" i="1"/>
  <c r="AI280" i="1"/>
  <c r="AA280" i="1"/>
  <c r="AJ280" i="1"/>
  <c r="I302" i="1"/>
  <c r="AP280" i="1"/>
  <c r="AF280" i="1"/>
  <c r="AN280" i="1"/>
  <c r="AC280" i="1"/>
  <c r="AO280" i="1"/>
  <c r="AL280" i="1"/>
  <c r="AH280" i="1"/>
  <c r="AD280" i="1"/>
  <c r="AB280" i="1"/>
  <c r="AI269" i="1"/>
  <c r="AA269" i="1"/>
  <c r="AM269" i="1"/>
  <c r="AD269" i="1"/>
  <c r="I279" i="1"/>
  <c r="AK269" i="1"/>
  <c r="AB269" i="1"/>
  <c r="AG269" i="1"/>
  <c r="AF269" i="1"/>
  <c r="AO269" i="1"/>
  <c r="AC269" i="1"/>
  <c r="AL269" i="1"/>
  <c r="AG280" i="1"/>
  <c r="AJ227" i="1"/>
  <c r="AB227" i="1"/>
  <c r="AI227" i="1"/>
  <c r="AI267" i="1"/>
  <c r="AA267" i="1"/>
  <c r="AK267" i="1"/>
  <c r="AB267" i="1"/>
  <c r="AH267" i="1"/>
  <c r="AN267" i="1"/>
  <c r="AC267" i="1"/>
  <c r="AM267" i="1"/>
  <c r="AJ267" i="1"/>
  <c r="AF267" i="1"/>
  <c r="BK241" i="1"/>
  <c r="BC241" i="1"/>
  <c r="AU241" i="1"/>
  <c r="BG241" i="1"/>
  <c r="AY241" i="1"/>
  <c r="AQ241" i="1"/>
  <c r="AX241" i="1"/>
  <c r="BI241" i="1"/>
  <c r="BA242" i="1"/>
  <c r="AM244" i="1"/>
  <c r="AE244" i="1"/>
  <c r="AI244" i="1"/>
  <c r="AA244" i="1"/>
  <c r="AK244" i="1"/>
  <c r="BD248" i="1"/>
  <c r="AV248" i="1"/>
  <c r="BG248" i="1"/>
  <c r="AX248" i="1"/>
  <c r="BK248" i="1"/>
  <c r="BB248" i="1"/>
  <c r="AS248" i="1"/>
  <c r="AU248" i="1"/>
  <c r="BH248" i="1"/>
  <c r="BD252" i="1"/>
  <c r="AV252" i="1"/>
  <c r="BC252" i="1"/>
  <c r="AT252" i="1"/>
  <c r="BH252" i="1"/>
  <c r="AY252" i="1"/>
  <c r="AW252" i="1"/>
  <c r="BI252" i="1"/>
  <c r="BI257" i="1"/>
  <c r="BA257" i="1"/>
  <c r="AS257" i="1"/>
  <c r="BJ257" i="1"/>
  <c r="AZ257" i="1"/>
  <c r="AQ257" i="1"/>
  <c r="BF257" i="1"/>
  <c r="AV257" i="1"/>
  <c r="BB257" i="1"/>
  <c r="AX257" i="1"/>
  <c r="AV258" i="1"/>
  <c r="BI258" i="1"/>
  <c r="AL267" i="1"/>
  <c r="AE269" i="1"/>
  <c r="AK280" i="1"/>
  <c r="AO267" i="1"/>
  <c r="AI268" i="1"/>
  <c r="AA268" i="1"/>
  <c r="I278" i="1"/>
  <c r="AP268" i="1"/>
  <c r="AG268" i="1"/>
  <c r="AN268" i="1"/>
  <c r="AE268" i="1"/>
  <c r="AK268" i="1"/>
  <c r="AJ268" i="1"/>
  <c r="AF268" i="1"/>
  <c r="AO268" i="1"/>
  <c r="AC268" i="1"/>
  <c r="AH269" i="1"/>
  <c r="I277" i="1"/>
  <c r="AP267" i="1"/>
  <c r="AJ269" i="1"/>
  <c r="AH237" i="1"/>
  <c r="AP237" i="1"/>
  <c r="AH238" i="1"/>
  <c r="AH239" i="1"/>
  <c r="AI270" i="1"/>
  <c r="AA270" i="1"/>
  <c r="AJ270" i="1"/>
  <c r="AP270" i="1"/>
  <c r="AG270" i="1"/>
  <c r="AH240" i="1"/>
  <c r="AP240" i="1"/>
  <c r="AR246" i="1"/>
  <c r="AZ246" i="1"/>
  <c r="BH246" i="1"/>
  <c r="AQ251" i="1"/>
  <c r="BA251" i="1"/>
  <c r="BD254" i="1"/>
  <c r="AV254" i="1"/>
  <c r="AU254" i="1"/>
  <c r="BE254" i="1"/>
  <c r="BE256" i="1"/>
  <c r="AW256" i="1"/>
  <c r="BK256" i="1"/>
  <c r="BB256" i="1"/>
  <c r="AS256" i="1"/>
  <c r="AY256" i="1"/>
  <c r="BI256" i="1"/>
  <c r="BI259" i="1"/>
  <c r="BA259" i="1"/>
  <c r="AS259" i="1"/>
  <c r="BH259" i="1"/>
  <c r="AY259" i="1"/>
  <c r="AV259" i="1"/>
  <c r="BF259" i="1"/>
  <c r="BH264" i="1"/>
  <c r="AZ264" i="1"/>
  <c r="AR264" i="1"/>
  <c r="BI264" i="1"/>
  <c r="AY264" i="1"/>
  <c r="BF264" i="1"/>
  <c r="AW264" i="1"/>
  <c r="AV264" i="1"/>
  <c r="BJ264" i="1"/>
  <c r="AH270" i="1"/>
  <c r="BB271" i="1"/>
  <c r="AT272" i="1"/>
  <c r="AL270" i="1"/>
  <c r="AS271" i="1"/>
  <c r="BE271" i="1"/>
  <c r="H287" i="1"/>
  <c r="BH272" i="1"/>
  <c r="AZ272" i="1"/>
  <c r="AR272" i="1"/>
  <c r="BI272" i="1"/>
  <c r="AY272" i="1"/>
  <c r="BF272" i="1"/>
  <c r="AW272" i="1"/>
  <c r="AV272" i="1"/>
  <c r="BJ272" i="1"/>
  <c r="AD240" i="1"/>
  <c r="AL240" i="1"/>
  <c r="AV246" i="1"/>
  <c r="BH251" i="1"/>
  <c r="AZ251" i="1"/>
  <c r="AR251" i="1"/>
  <c r="AV251" i="1"/>
  <c r="BE251" i="1"/>
  <c r="AQ254" i="1"/>
  <c r="AZ254" i="1"/>
  <c r="BI254" i="1"/>
  <c r="AT256" i="1"/>
  <c r="BD256" i="1"/>
  <c r="AQ259" i="1"/>
  <c r="BB259" i="1"/>
  <c r="AQ264" i="1"/>
  <c r="BC264" i="1"/>
  <c r="AC270" i="1"/>
  <c r="AN270" i="1"/>
  <c r="AU271" i="1"/>
  <c r="BA272" i="1"/>
  <c r="BD271" i="1"/>
  <c r="AV271" i="1"/>
  <c r="BJ271" i="1"/>
  <c r="BA271" i="1"/>
  <c r="AR271" i="1"/>
  <c r="BH271" i="1"/>
  <c r="AY271" i="1"/>
  <c r="AW271" i="1"/>
  <c r="BI271" i="1"/>
  <c r="AG263" i="1"/>
  <c r="BD273" i="1"/>
  <c r="AV273" i="1"/>
  <c r="AU273" i="1"/>
  <c r="BE273" i="1"/>
  <c r="AT274" i="1"/>
  <c r="BJ594" i="1"/>
  <c r="BB594" i="1"/>
  <c r="BI594" i="1"/>
  <c r="BH594" i="1"/>
  <c r="AZ594" i="1"/>
  <c r="AV594" i="1"/>
  <c r="AE324" i="1"/>
  <c r="AO334" i="1"/>
  <c r="AG334" i="1"/>
  <c r="AH334" i="1"/>
  <c r="AP334" i="1"/>
  <c r="AF334" i="1"/>
  <c r="AN334" i="1"/>
  <c r="AE334" i="1"/>
  <c r="AM334" i="1"/>
  <c r="AD334" i="1"/>
  <c r="AL334" i="1"/>
  <c r="AC334" i="1"/>
  <c r="AK334" i="1"/>
  <c r="AB334" i="1"/>
  <c r="AJ334" i="1"/>
  <c r="AA334" i="1"/>
  <c r="AI334" i="1"/>
  <c r="BD316" i="1"/>
  <c r="AV316" i="1"/>
  <c r="BJ316" i="1"/>
  <c r="BA316" i="1"/>
  <c r="AR316" i="1"/>
  <c r="AR566" i="1" s="1"/>
  <c r="BI316" i="1"/>
  <c r="BI440" i="1" s="1"/>
  <c r="AZ316" i="1"/>
  <c r="AZ426" i="1" s="1"/>
  <c r="AQ316" i="1"/>
  <c r="BH316" i="1"/>
  <c r="AY316" i="1"/>
  <c r="BK316" i="1"/>
  <c r="AU316" i="1"/>
  <c r="H325" i="1"/>
  <c r="BG316" i="1"/>
  <c r="AT316" i="1"/>
  <c r="BF316" i="1"/>
  <c r="AS316" i="1"/>
  <c r="BE316" i="1"/>
  <c r="BC316" i="1"/>
  <c r="BB316" i="1"/>
  <c r="AX316" i="1"/>
  <c r="AX510" i="1" s="1"/>
  <c r="E342" i="1"/>
  <c r="E340" i="1"/>
  <c r="E321" i="1"/>
  <c r="AN263" i="1"/>
  <c r="AF263" i="1"/>
  <c r="AI263" i="1"/>
  <c r="BH274" i="1"/>
  <c r="AZ274" i="1"/>
  <c r="AR274" i="1"/>
  <c r="AV274" i="1"/>
  <c r="BE274" i="1"/>
  <c r="AU305" i="1"/>
  <c r="AU346" i="1"/>
  <c r="AU355" i="1" s="1"/>
  <c r="AU344" i="1"/>
  <c r="AU358" i="1" s="1"/>
  <c r="AU364" i="1" s="1"/>
  <c r="BC346" i="1"/>
  <c r="BC355" i="1" s="1"/>
  <c r="BC344" i="1"/>
  <c r="BC358" i="1" s="1"/>
  <c r="BK346" i="1"/>
  <c r="BK355" i="1" s="1"/>
  <c r="BK344" i="1"/>
  <c r="BK358" i="1" s="1"/>
  <c r="BK364" i="1" s="1"/>
  <c r="W325" i="1"/>
  <c r="AM325" i="1" s="1"/>
  <c r="AM324" i="1"/>
  <c r="AR342" i="1"/>
  <c r="AR348" i="1" s="1"/>
  <c r="AR340" i="1"/>
  <c r="AR350" i="1" s="1"/>
  <c r="AR321" i="1"/>
  <c r="AZ321" i="1"/>
  <c r="AZ342" i="1"/>
  <c r="AZ348" i="1" s="1"/>
  <c r="AZ340" i="1"/>
  <c r="AZ350" i="1" s="1"/>
  <c r="BH342" i="1"/>
  <c r="BH348" i="1" s="1"/>
  <c r="BH340" i="1"/>
  <c r="BH350" i="1" s="1"/>
  <c r="BH321" i="1"/>
  <c r="BG305" i="1"/>
  <c r="AY305" i="1"/>
  <c r="AQ305" i="1"/>
  <c r="BJ305" i="1"/>
  <c r="BA305" i="1"/>
  <c r="AR305" i="1"/>
  <c r="BI305" i="1"/>
  <c r="AZ305" i="1"/>
  <c r="BH305" i="1"/>
  <c r="AV305" i="1"/>
  <c r="BE305" i="1"/>
  <c r="AT305" i="1"/>
  <c r="BC305" i="1"/>
  <c r="AX305" i="1"/>
  <c r="BF305" i="1"/>
  <c r="BC306" i="1"/>
  <c r="AT313" i="1"/>
  <c r="BG313" i="1"/>
  <c r="BG426" i="1"/>
  <c r="AT426" i="1"/>
  <c r="BI426" i="1"/>
  <c r="AS426" i="1"/>
  <c r="BH426" i="1"/>
  <c r="AR454" i="1"/>
  <c r="BI454" i="1"/>
  <c r="BH454" i="1"/>
  <c r="AV454" i="1"/>
  <c r="AN314" i="1"/>
  <c r="T320" i="1"/>
  <c r="AJ320" i="1" s="1"/>
  <c r="AJ319" i="1"/>
  <c r="AV346" i="1"/>
  <c r="AV355" i="1" s="1"/>
  <c r="AV344" i="1"/>
  <c r="AV358" i="1" s="1"/>
  <c r="AV364" i="1" s="1"/>
  <c r="BD344" i="1"/>
  <c r="BD358" i="1" s="1"/>
  <c r="BD364" i="1" s="1"/>
  <c r="BD346" i="1"/>
  <c r="BD355" i="1" s="1"/>
  <c r="AK321" i="1"/>
  <c r="U325" i="1"/>
  <c r="AK325" i="1" s="1"/>
  <c r="BC323" i="1"/>
  <c r="AH329" i="1"/>
  <c r="AH331" i="1"/>
  <c r="AH328" i="1"/>
  <c r="AP326" i="1"/>
  <c r="AP331" i="1"/>
  <c r="AP328" i="1"/>
  <c r="AK326" i="1"/>
  <c r="AO327" i="1"/>
  <c r="BK327" i="1"/>
  <c r="AL328" i="1"/>
  <c r="AP329" i="1"/>
  <c r="AP330" i="1"/>
  <c r="AK332" i="1"/>
  <c r="G340" i="1"/>
  <c r="Q341" i="1"/>
  <c r="AG341" i="1" s="1"/>
  <c r="AG340" i="1"/>
  <c r="Y341" i="1"/>
  <c r="AO341" i="1" s="1"/>
  <c r="AO340" i="1"/>
  <c r="BH440" i="1"/>
  <c r="AZ440" i="1"/>
  <c r="BE440" i="1"/>
  <c r="AW440" i="1"/>
  <c r="BI482" i="1"/>
  <c r="BH482" i="1"/>
  <c r="AY482" i="1"/>
  <c r="BF482" i="1"/>
  <c r="BE482" i="1"/>
  <c r="BC482" i="1"/>
  <c r="BH622" i="1"/>
  <c r="AZ622" i="1"/>
  <c r="AV622" i="1"/>
  <c r="BK622" i="1"/>
  <c r="AW622" i="1"/>
  <c r="AT622" i="1"/>
  <c r="AH315" i="1"/>
  <c r="AT524" i="1" s="1"/>
  <c r="F340" i="1"/>
  <c r="F321" i="1"/>
  <c r="AW344" i="1"/>
  <c r="AW358" i="1" s="1"/>
  <c r="AW364" i="1" s="1"/>
  <c r="AW346" i="1"/>
  <c r="AW355" i="1" s="1"/>
  <c r="BE346" i="1"/>
  <c r="BE355" i="1" s="1"/>
  <c r="BE344" i="1"/>
  <c r="BE358" i="1" s="1"/>
  <c r="BE364" i="1" s="1"/>
  <c r="O320" i="1"/>
  <c r="AE320" i="1" s="1"/>
  <c r="BK322" i="1"/>
  <c r="BC322" i="1"/>
  <c r="AU322" i="1"/>
  <c r="BF322" i="1"/>
  <c r="AW322" i="1"/>
  <c r="BE322" i="1"/>
  <c r="AV322" i="1"/>
  <c r="BD322" i="1"/>
  <c r="AT322" i="1"/>
  <c r="AZ322" i="1"/>
  <c r="AA326" i="1"/>
  <c r="AQ327" i="1"/>
  <c r="AA329" i="1"/>
  <c r="BD352" i="1"/>
  <c r="AV352" i="1"/>
  <c r="BF352" i="1"/>
  <c r="AW352" i="1"/>
  <c r="BC352" i="1"/>
  <c r="AT352" i="1"/>
  <c r="BK352" i="1"/>
  <c r="BB352" i="1"/>
  <c r="AS352" i="1"/>
  <c r="BH352" i="1"/>
  <c r="AY352" i="1"/>
  <c r="BG352" i="1"/>
  <c r="BE352" i="1"/>
  <c r="BA352" i="1"/>
  <c r="AZ352" i="1"/>
  <c r="AX352" i="1"/>
  <c r="AU352" i="1"/>
  <c r="BJ352" i="1"/>
  <c r="AR352" i="1"/>
  <c r="AQ286" i="1"/>
  <c r="AY286" i="1"/>
  <c r="BG286" i="1"/>
  <c r="AS296" i="1"/>
  <c r="BB296" i="1"/>
  <c r="AS306" i="1"/>
  <c r="AV566" i="1"/>
  <c r="BK566" i="1"/>
  <c r="BH566" i="1"/>
  <c r="AZ566" i="1"/>
  <c r="BI566" i="1"/>
  <c r="BE566" i="1"/>
  <c r="AX566" i="1"/>
  <c r="AW566" i="1"/>
  <c r="AF314" i="1"/>
  <c r="BE636" i="1"/>
  <c r="AW636" i="1"/>
  <c r="BD636" i="1"/>
  <c r="AV636" i="1"/>
  <c r="AT636" i="1"/>
  <c r="BI636" i="1"/>
  <c r="BA636" i="1"/>
  <c r="BH636" i="1"/>
  <c r="AZ636" i="1"/>
  <c r="BG315" i="1"/>
  <c r="BG538" i="1" s="1"/>
  <c r="AY315" i="1"/>
  <c r="AQ315" i="1"/>
  <c r="BF315" i="1"/>
  <c r="BF594" i="1" s="1"/>
  <c r="AW315" i="1"/>
  <c r="AW482" i="1" s="1"/>
  <c r="BE315" i="1"/>
  <c r="BE594" i="1" s="1"/>
  <c r="AV315" i="1"/>
  <c r="AV426" i="1" s="1"/>
  <c r="BD315" i="1"/>
  <c r="AU315" i="1"/>
  <c r="AX315" i="1"/>
  <c r="BK315" i="1"/>
  <c r="X318" i="1"/>
  <c r="AN318" i="1" s="1"/>
  <c r="AX344" i="1"/>
  <c r="AX358" i="1" s="1"/>
  <c r="AX364" i="1" s="1"/>
  <c r="AX346" i="1"/>
  <c r="AX355" i="1" s="1"/>
  <c r="BF344" i="1"/>
  <c r="BF358" i="1" s="1"/>
  <c r="BF364" i="1" s="1"/>
  <c r="BF346" i="1"/>
  <c r="BF355" i="1" s="1"/>
  <c r="AA321" i="1"/>
  <c r="Y322" i="1"/>
  <c r="AO322" i="1" s="1"/>
  <c r="BA322" i="1"/>
  <c r="AS323" i="1"/>
  <c r="Q325" i="1"/>
  <c r="AG325" i="1" s="1"/>
  <c r="AC326" i="1"/>
  <c r="AC329" i="1"/>
  <c r="BH330" i="1"/>
  <c r="AZ330" i="1"/>
  <c r="AR330" i="1"/>
  <c r="BG330" i="1"/>
  <c r="AX330" i="1"/>
  <c r="BF330" i="1"/>
  <c r="AW330" i="1"/>
  <c r="BE330" i="1"/>
  <c r="AV330" i="1"/>
  <c r="BD330" i="1"/>
  <c r="AU330" i="1"/>
  <c r="BC330" i="1"/>
  <c r="AT330" i="1"/>
  <c r="BK330" i="1"/>
  <c r="BB330" i="1"/>
  <c r="AS330" i="1"/>
  <c r="AY330" i="1"/>
  <c r="BD468" i="1"/>
  <c r="AV468" i="1"/>
  <c r="AT468" i="1"/>
  <c r="BI468" i="1"/>
  <c r="BA468" i="1"/>
  <c r="BH468" i="1"/>
  <c r="AZ468" i="1"/>
  <c r="BF468" i="1"/>
  <c r="AX468" i="1"/>
  <c r="BE468" i="1"/>
  <c r="AW468" i="1"/>
  <c r="BI580" i="1"/>
  <c r="BA580" i="1"/>
  <c r="AS580" i="1"/>
  <c r="BH580" i="1"/>
  <c r="AZ580" i="1"/>
  <c r="BF580" i="1"/>
  <c r="BE580" i="1"/>
  <c r="AW580" i="1"/>
  <c r="AV580" i="1"/>
  <c r="BF510" i="1"/>
  <c r="BE510" i="1"/>
  <c r="AW510" i="1"/>
  <c r="BJ510" i="1"/>
  <c r="AT510" i="1"/>
  <c r="BI510" i="1"/>
  <c r="BH510" i="1"/>
  <c r="AZ510" i="1"/>
  <c r="AV342" i="1"/>
  <c r="AV348" i="1" s="1"/>
  <c r="AV340" i="1"/>
  <c r="AV350" i="1" s="1"/>
  <c r="BD342" i="1"/>
  <c r="BD348" i="1" s="1"/>
  <c r="BD340" i="1"/>
  <c r="BD350" i="1" s="1"/>
  <c r="E343" i="1"/>
  <c r="E341" i="1"/>
  <c r="E364" i="1"/>
  <c r="E346" i="1"/>
  <c r="E355" i="1" s="1"/>
  <c r="AB321" i="1"/>
  <c r="BD321" i="1"/>
  <c r="BH327" i="1"/>
  <c r="AZ327" i="1"/>
  <c r="AR327" i="1"/>
  <c r="BI327" i="1"/>
  <c r="AY327" i="1"/>
  <c r="BF327" i="1"/>
  <c r="AW327" i="1"/>
  <c r="BE327" i="1"/>
  <c r="AV327" i="1"/>
  <c r="BD327" i="1"/>
  <c r="AU327" i="1"/>
  <c r="BC327" i="1"/>
  <c r="AT327" i="1"/>
  <c r="AX327" i="1"/>
  <c r="AK329" i="1"/>
  <c r="BJ306" i="1"/>
  <c r="BB306" i="1"/>
  <c r="AT306" i="1"/>
  <c r="BG306" i="1"/>
  <c r="AX306" i="1"/>
  <c r="BF306" i="1"/>
  <c r="AW306" i="1"/>
  <c r="AV306" i="1"/>
  <c r="BI306" i="1"/>
  <c r="BE313" i="1"/>
  <c r="AW313" i="1"/>
  <c r="BK313" i="1"/>
  <c r="BB313" i="1"/>
  <c r="AS313" i="1"/>
  <c r="BJ313" i="1"/>
  <c r="BA313" i="1"/>
  <c r="AR313" i="1"/>
  <c r="BI313" i="1"/>
  <c r="AZ313" i="1"/>
  <c r="AQ313" i="1"/>
  <c r="AY313" i="1"/>
  <c r="BG524" i="1"/>
  <c r="AW340" i="1"/>
  <c r="AW350" i="1" s="1"/>
  <c r="AW321" i="1"/>
  <c r="AW342" i="1"/>
  <c r="AW348" i="1" s="1"/>
  <c r="BE340" i="1"/>
  <c r="BE350" i="1" s="1"/>
  <c r="BE321" i="1"/>
  <c r="BE342" i="1"/>
  <c r="BE348" i="1" s="1"/>
  <c r="F341" i="1"/>
  <c r="F322" i="1"/>
  <c r="F343" i="1"/>
  <c r="P318" i="1"/>
  <c r="AF318" i="1" s="1"/>
  <c r="AQ322" i="1"/>
  <c r="BG322" i="1"/>
  <c r="BH323" i="1"/>
  <c r="AZ323" i="1"/>
  <c r="AR323" i="1"/>
  <c r="BI323" i="1"/>
  <c r="AY323" i="1"/>
  <c r="BG323" i="1"/>
  <c r="AX323" i="1"/>
  <c r="BF323" i="1"/>
  <c r="AW323" i="1"/>
  <c r="AU323" i="1"/>
  <c r="BK323" i="1"/>
  <c r="AB324" i="1"/>
  <c r="AJ327" i="1"/>
  <c r="AB327" i="1"/>
  <c r="AP327" i="1"/>
  <c r="AG327" i="1"/>
  <c r="AN327" i="1"/>
  <c r="AE327" i="1"/>
  <c r="AM327" i="1"/>
  <c r="AD327" i="1"/>
  <c r="AL327" i="1"/>
  <c r="AC327" i="1"/>
  <c r="AK327" i="1"/>
  <c r="AA327" i="1"/>
  <c r="BA327" i="1"/>
  <c r="AC328" i="1"/>
  <c r="AL329" i="1"/>
  <c r="BI330" i="1"/>
  <c r="BH570" i="1"/>
  <c r="AZ570" i="1"/>
  <c r="BG570" i="1"/>
  <c r="AY570" i="1"/>
  <c r="BF570" i="1"/>
  <c r="AX570" i="1"/>
  <c r="BD570" i="1"/>
  <c r="BJ570" i="1"/>
  <c r="BI570" i="1"/>
  <c r="AW570" i="1"/>
  <c r="AT570" i="1"/>
  <c r="AS570" i="1"/>
  <c r="BF342" i="1"/>
  <c r="BF348" i="1" s="1"/>
  <c r="BF340" i="1"/>
  <c r="BF350" i="1" s="1"/>
  <c r="G343" i="1"/>
  <c r="G341" i="1"/>
  <c r="U320" i="1"/>
  <c r="AK320" i="1" s="1"/>
  <c r="AR322" i="1"/>
  <c r="BH322" i="1"/>
  <c r="BB327" i="1"/>
  <c r="AX340" i="1"/>
  <c r="AX350" i="1" s="1"/>
  <c r="AX342" i="1"/>
  <c r="AX348" i="1" s="1"/>
  <c r="AU286" i="1"/>
  <c r="BC286" i="1"/>
  <c r="BE296" i="1"/>
  <c r="AW296" i="1"/>
  <c r="AX296" i="1"/>
  <c r="BG296" i="1"/>
  <c r="AZ306" i="1"/>
  <c r="BD313" i="1"/>
  <c r="BJ314" i="1"/>
  <c r="BJ482" i="1" s="1"/>
  <c r="BB314" i="1"/>
  <c r="BB566" i="1" s="1"/>
  <c r="AT314" i="1"/>
  <c r="AT440" i="1" s="1"/>
  <c r="BD314" i="1"/>
  <c r="BD580" i="1" s="1"/>
  <c r="AU314" i="1"/>
  <c r="AU482" i="1" s="1"/>
  <c r="BC314" i="1"/>
  <c r="AS314" i="1"/>
  <c r="AS482" i="1" s="1"/>
  <c r="BK314" i="1"/>
  <c r="BK454" i="1" s="1"/>
  <c r="BA314" i="1"/>
  <c r="BA426" i="1" s="1"/>
  <c r="AR314" i="1"/>
  <c r="AR636" i="1" s="1"/>
  <c r="AX314" i="1"/>
  <c r="AX594" i="1" s="1"/>
  <c r="U318" i="1"/>
  <c r="AK318" i="1" s="1"/>
  <c r="AK317" i="1"/>
  <c r="AY340" i="1"/>
  <c r="AY350" i="1" s="1"/>
  <c r="AY321" i="1"/>
  <c r="AY342" i="1"/>
  <c r="AY348" i="1" s="1"/>
  <c r="BG340" i="1"/>
  <c r="BG350" i="1" s="1"/>
  <c r="BG342" i="1"/>
  <c r="BG348" i="1" s="1"/>
  <c r="BG321" i="1"/>
  <c r="H341" i="1"/>
  <c r="BI318" i="1"/>
  <c r="BA318" i="1"/>
  <c r="AS318" i="1"/>
  <c r="BG318" i="1"/>
  <c r="AX318" i="1"/>
  <c r="H343" i="1"/>
  <c r="BF318" i="1"/>
  <c r="AW318" i="1"/>
  <c r="BE318" i="1"/>
  <c r="AV318" i="1"/>
  <c r="AQ318" i="1"/>
  <c r="BD318" i="1"/>
  <c r="AT346" i="1"/>
  <c r="AT355" i="1" s="1"/>
  <c r="AT344" i="1"/>
  <c r="AT358" i="1" s="1"/>
  <c r="AT364" i="1" s="1"/>
  <c r="BJ344" i="1"/>
  <c r="BJ358" i="1" s="1"/>
  <c r="BJ364" i="1" s="1"/>
  <c r="BJ346" i="1"/>
  <c r="BJ355" i="1" s="1"/>
  <c r="Q322" i="1"/>
  <c r="AG322" i="1" s="1"/>
  <c r="AS322" i="1"/>
  <c r="BI322" i="1"/>
  <c r="K325" i="1"/>
  <c r="AA325" i="1" s="1"/>
  <c r="S325" i="1"/>
  <c r="AI325" i="1" s="1"/>
  <c r="AA323" i="1"/>
  <c r="BA323" i="1"/>
  <c r="Y325" i="1"/>
  <c r="AO325" i="1" s="1"/>
  <c r="AH327" i="1"/>
  <c r="BG327" i="1"/>
  <c r="AH330" i="1"/>
  <c r="AH332" i="1"/>
  <c r="X343" i="1"/>
  <c r="AN343" i="1" s="1"/>
  <c r="AN342" i="1"/>
  <c r="F364" i="1"/>
  <c r="F346" i="1"/>
  <c r="F355" i="1" s="1"/>
  <c r="BB344" i="1"/>
  <c r="BB358" i="1" s="1"/>
  <c r="AQ352" i="1"/>
  <c r="O354" i="1"/>
  <c r="AE354" i="1" s="1"/>
  <c r="AE353" i="1"/>
  <c r="W354" i="1"/>
  <c r="AM354" i="1" s="1"/>
  <c r="AM353" i="1"/>
  <c r="AD329" i="1"/>
  <c r="AM329" i="1"/>
  <c r="AV329" i="1"/>
  <c r="BE329" i="1"/>
  <c r="I337" i="1"/>
  <c r="AJ330" i="1"/>
  <c r="AB330" i="1"/>
  <c r="AI330" i="1"/>
  <c r="AC332" i="1"/>
  <c r="AL332" i="1"/>
  <c r="AU332" i="1"/>
  <c r="BD332" i="1"/>
  <c r="AK340" i="1"/>
  <c r="AL342" i="1"/>
  <c r="AP344" i="1"/>
  <c r="U347" i="1"/>
  <c r="AK347" i="1" s="1"/>
  <c r="AK346" i="1"/>
  <c r="AG346" i="1"/>
  <c r="BE347" i="1"/>
  <c r="AC350" i="1"/>
  <c r="M351" i="1"/>
  <c r="AC351" i="1" s="1"/>
  <c r="AW500" i="1"/>
  <c r="BD500" i="1"/>
  <c r="BI500" i="1"/>
  <c r="AS500" i="1"/>
  <c r="BH500" i="1"/>
  <c r="AZ500" i="1"/>
  <c r="AY500" i="1"/>
  <c r="AX500" i="1"/>
  <c r="AT500" i="1"/>
  <c r="BJ500" i="1"/>
  <c r="BG500" i="1"/>
  <c r="BF500" i="1"/>
  <c r="T356" i="1"/>
  <c r="AJ356" i="1" s="1"/>
  <c r="AJ355" i="1"/>
  <c r="AI368" i="1"/>
  <c r="AI370" i="1"/>
  <c r="BJ538" i="1"/>
  <c r="BB538" i="1"/>
  <c r="AT538" i="1"/>
  <c r="BI538" i="1"/>
  <c r="AS538" i="1"/>
  <c r="BH538" i="1"/>
  <c r="AZ538" i="1"/>
  <c r="AY538" i="1"/>
  <c r="BF538" i="1"/>
  <c r="BE538" i="1"/>
  <c r="AV538" i="1"/>
  <c r="BK538" i="1"/>
  <c r="BC538" i="1"/>
  <c r="BG346" i="1"/>
  <c r="BG355" i="1" s="1"/>
  <c r="BG344" i="1"/>
  <c r="BG358" i="1" s="1"/>
  <c r="BG364" i="1" s="1"/>
  <c r="BF320" i="1"/>
  <c r="AX320" i="1"/>
  <c r="AS320" i="1"/>
  <c r="BB320" i="1"/>
  <c r="BK320" i="1"/>
  <c r="N325" i="1"/>
  <c r="AD325" i="1" s="1"/>
  <c r="V325" i="1"/>
  <c r="AL325" i="1" s="1"/>
  <c r="BH328" i="1"/>
  <c r="AZ328" i="1"/>
  <c r="AR328" i="1"/>
  <c r="AQ328" i="1"/>
  <c r="BA328" i="1"/>
  <c r="BJ328" i="1"/>
  <c r="AE329" i="1"/>
  <c r="AN329" i="1"/>
  <c r="AW329" i="1"/>
  <c r="BF329" i="1"/>
  <c r="AA330" i="1"/>
  <c r="AK330" i="1"/>
  <c r="AD332" i="1"/>
  <c r="AM332" i="1"/>
  <c r="AV332" i="1"/>
  <c r="BE332" i="1"/>
  <c r="AY333" i="1"/>
  <c r="AA340" i="1"/>
  <c r="AL340" i="1"/>
  <c r="BA340" i="1"/>
  <c r="BA350" i="1" s="1"/>
  <c r="AC344" i="1"/>
  <c r="W345" i="1"/>
  <c r="AM345" i="1" s="1"/>
  <c r="AH346" i="1"/>
  <c r="AY346" i="1"/>
  <c r="AY355" i="1" s="1"/>
  <c r="BG347" i="1"/>
  <c r="BH612" i="1"/>
  <c r="AZ612" i="1"/>
  <c r="AW612" i="1"/>
  <c r="BJ612" i="1"/>
  <c r="AT612" i="1"/>
  <c r="BD612" i="1"/>
  <c r="AY612" i="1"/>
  <c r="AX612" i="1"/>
  <c r="BI612" i="1"/>
  <c r="BG612" i="1"/>
  <c r="BF612" i="1"/>
  <c r="AS612" i="1"/>
  <c r="BD359" i="1"/>
  <c r="AV359" i="1"/>
  <c r="BH359" i="1"/>
  <c r="AY359" i="1"/>
  <c r="BG359" i="1"/>
  <c r="AX359" i="1"/>
  <c r="BF359" i="1"/>
  <c r="AW359" i="1"/>
  <c r="BE359" i="1"/>
  <c r="AU359" i="1"/>
  <c r="BC359" i="1"/>
  <c r="AT359" i="1"/>
  <c r="BK359" i="1"/>
  <c r="BB359" i="1"/>
  <c r="AS359" i="1"/>
  <c r="BJ359" i="1"/>
  <c r="BA359" i="1"/>
  <c r="AR359" i="1"/>
  <c r="Q361" i="1"/>
  <c r="AG361" i="1" s="1"/>
  <c r="AG359" i="1"/>
  <c r="Y361" i="1"/>
  <c r="AO361" i="1" s="1"/>
  <c r="AO359" i="1"/>
  <c r="Q365" i="1"/>
  <c r="AG365" i="1" s="1"/>
  <c r="AG364" i="1"/>
  <c r="Y365" i="1"/>
  <c r="AO365" i="1" s="1"/>
  <c r="AO364" i="1"/>
  <c r="AA367" i="1"/>
  <c r="AA368" i="1"/>
  <c r="AA369" i="1"/>
  <c r="AA372" i="1"/>
  <c r="AA371" i="1"/>
  <c r="AA366" i="1"/>
  <c r="BF307" i="1"/>
  <c r="AX307" i="1"/>
  <c r="AW307" i="1"/>
  <c r="BG307" i="1"/>
  <c r="BF552" i="1"/>
  <c r="AX552" i="1"/>
  <c r="BE552" i="1"/>
  <c r="AW552" i="1"/>
  <c r="BD552" i="1"/>
  <c r="AV552" i="1"/>
  <c r="BJ552" i="1"/>
  <c r="BB552" i="1"/>
  <c r="AT552" i="1"/>
  <c r="BI552" i="1"/>
  <c r="BH552" i="1"/>
  <c r="AZ552" i="1"/>
  <c r="AR552" i="1"/>
  <c r="G358" i="1"/>
  <c r="G344" i="1"/>
  <c r="AT320" i="1"/>
  <c r="BC320" i="1"/>
  <c r="AE321" i="1"/>
  <c r="BH326" i="1"/>
  <c r="AZ326" i="1"/>
  <c r="AR326" i="1"/>
  <c r="AY326" i="1"/>
  <c r="BI326" i="1"/>
  <c r="I335" i="1"/>
  <c r="AJ328" i="1"/>
  <c r="AB328" i="1"/>
  <c r="AI328" i="1"/>
  <c r="AS328" i="1"/>
  <c r="BB328" i="1"/>
  <c r="BK328" i="1"/>
  <c r="AF329" i="1"/>
  <c r="AO329" i="1"/>
  <c r="AX329" i="1"/>
  <c r="BG329" i="1"/>
  <c r="AC330" i="1"/>
  <c r="AL330" i="1"/>
  <c r="BH331" i="1"/>
  <c r="AZ331" i="1"/>
  <c r="AR331" i="1"/>
  <c r="AQ331" i="1"/>
  <c r="BA331" i="1"/>
  <c r="BJ331" i="1"/>
  <c r="AE332" i="1"/>
  <c r="AN332" i="1"/>
  <c r="AW332" i="1"/>
  <c r="BF332" i="1"/>
  <c r="BE333" i="1"/>
  <c r="AW333" i="1"/>
  <c r="AQ333" i="1"/>
  <c r="AZ333" i="1"/>
  <c r="BI333" i="1"/>
  <c r="BB340" i="1"/>
  <c r="BB350" i="1" s="1"/>
  <c r="AA342" i="1"/>
  <c r="AE344" i="1"/>
  <c r="BH347" i="1"/>
  <c r="R354" i="1"/>
  <c r="AH354" i="1" s="1"/>
  <c r="AH353" i="1"/>
  <c r="Z354" i="1"/>
  <c r="AP354" i="1" s="1"/>
  <c r="AP353" i="1"/>
  <c r="BJ371" i="1"/>
  <c r="BB371" i="1"/>
  <c r="AT371" i="1"/>
  <c r="BH371" i="1"/>
  <c r="AY371" i="1"/>
  <c r="BE371" i="1"/>
  <c r="AV371" i="1"/>
  <c r="BI371" i="1"/>
  <c r="AW371" i="1"/>
  <c r="BG371" i="1"/>
  <c r="AU371" i="1"/>
  <c r="BF371" i="1"/>
  <c r="AS371" i="1"/>
  <c r="BD371" i="1"/>
  <c r="AR371" i="1"/>
  <c r="BC371" i="1"/>
  <c r="BA371" i="1"/>
  <c r="AZ371" i="1"/>
  <c r="AH291" i="1"/>
  <c r="AY307" i="1"/>
  <c r="BH307" i="1"/>
  <c r="AU320" i="1"/>
  <c r="BD320" i="1"/>
  <c r="BI321" i="1"/>
  <c r="I333" i="1"/>
  <c r="AJ326" i="1"/>
  <c r="AB326" i="1"/>
  <c r="AH326" i="1"/>
  <c r="AQ326" i="1"/>
  <c r="BA326" i="1"/>
  <c r="BJ326" i="1"/>
  <c r="AA328" i="1"/>
  <c r="AK328" i="1"/>
  <c r="AT328" i="1"/>
  <c r="BC328" i="1"/>
  <c r="AG329" i="1"/>
  <c r="AY329" i="1"/>
  <c r="AD330" i="1"/>
  <c r="AM330" i="1"/>
  <c r="I338" i="1"/>
  <c r="AJ331" i="1"/>
  <c r="AB331" i="1"/>
  <c r="AI331" i="1"/>
  <c r="AS331" i="1"/>
  <c r="BB331" i="1"/>
  <c r="BK331" i="1"/>
  <c r="AF332" i="1"/>
  <c r="AO332" i="1"/>
  <c r="AX332" i="1"/>
  <c r="AR333" i="1"/>
  <c r="BA333" i="1"/>
  <c r="BJ333" i="1"/>
  <c r="AD342" i="1"/>
  <c r="AF344" i="1"/>
  <c r="BA346" i="1"/>
  <c r="BA355" i="1" s="1"/>
  <c r="AB353" i="1"/>
  <c r="AB357" i="1"/>
  <c r="AB359" i="1"/>
  <c r="BH361" i="1"/>
  <c r="AZ361" i="1"/>
  <c r="AR361" i="1"/>
  <c r="BK361" i="1"/>
  <c r="BB361" i="1"/>
  <c r="AS361" i="1"/>
  <c r="BJ361" i="1"/>
  <c r="BA361" i="1"/>
  <c r="AQ361" i="1"/>
  <c r="BI361" i="1"/>
  <c r="AY361" i="1"/>
  <c r="BG361" i="1"/>
  <c r="AX361" i="1"/>
  <c r="BF361" i="1"/>
  <c r="AW361" i="1"/>
  <c r="BE361" i="1"/>
  <c r="AV361" i="1"/>
  <c r="BD361" i="1"/>
  <c r="AU361" i="1"/>
  <c r="BH329" i="1"/>
  <c r="AZ329" i="1"/>
  <c r="AR329" i="1"/>
  <c r="AQ329" i="1"/>
  <c r="BA329" i="1"/>
  <c r="BJ329" i="1"/>
  <c r="AG332" i="1"/>
  <c r="AP332" i="1"/>
  <c r="AD340" i="1"/>
  <c r="AS340" i="1"/>
  <c r="AS350" i="1" s="1"/>
  <c r="AO346" i="1"/>
  <c r="BI347" i="1"/>
  <c r="BA347" i="1"/>
  <c r="AS347" i="1"/>
  <c r="BD347" i="1"/>
  <c r="AU347" i="1"/>
  <c r="BK347" i="1"/>
  <c r="BB347" i="1"/>
  <c r="AR347" i="1"/>
  <c r="H356" i="1"/>
  <c r="BJ347" i="1"/>
  <c r="AZ347" i="1"/>
  <c r="AQ347" i="1"/>
  <c r="BF347" i="1"/>
  <c r="AW347" i="1"/>
  <c r="AV347" i="1"/>
  <c r="Q351" i="1"/>
  <c r="AG351" i="1" s="1"/>
  <c r="AG350" i="1"/>
  <c r="AO350" i="1"/>
  <c r="T354" i="1"/>
  <c r="AJ354" i="1" s="1"/>
  <c r="AJ353" i="1"/>
  <c r="BH472" i="1"/>
  <c r="AZ472" i="1"/>
  <c r="BG472" i="1"/>
  <c r="AY472" i="1"/>
  <c r="BF472" i="1"/>
  <c r="AX472" i="1"/>
  <c r="AW472" i="1"/>
  <c r="BD472" i="1"/>
  <c r="AV472" i="1"/>
  <c r="BJ472" i="1"/>
  <c r="AT472" i="1"/>
  <c r="BI472" i="1"/>
  <c r="AS472" i="1"/>
  <c r="T360" i="1"/>
  <c r="AJ360" i="1" s="1"/>
  <c r="AJ357" i="1"/>
  <c r="T361" i="1"/>
  <c r="AJ361" i="1" s="1"/>
  <c r="AJ359" i="1"/>
  <c r="I336" i="1"/>
  <c r="AJ329" i="1"/>
  <c r="AB329" i="1"/>
  <c r="AI329" i="1"/>
  <c r="AS329" i="1"/>
  <c r="BB329" i="1"/>
  <c r="BK329" i="1"/>
  <c r="AF330" i="1"/>
  <c r="AO330" i="1"/>
  <c r="BH332" i="1"/>
  <c r="AZ332" i="1"/>
  <c r="AR332" i="1"/>
  <c r="AQ332" i="1"/>
  <c r="BA332" i="1"/>
  <c r="BJ332" i="1"/>
  <c r="AT340" i="1"/>
  <c r="AT350" i="1" s="1"/>
  <c r="H345" i="1"/>
  <c r="AP346" i="1"/>
  <c r="AX347" i="1"/>
  <c r="Z351" i="1"/>
  <c r="AP351" i="1" s="1"/>
  <c r="AP350" i="1"/>
  <c r="AO355" i="1"/>
  <c r="Y356" i="1"/>
  <c r="AO356" i="1" s="1"/>
  <c r="BB433" i="1"/>
  <c r="AY433" i="1"/>
  <c r="AX433" i="1"/>
  <c r="AW433" i="1"/>
  <c r="I339" i="1"/>
  <c r="AJ332" i="1"/>
  <c r="AB332" i="1"/>
  <c r="AI332" i="1"/>
  <c r="BI340" i="1"/>
  <c r="BI350" i="1" s="1"/>
  <c r="AY347" i="1"/>
  <c r="U351" i="1"/>
  <c r="AK351" i="1" s="1"/>
  <c r="V354" i="1"/>
  <c r="AL354" i="1" s="1"/>
  <c r="AL353" i="1"/>
  <c r="BF542" i="1"/>
  <c r="AX542" i="1"/>
  <c r="AW542" i="1"/>
  <c r="BD542" i="1"/>
  <c r="BJ542" i="1"/>
  <c r="BB542" i="1"/>
  <c r="AT542" i="1"/>
  <c r="BI542" i="1"/>
  <c r="BH542" i="1"/>
  <c r="AZ542" i="1"/>
  <c r="BG542" i="1"/>
  <c r="AY542" i="1"/>
  <c r="AQ359" i="1"/>
  <c r="AT361" i="1"/>
  <c r="AC353" i="1"/>
  <c r="AI355" i="1"/>
  <c r="O356" i="1"/>
  <c r="AE356" i="1" s="1"/>
  <c r="AI357" i="1"/>
  <c r="AI359" i="1"/>
  <c r="W360" i="1"/>
  <c r="AM360" i="1" s="1"/>
  <c r="K365" i="1"/>
  <c r="AA365" i="1" s="1"/>
  <c r="AC366" i="1"/>
  <c r="AN366" i="1"/>
  <c r="AD367" i="1"/>
  <c r="AG369" i="1"/>
  <c r="AQ369" i="1"/>
  <c r="BB369" i="1"/>
  <c r="AG370" i="1"/>
  <c r="AK371" i="1"/>
  <c r="AC371" i="1"/>
  <c r="AO371" i="1"/>
  <c r="AF371" i="1"/>
  <c r="AL371" i="1"/>
  <c r="AB371" i="1"/>
  <c r="AM371" i="1"/>
  <c r="AV372" i="1"/>
  <c r="BD517" i="1"/>
  <c r="AW517" i="1"/>
  <c r="AT376" i="1"/>
  <c r="BI376" i="1"/>
  <c r="AA355" i="1"/>
  <c r="AA357" i="1"/>
  <c r="AA359" i="1"/>
  <c r="L365" i="1"/>
  <c r="AB365" i="1" s="1"/>
  <c r="AG368" i="1"/>
  <c r="AS369" i="1"/>
  <c r="BK372" i="1"/>
  <c r="BC372" i="1"/>
  <c r="AU372" i="1"/>
  <c r="BF372" i="1"/>
  <c r="AW372" i="1"/>
  <c r="BE372" i="1"/>
  <c r="BB372" i="1"/>
  <c r="AS372" i="1"/>
  <c r="AX372" i="1"/>
  <c r="BJ372" i="1"/>
  <c r="BJ531" i="1"/>
  <c r="BI531" i="1"/>
  <c r="AW531" i="1"/>
  <c r="AU531" i="1"/>
  <c r="BD531" i="1"/>
  <c r="AW376" i="1"/>
  <c r="BJ376" i="1"/>
  <c r="BH369" i="1"/>
  <c r="AZ369" i="1"/>
  <c r="AR369" i="1"/>
  <c r="BD369" i="1"/>
  <c r="AU369" i="1"/>
  <c r="AT369" i="1"/>
  <c r="BE369" i="1"/>
  <c r="AJ370" i="1"/>
  <c r="AB370" i="1"/>
  <c r="AH370" i="1"/>
  <c r="AK370" i="1"/>
  <c r="AD371" i="1"/>
  <c r="AX503" i="1"/>
  <c r="AW503" i="1"/>
  <c r="BJ503" i="1"/>
  <c r="BI503" i="1"/>
  <c r="AY503" i="1"/>
  <c r="AX615" i="1"/>
  <c r="BD615" i="1"/>
  <c r="AW615" i="1"/>
  <c r="AY545" i="1"/>
  <c r="AW545" i="1"/>
  <c r="BA545" i="1"/>
  <c r="AX376" i="1"/>
  <c r="AW324" i="1"/>
  <c r="AW334" i="1"/>
  <c r="AW335" i="1"/>
  <c r="AW336" i="1"/>
  <c r="AW337" i="1"/>
  <c r="AW338" i="1"/>
  <c r="AW339" i="1"/>
  <c r="AP348" i="1"/>
  <c r="AA350" i="1"/>
  <c r="AR354" i="1"/>
  <c r="AR472" i="1" s="1"/>
  <c r="BA354" i="1"/>
  <c r="BA514" i="1" s="1"/>
  <c r="AL357" i="1"/>
  <c r="Z360" i="1"/>
  <c r="AP360" i="1" s="1"/>
  <c r="N361" i="1"/>
  <c r="AD361" i="1" s="1"/>
  <c r="W361" i="1"/>
  <c r="AM361" i="1" s="1"/>
  <c r="AY363" i="1"/>
  <c r="AD364" i="1"/>
  <c r="AG366" i="1"/>
  <c r="AQ366" i="1"/>
  <c r="AQ367" i="1"/>
  <c r="BH368" i="1"/>
  <c r="AZ368" i="1"/>
  <c r="AR368" i="1"/>
  <c r="BG368" i="1"/>
  <c r="AX368" i="1"/>
  <c r="AT368" i="1"/>
  <c r="BD368" i="1"/>
  <c r="AJ369" i="1"/>
  <c r="AB369" i="1"/>
  <c r="AL369" i="1"/>
  <c r="AC369" i="1"/>
  <c r="AK369" i="1"/>
  <c r="AV369" i="1"/>
  <c r="BF369" i="1"/>
  <c r="AA370" i="1"/>
  <c r="AL370" i="1"/>
  <c r="AE371" i="1"/>
  <c r="AN372" i="1"/>
  <c r="AZ372" i="1"/>
  <c r="H373" i="1"/>
  <c r="AL373" i="1"/>
  <c r="AX629" i="1"/>
  <c r="AW629" i="1"/>
  <c r="BJ629" i="1"/>
  <c r="AT629" i="1"/>
  <c r="BH629" i="1"/>
  <c r="BH559" i="1"/>
  <c r="BI559" i="1"/>
  <c r="BE559" i="1"/>
  <c r="BB559" i="1"/>
  <c r="BJ559" i="1"/>
  <c r="AY376" i="1"/>
  <c r="BC514" i="1"/>
  <c r="BJ514" i="1"/>
  <c r="AT514" i="1"/>
  <c r="BI514" i="1"/>
  <c r="AS514" i="1"/>
  <c r="BH514" i="1"/>
  <c r="AZ514" i="1"/>
  <c r="BG514" i="1"/>
  <c r="AY514" i="1"/>
  <c r="BF514" i="1"/>
  <c r="AX514" i="1"/>
  <c r="AW514" i="1"/>
  <c r="BD514" i="1"/>
  <c r="AW626" i="1"/>
  <c r="BD626" i="1"/>
  <c r="BK626" i="1"/>
  <c r="BC626" i="1"/>
  <c r="BJ626" i="1"/>
  <c r="AT626" i="1"/>
  <c r="BI626" i="1"/>
  <c r="BA626" i="1"/>
  <c r="AS626" i="1"/>
  <c r="BH626" i="1"/>
  <c r="AZ626" i="1"/>
  <c r="BG626" i="1"/>
  <c r="AY626" i="1"/>
  <c r="AX626" i="1"/>
  <c r="BF626" i="1"/>
  <c r="BK354" i="1"/>
  <c r="BC354" i="1"/>
  <c r="BC570" i="1" s="1"/>
  <c r="AU354" i="1"/>
  <c r="AU626" i="1" s="1"/>
  <c r="AS354" i="1"/>
  <c r="AS542" i="1" s="1"/>
  <c r="BB354" i="1"/>
  <c r="BB612" i="1" s="1"/>
  <c r="AD357" i="1"/>
  <c r="O361" i="1"/>
  <c r="AE361" i="1" s="1"/>
  <c r="AE364" i="1"/>
  <c r="AP364" i="1"/>
  <c r="BH366" i="1"/>
  <c r="AZ366" i="1"/>
  <c r="AR366" i="1"/>
  <c r="BE366" i="1"/>
  <c r="AV366" i="1"/>
  <c r="AS366" i="1"/>
  <c r="BC366" i="1"/>
  <c r="BH367" i="1"/>
  <c r="AZ367" i="1"/>
  <c r="AR367" i="1"/>
  <c r="BK367" i="1"/>
  <c r="BB367" i="1"/>
  <c r="AS367" i="1"/>
  <c r="AT367" i="1"/>
  <c r="BD367" i="1"/>
  <c r="AJ368" i="1"/>
  <c r="AB368" i="1"/>
  <c r="AO368" i="1"/>
  <c r="AF368" i="1"/>
  <c r="AK368" i="1"/>
  <c r="AW369" i="1"/>
  <c r="BG369" i="1"/>
  <c r="AC370" i="1"/>
  <c r="AM370" i="1"/>
  <c r="AG371" i="1"/>
  <c r="AO372" i="1"/>
  <c r="BA372" i="1"/>
  <c r="AP373" i="1"/>
  <c r="BJ374" i="1"/>
  <c r="BB374" i="1"/>
  <c r="BB517" i="1" s="1"/>
  <c r="AT374" i="1"/>
  <c r="AT461" i="1" s="1"/>
  <c r="BG374" i="1"/>
  <c r="BG517" i="1" s="1"/>
  <c r="AX374" i="1"/>
  <c r="AX559" i="1" s="1"/>
  <c r="BF374" i="1"/>
  <c r="BF643" i="1" s="1"/>
  <c r="AW374" i="1"/>
  <c r="AW559" i="1" s="1"/>
  <c r="BD374" i="1"/>
  <c r="AU374" i="1"/>
  <c r="AY601" i="1"/>
  <c r="AX601" i="1"/>
  <c r="BE601" i="1"/>
  <c r="AW601" i="1"/>
  <c r="AU601" i="1"/>
  <c r="BJ601" i="1"/>
  <c r="BB601" i="1"/>
  <c r="BA374" i="1"/>
  <c r="BA433" i="1" s="1"/>
  <c r="AJ366" i="1"/>
  <c r="AB366" i="1"/>
  <c r="AM366" i="1"/>
  <c r="AD366" i="1"/>
  <c r="AI366" i="1"/>
  <c r="AL368" i="1"/>
  <c r="AX369" i="1"/>
  <c r="BI369" i="1"/>
  <c r="AD370" i="1"/>
  <c r="AN370" i="1"/>
  <c r="BD372" i="1"/>
  <c r="AO373" i="1"/>
  <c r="AU643" i="1"/>
  <c r="BJ643" i="1"/>
  <c r="BB643" i="1"/>
  <c r="AY643" i="1"/>
  <c r="AW643" i="1"/>
  <c r="BD643" i="1"/>
  <c r="AA353" i="1"/>
  <c r="AV354" i="1"/>
  <c r="BE354" i="1"/>
  <c r="BE514" i="1" s="1"/>
  <c r="AP359" i="1"/>
  <c r="BF363" i="1"/>
  <c r="AX363" i="1"/>
  <c r="BJ363" i="1"/>
  <c r="BA363" i="1"/>
  <c r="AR363" i="1"/>
  <c r="AS363" i="1"/>
  <c r="BC363" i="1"/>
  <c r="AH364" i="1"/>
  <c r="J366" i="1"/>
  <c r="AK366" i="1"/>
  <c r="AU366" i="1"/>
  <c r="BF366" i="1"/>
  <c r="AV367" i="1"/>
  <c r="BF367" i="1"/>
  <c r="AC368" i="1"/>
  <c r="AM368" i="1"/>
  <c r="AY369" i="1"/>
  <c r="BJ369" i="1"/>
  <c r="AE370" i="1"/>
  <c r="AO370" i="1"/>
  <c r="AI371" i="1"/>
  <c r="AR372" i="1"/>
  <c r="BG372" i="1"/>
  <c r="BG447" i="1"/>
  <c r="BF447" i="1"/>
  <c r="AW447" i="1"/>
  <c r="AU447" i="1"/>
  <c r="BB447" i="1"/>
  <c r="AQ374" i="1"/>
  <c r="BE374" i="1"/>
  <c r="BH376" i="1"/>
  <c r="BH531" i="1" s="1"/>
  <c r="AZ376" i="1"/>
  <c r="AZ615" i="1" s="1"/>
  <c r="AR376" i="1"/>
  <c r="BE376" i="1"/>
  <c r="AV376" i="1"/>
  <c r="AV615" i="1" s="1"/>
  <c r="BD376" i="1"/>
  <c r="BD545" i="1" s="1"/>
  <c r="AU376" i="1"/>
  <c r="BK376" i="1"/>
  <c r="BB376" i="1"/>
  <c r="BB615" i="1" s="1"/>
  <c r="AS376" i="1"/>
  <c r="BF376" i="1"/>
  <c r="AL372" i="1"/>
  <c r="AD372" i="1"/>
  <c r="AI372" i="1"/>
  <c r="AG373" i="1"/>
  <c r="AY375" i="1"/>
  <c r="AM373" i="1"/>
  <c r="AE373" i="1"/>
  <c r="AI373" i="1"/>
  <c r="AS475" i="1"/>
  <c r="AY475" i="1"/>
  <c r="AX475" i="1"/>
  <c r="BE475" i="1"/>
  <c r="AW475" i="1"/>
  <c r="BD475" i="1"/>
  <c r="BJ475" i="1"/>
  <c r="BB475" i="1"/>
  <c r="BH587" i="1"/>
  <c r="AW587" i="1"/>
  <c r="BE587" i="1"/>
  <c r="BD587" i="1"/>
  <c r="AU587" i="1"/>
  <c r="BB587" i="1"/>
  <c r="BJ587" i="1"/>
  <c r="BI587" i="1"/>
  <c r="AW489" i="1"/>
  <c r="AY489" i="1"/>
  <c r="BG489" i="1"/>
  <c r="AX489" i="1"/>
  <c r="AV489" i="1"/>
  <c r="AU489" i="1"/>
  <c r="BB489" i="1"/>
  <c r="AS489" i="1"/>
  <c r="BJ489" i="1"/>
  <c r="AR489" i="1"/>
  <c r="BI375" i="1"/>
  <c r="BA375" i="1"/>
  <c r="BA615" i="1" s="1"/>
  <c r="AS375" i="1"/>
  <c r="AS615" i="1" s="1"/>
  <c r="AR375" i="1"/>
  <c r="AR559" i="1" s="1"/>
  <c r="BB375" i="1"/>
  <c r="BK375" i="1"/>
  <c r="BK615" i="1" s="1"/>
  <c r="AW357" i="1"/>
  <c r="BI362" i="1"/>
  <c r="BA362" i="1"/>
  <c r="AS362" i="1"/>
  <c r="AY362" i="1"/>
  <c r="BH362" i="1"/>
  <c r="AJ367" i="1"/>
  <c r="AB367" i="1"/>
  <c r="AI367" i="1"/>
  <c r="BI370" i="1"/>
  <c r="BA370" i="1"/>
  <c r="AS370" i="1"/>
  <c r="AR370" i="1"/>
  <c r="BB370" i="1"/>
  <c r="BK370" i="1"/>
  <c r="AC372" i="1"/>
  <c r="AM372" i="1"/>
  <c r="AA373" i="1"/>
  <c r="AJ373" i="1"/>
  <c r="AT375" i="1"/>
  <c r="AT545" i="1" s="1"/>
  <c r="BC375" i="1"/>
  <c r="BC559" i="1" s="1"/>
  <c r="BI573" i="1" l="1"/>
  <c r="BI629" i="1"/>
  <c r="BI475" i="1"/>
  <c r="BI433" i="1"/>
  <c r="AT489" i="1"/>
  <c r="BH489" i="1"/>
  <c r="BK587" i="1"/>
  <c r="BG587" i="1"/>
  <c r="BK475" i="1"/>
  <c r="AR475" i="1"/>
  <c r="AY461" i="1"/>
  <c r="AY573" i="1"/>
  <c r="AY531" i="1"/>
  <c r="AY517" i="1"/>
  <c r="BE573" i="1"/>
  <c r="BE433" i="1"/>
  <c r="BE517" i="1"/>
  <c r="BE503" i="1"/>
  <c r="BE643" i="1"/>
  <c r="BE489" i="1"/>
  <c r="BE531" i="1"/>
  <c r="BD447" i="1"/>
  <c r="BH447" i="1"/>
  <c r="BA643" i="1"/>
  <c r="AS601" i="1"/>
  <c r="AV601" i="1"/>
  <c r="AU545" i="1"/>
  <c r="AU475" i="1"/>
  <c r="AU433" i="1"/>
  <c r="AU615" i="1"/>
  <c r="AU461" i="1"/>
  <c r="AU573" i="1"/>
  <c r="BJ615" i="1"/>
  <c r="BJ447" i="1"/>
  <c r="BJ461" i="1"/>
  <c r="BJ545" i="1"/>
  <c r="BJ573" i="1"/>
  <c r="AU559" i="1"/>
  <c r="AY629" i="1"/>
  <c r="AU629" i="1"/>
  <c r="BK373" i="1"/>
  <c r="BC373" i="1"/>
  <c r="AU373" i="1"/>
  <c r="BB373" i="1"/>
  <c r="AS373" i="1"/>
  <c r="BJ373" i="1"/>
  <c r="BA373" i="1"/>
  <c r="AR373" i="1"/>
  <c r="BH373" i="1"/>
  <c r="AY373" i="1"/>
  <c r="BF373" i="1"/>
  <c r="AQ373" i="1"/>
  <c r="BE373" i="1"/>
  <c r="BD373" i="1"/>
  <c r="AZ373" i="1"/>
  <c r="AX373" i="1"/>
  <c r="AW373" i="1"/>
  <c r="BI373" i="1"/>
  <c r="AV373" i="1"/>
  <c r="BG373" i="1"/>
  <c r="AT373" i="1"/>
  <c r="BK545" i="1"/>
  <c r="BG615" i="1"/>
  <c r="AR615" i="1"/>
  <c r="BH503" i="1"/>
  <c r="AV503" i="1"/>
  <c r="BC531" i="1"/>
  <c r="BE542" i="1"/>
  <c r="AR433" i="1"/>
  <c r="H365" i="1"/>
  <c r="BD345" i="1"/>
  <c r="AV345" i="1"/>
  <c r="BC345" i="1"/>
  <c r="AT345" i="1"/>
  <c r="BJ345" i="1"/>
  <c r="BA345" i="1"/>
  <c r="AR345" i="1"/>
  <c r="BI345" i="1"/>
  <c r="AZ345" i="1"/>
  <c r="AQ345" i="1"/>
  <c r="BG345" i="1"/>
  <c r="AS345" i="1"/>
  <c r="BF345" i="1"/>
  <c r="BE345" i="1"/>
  <c r="BB345" i="1"/>
  <c r="AY345" i="1"/>
  <c r="AX345" i="1"/>
  <c r="BK345" i="1"/>
  <c r="AW345" i="1"/>
  <c r="BH345" i="1"/>
  <c r="AU345" i="1"/>
  <c r="AJ336" i="1"/>
  <c r="AB336" i="1"/>
  <c r="AP336" i="1"/>
  <c r="AH336" i="1"/>
  <c r="AO336" i="1"/>
  <c r="AG336" i="1"/>
  <c r="AD336" i="1"/>
  <c r="AN336" i="1"/>
  <c r="AC336" i="1"/>
  <c r="AM336" i="1"/>
  <c r="AA336" i="1"/>
  <c r="AL336" i="1"/>
  <c r="AK336" i="1"/>
  <c r="AI336" i="1"/>
  <c r="AF336" i="1"/>
  <c r="AE336" i="1"/>
  <c r="BA472" i="1"/>
  <c r="AU454" i="1"/>
  <c r="BB440" i="1"/>
  <c r="BB454" i="1"/>
  <c r="BB482" i="1"/>
  <c r="BB622" i="1"/>
  <c r="BB636" i="1"/>
  <c r="BB468" i="1"/>
  <c r="BB426" i="1"/>
  <c r="BB510" i="1"/>
  <c r="BA538" i="1"/>
  <c r="BA552" i="1"/>
  <c r="AR594" i="1"/>
  <c r="AV573" i="1"/>
  <c r="AK46" i="1"/>
  <c r="AC46" i="1"/>
  <c r="AM46" i="1"/>
  <c r="AD46" i="1"/>
  <c r="AL46" i="1"/>
  <c r="AB46" i="1"/>
  <c r="AI46" i="1"/>
  <c r="AH46" i="1"/>
  <c r="AO46" i="1"/>
  <c r="AF46" i="1"/>
  <c r="AE46" i="1"/>
  <c r="I60" i="1"/>
  <c r="AN46" i="1"/>
  <c r="AA46" i="1"/>
  <c r="AG46" i="1"/>
  <c r="J46" i="1"/>
  <c r="AP46" i="1"/>
  <c r="AJ46" i="1"/>
  <c r="AZ489" i="1"/>
  <c r="BC489" i="1"/>
  <c r="BC587" i="1"/>
  <c r="AR587" i="1"/>
  <c r="AV475" i="1"/>
  <c r="AZ475" i="1"/>
  <c r="AS447" i="1"/>
  <c r="AX643" i="1"/>
  <c r="BI643" i="1"/>
  <c r="BA601" i="1"/>
  <c r="BD601" i="1"/>
  <c r="BD629" i="1"/>
  <c r="AY559" i="1"/>
  <c r="BG559" i="1"/>
  <c r="AR629" i="1"/>
  <c r="BC629" i="1"/>
  <c r="BH545" i="1"/>
  <c r="AV545" i="1"/>
  <c r="BE615" i="1"/>
  <c r="BK503" i="1"/>
  <c r="BD503" i="1"/>
  <c r="BJ517" i="1"/>
  <c r="BB524" i="1"/>
  <c r="AU510" i="1"/>
  <c r="AX580" i="1"/>
  <c r="AX538" i="1"/>
  <c r="AY566" i="1"/>
  <c r="AY454" i="1"/>
  <c r="AY440" i="1"/>
  <c r="AY622" i="1"/>
  <c r="AY580" i="1"/>
  <c r="AY552" i="1"/>
  <c r="AY636" i="1"/>
  <c r="AY468" i="1"/>
  <c r="AY594" i="1"/>
  <c r="AY426" i="1"/>
  <c r="AY510" i="1"/>
  <c r="BH573" i="1"/>
  <c r="BH229" i="1"/>
  <c r="AZ229" i="1"/>
  <c r="AR229" i="1"/>
  <c r="BD229" i="1"/>
  <c r="AU229" i="1"/>
  <c r="BI229" i="1"/>
  <c r="AX229" i="1"/>
  <c r="BG229" i="1"/>
  <c r="AW229" i="1"/>
  <c r="BE229" i="1"/>
  <c r="AT229" i="1"/>
  <c r="AY229" i="1"/>
  <c r="AV229" i="1"/>
  <c r="BK229" i="1"/>
  <c r="AS229" i="1"/>
  <c r="BJ229" i="1"/>
  <c r="AQ229" i="1"/>
  <c r="BF229" i="1"/>
  <c r="BC229" i="1"/>
  <c r="BB229" i="1"/>
  <c r="BA229" i="1"/>
  <c r="AP289" i="1"/>
  <c r="AH289" i="1"/>
  <c r="AM289" i="1"/>
  <c r="AD289" i="1"/>
  <c r="AI289" i="1"/>
  <c r="AL289" i="1"/>
  <c r="AA289" i="1"/>
  <c r="AK289" i="1"/>
  <c r="AJ289" i="1"/>
  <c r="AF289" i="1"/>
  <c r="AO289" i="1"/>
  <c r="AC289" i="1"/>
  <c r="AN289" i="1"/>
  <c r="AG289" i="1"/>
  <c r="AE289" i="1"/>
  <c r="AB289" i="1"/>
  <c r="BI489" i="1"/>
  <c r="AY587" i="1"/>
  <c r="AZ587" i="1"/>
  <c r="BH475" i="1"/>
  <c r="AT447" i="1"/>
  <c r="BE447" i="1"/>
  <c r="BI447" i="1"/>
  <c r="AT643" i="1"/>
  <c r="BI601" i="1"/>
  <c r="AZ629" i="1"/>
  <c r="BK629" i="1"/>
  <c r="AS545" i="1"/>
  <c r="BH615" i="1"/>
  <c r="AU503" i="1"/>
  <c r="AR531" i="1"/>
  <c r="AU517" i="1"/>
  <c r="AT433" i="1"/>
  <c r="BH356" i="1"/>
  <c r="AZ356" i="1"/>
  <c r="AR356" i="1"/>
  <c r="BF356" i="1"/>
  <c r="AW356" i="1"/>
  <c r="BE356" i="1"/>
  <c r="AV356" i="1"/>
  <c r="H360" i="1"/>
  <c r="BD356" i="1"/>
  <c r="AU356" i="1"/>
  <c r="BC356" i="1"/>
  <c r="AT356" i="1"/>
  <c r="BJ356" i="1"/>
  <c r="BA356" i="1"/>
  <c r="AQ356" i="1"/>
  <c r="BI356" i="1"/>
  <c r="AY356" i="1"/>
  <c r="BK356" i="1"/>
  <c r="BG356" i="1"/>
  <c r="BB356" i="1"/>
  <c r="AX356" i="1"/>
  <c r="AS356" i="1"/>
  <c r="BC594" i="1"/>
  <c r="BC636" i="1"/>
  <c r="BC468" i="1"/>
  <c r="BC580" i="1"/>
  <c r="BC552" i="1"/>
  <c r="BC510" i="1"/>
  <c r="BC622" i="1"/>
  <c r="BC566" i="1"/>
  <c r="BG440" i="1"/>
  <c r="BG622" i="1"/>
  <c r="BG454" i="1"/>
  <c r="BG580" i="1"/>
  <c r="BG552" i="1"/>
  <c r="BG636" i="1"/>
  <c r="BG468" i="1"/>
  <c r="BG482" i="1"/>
  <c r="BG566" i="1"/>
  <c r="BF608" i="1"/>
  <c r="AX608" i="1"/>
  <c r="BK608" i="1"/>
  <c r="BB608" i="1"/>
  <c r="AS608" i="1"/>
  <c r="BJ608" i="1"/>
  <c r="BA608" i="1"/>
  <c r="AR608" i="1"/>
  <c r="BI608" i="1"/>
  <c r="AZ608" i="1"/>
  <c r="BH608" i="1"/>
  <c r="AY608" i="1"/>
  <c r="BG608" i="1"/>
  <c r="AW608" i="1"/>
  <c r="BE608" i="1"/>
  <c r="AV608" i="1"/>
  <c r="BD608" i="1"/>
  <c r="AU608" i="1"/>
  <c r="BC608" i="1"/>
  <c r="AT608" i="1"/>
  <c r="BE461" i="1"/>
  <c r="BH213" i="1"/>
  <c r="AZ213" i="1"/>
  <c r="AR213" i="1"/>
  <c r="BI213" i="1"/>
  <c r="AY213" i="1"/>
  <c r="BG213" i="1"/>
  <c r="AX213" i="1"/>
  <c r="BF213" i="1"/>
  <c r="AW213" i="1"/>
  <c r="BE213" i="1"/>
  <c r="AV213" i="1"/>
  <c r="BD213" i="1"/>
  <c r="AU213" i="1"/>
  <c r="BC213" i="1"/>
  <c r="AT213" i="1"/>
  <c r="BK213" i="1"/>
  <c r="BB213" i="1"/>
  <c r="AS213" i="1"/>
  <c r="AQ213" i="1"/>
  <c r="BJ213" i="1"/>
  <c r="BA213" i="1"/>
  <c r="AL170" i="1"/>
  <c r="AD170" i="1"/>
  <c r="AJ170" i="1"/>
  <c r="AB170" i="1"/>
  <c r="AK170" i="1"/>
  <c r="J170" i="1"/>
  <c r="AI170" i="1"/>
  <c r="AH170" i="1"/>
  <c r="AG170" i="1"/>
  <c r="AP170" i="1"/>
  <c r="AF170" i="1"/>
  <c r="AO170" i="1"/>
  <c r="AE170" i="1"/>
  <c r="AN170" i="1"/>
  <c r="AC170" i="1"/>
  <c r="AA170" i="1"/>
  <c r="AM170" i="1"/>
  <c r="BK573" i="1"/>
  <c r="BK433" i="1"/>
  <c r="BK461" i="1"/>
  <c r="BK517" i="1"/>
  <c r="BK559" i="1"/>
  <c r="BK643" i="1"/>
  <c r="AV517" i="1"/>
  <c r="AV629" i="1"/>
  <c r="AV559" i="1"/>
  <c r="AV461" i="1"/>
  <c r="BE500" i="1"/>
  <c r="BE570" i="1"/>
  <c r="BE472" i="1"/>
  <c r="BE626" i="1"/>
  <c r="BF573" i="1"/>
  <c r="BF545" i="1"/>
  <c r="BF475" i="1"/>
  <c r="BF461" i="1"/>
  <c r="BF559" i="1"/>
  <c r="BF433" i="1"/>
  <c r="AU472" i="1"/>
  <c r="AU612" i="1"/>
  <c r="AZ531" i="1"/>
  <c r="BF517" i="1"/>
  <c r="AU500" i="1"/>
  <c r="BB364" i="1"/>
  <c r="AU622" i="1"/>
  <c r="AU566" i="1"/>
  <c r="AU636" i="1"/>
  <c r="AU468" i="1"/>
  <c r="AU524" i="1"/>
  <c r="AU580" i="1"/>
  <c r="AU552" i="1"/>
  <c r="AU538" i="1"/>
  <c r="BC524" i="1"/>
  <c r="BF524" i="1"/>
  <c r="BJ524" i="1"/>
  <c r="AW524" i="1"/>
  <c r="BA524" i="1"/>
  <c r="BI524" i="1"/>
  <c r="BE524" i="1"/>
  <c r="AR524" i="1"/>
  <c r="AZ524" i="1"/>
  <c r="AV524" i="1"/>
  <c r="BH524" i="1"/>
  <c r="BD524" i="1"/>
  <c r="BK524" i="1"/>
  <c r="AX524" i="1"/>
  <c r="AS524" i="1"/>
  <c r="G348" i="1"/>
  <c r="G350" i="1"/>
  <c r="BI461" i="1"/>
  <c r="AL188" i="1"/>
  <c r="AD188" i="1"/>
  <c r="AK188" i="1"/>
  <c r="AC188" i="1"/>
  <c r="AI188" i="1"/>
  <c r="AA188" i="1"/>
  <c r="AP188" i="1"/>
  <c r="AH188" i="1"/>
  <c r="AF188" i="1"/>
  <c r="AE188" i="1"/>
  <c r="AB188" i="1"/>
  <c r="AO188" i="1"/>
  <c r="AN188" i="1"/>
  <c r="AM188" i="1"/>
  <c r="AJ188" i="1"/>
  <c r="AG188" i="1"/>
  <c r="H299" i="1"/>
  <c r="BK277" i="1"/>
  <c r="BC277" i="1"/>
  <c r="AU277" i="1"/>
  <c r="BG277" i="1"/>
  <c r="AY277" i="1"/>
  <c r="AQ277" i="1"/>
  <c r="BH277" i="1"/>
  <c r="AW277" i="1"/>
  <c r="BD277" i="1"/>
  <c r="AS277" i="1"/>
  <c r="BA277" i="1"/>
  <c r="BF277" i="1"/>
  <c r="BE277" i="1"/>
  <c r="AZ277" i="1"/>
  <c r="AV277" i="1"/>
  <c r="BJ277" i="1"/>
  <c r="AT277" i="1"/>
  <c r="BI277" i="1"/>
  <c r="BB277" i="1"/>
  <c r="AX277" i="1"/>
  <c r="AR277" i="1"/>
  <c r="H228" i="1"/>
  <c r="BJ172" i="1"/>
  <c r="BB172" i="1"/>
  <c r="AT172" i="1"/>
  <c r="BH172" i="1"/>
  <c r="AZ172" i="1"/>
  <c r="AR172" i="1"/>
  <c r="BA172" i="1"/>
  <c r="BK172" i="1"/>
  <c r="AY172" i="1"/>
  <c r="BI172" i="1"/>
  <c r="AX172" i="1"/>
  <c r="BG172" i="1"/>
  <c r="AW172" i="1"/>
  <c r="BF172" i="1"/>
  <c r="AV172" i="1"/>
  <c r="BE172" i="1"/>
  <c r="AU172" i="1"/>
  <c r="BD172" i="1"/>
  <c r="AS172" i="1"/>
  <c r="BC172" i="1"/>
  <c r="AQ172" i="1"/>
  <c r="AL187" i="1"/>
  <c r="AD187" i="1"/>
  <c r="AK187" i="1"/>
  <c r="AC187" i="1"/>
  <c r="AI187" i="1"/>
  <c r="AA187" i="1"/>
  <c r="AP187" i="1"/>
  <c r="AH187" i="1"/>
  <c r="AN187" i="1"/>
  <c r="AM187" i="1"/>
  <c r="AJ187" i="1"/>
  <c r="AG187" i="1"/>
  <c r="AF187" i="1"/>
  <c r="AE187" i="1"/>
  <c r="AB187" i="1"/>
  <c r="AO187" i="1"/>
  <c r="AL173" i="1"/>
  <c r="AD173" i="1"/>
  <c r="AJ173" i="1"/>
  <c r="AB173" i="1"/>
  <c r="AH173" i="1"/>
  <c r="AG173" i="1"/>
  <c r="AP173" i="1"/>
  <c r="AF173" i="1"/>
  <c r="AO173" i="1"/>
  <c r="AE173" i="1"/>
  <c r="AN173" i="1"/>
  <c r="AC173" i="1"/>
  <c r="AM173" i="1"/>
  <c r="AA173" i="1"/>
  <c r="AK173" i="1"/>
  <c r="AI173" i="1"/>
  <c r="AL171" i="1"/>
  <c r="AD171" i="1"/>
  <c r="AJ171" i="1"/>
  <c r="AB171" i="1"/>
  <c r="AN171" i="1"/>
  <c r="AC171" i="1"/>
  <c r="AM171" i="1"/>
  <c r="AA171" i="1"/>
  <c r="AK171" i="1"/>
  <c r="AI171" i="1"/>
  <c r="AH171" i="1"/>
  <c r="AG171" i="1"/>
  <c r="AP171" i="1"/>
  <c r="AF171" i="1"/>
  <c r="AO171" i="1"/>
  <c r="AE171" i="1"/>
  <c r="BD260" i="1"/>
  <c r="AV260" i="1"/>
  <c r="BK260" i="1"/>
  <c r="BB260" i="1"/>
  <c r="AS260" i="1"/>
  <c r="BI260" i="1"/>
  <c r="AZ260" i="1"/>
  <c r="AQ260" i="1"/>
  <c r="BJ260" i="1"/>
  <c r="AX260" i="1"/>
  <c r="BG260" i="1"/>
  <c r="AU260" i="1"/>
  <c r="BE260" i="1"/>
  <c r="AR260" i="1"/>
  <c r="BH260" i="1"/>
  <c r="BF260" i="1"/>
  <c r="BC260" i="1"/>
  <c r="BA260" i="1"/>
  <c r="AY260" i="1"/>
  <c r="AW260" i="1"/>
  <c r="AT260" i="1"/>
  <c r="BF489" i="1"/>
  <c r="BA587" i="1"/>
  <c r="AV587" i="1"/>
  <c r="AT475" i="1"/>
  <c r="BA475" i="1"/>
  <c r="AY447" i="1"/>
  <c r="AV612" i="1"/>
  <c r="AV542" i="1"/>
  <c r="AV514" i="1"/>
  <c r="AV570" i="1"/>
  <c r="AV500" i="1"/>
  <c r="BG643" i="1"/>
  <c r="BA517" i="1"/>
  <c r="BA531" i="1"/>
  <c r="BA503" i="1"/>
  <c r="BA447" i="1"/>
  <c r="BA489" i="1"/>
  <c r="BA461" i="1"/>
  <c r="BA573" i="1"/>
  <c r="BA629" i="1"/>
  <c r="BA559" i="1"/>
  <c r="AX517" i="1"/>
  <c r="AX461" i="1"/>
  <c r="AX447" i="1"/>
  <c r="AX587" i="1"/>
  <c r="AX531" i="1"/>
  <c r="AX545" i="1"/>
  <c r="AX573" i="1"/>
  <c r="BC612" i="1"/>
  <c r="BC542" i="1"/>
  <c r="AV626" i="1"/>
  <c r="AS559" i="1"/>
  <c r="AS629" i="1"/>
  <c r="BE629" i="1"/>
  <c r="BI545" i="1"/>
  <c r="BE545" i="1"/>
  <c r="AY615" i="1"/>
  <c r="BF615" i="1"/>
  <c r="AZ503" i="1"/>
  <c r="BF503" i="1"/>
  <c r="BF531" i="1"/>
  <c r="BJ433" i="1"/>
  <c r="BC472" i="1"/>
  <c r="BC500" i="1"/>
  <c r="AY524" i="1"/>
  <c r="BG510" i="1"/>
  <c r="AR545" i="1"/>
  <c r="AR461" i="1"/>
  <c r="AR573" i="1"/>
  <c r="AR503" i="1"/>
  <c r="BC447" i="1"/>
  <c r="BH430" i="1"/>
  <c r="AZ430" i="1"/>
  <c r="AR430" i="1"/>
  <c r="BG430" i="1"/>
  <c r="AY430" i="1"/>
  <c r="BF430" i="1"/>
  <c r="AX430" i="1"/>
  <c r="BE430" i="1"/>
  <c r="AW430" i="1"/>
  <c r="BD430" i="1"/>
  <c r="AV430" i="1"/>
  <c r="BK430" i="1"/>
  <c r="BC430" i="1"/>
  <c r="AU430" i="1"/>
  <c r="BI430" i="1"/>
  <c r="BB430" i="1"/>
  <c r="BA430" i="1"/>
  <c r="AT430" i="1"/>
  <c r="AS430" i="1"/>
  <c r="BJ430" i="1"/>
  <c r="AR643" i="1"/>
  <c r="AR601" i="1"/>
  <c r="BF601" i="1"/>
  <c r="BG573" i="1"/>
  <c r="BG461" i="1"/>
  <c r="BG503" i="1"/>
  <c r="BG531" i="1"/>
  <c r="BK542" i="1"/>
  <c r="BK570" i="1"/>
  <c r="BK500" i="1"/>
  <c r="BK472" i="1"/>
  <c r="AU514" i="1"/>
  <c r="AZ559" i="1"/>
  <c r="BA500" i="1"/>
  <c r="BA542" i="1"/>
  <c r="BA570" i="1"/>
  <c r="BA612" i="1"/>
  <c r="AR517" i="1"/>
  <c r="AU542" i="1"/>
  <c r="AV433" i="1"/>
  <c r="BE612" i="1"/>
  <c r="E349" i="1"/>
  <c r="E351" i="1"/>
  <c r="AU440" i="1"/>
  <c r="AU426" i="1"/>
  <c r="AU594" i="1"/>
  <c r="AP285" i="1"/>
  <c r="AH285" i="1"/>
  <c r="AL285" i="1"/>
  <c r="AD285" i="1"/>
  <c r="AG285" i="1"/>
  <c r="AF285" i="1"/>
  <c r="AM285" i="1"/>
  <c r="AB285" i="1"/>
  <c r="AJ285" i="1"/>
  <c r="AO285" i="1"/>
  <c r="AN285" i="1"/>
  <c r="AK285" i="1"/>
  <c r="AE285" i="1"/>
  <c r="AC285" i="1"/>
  <c r="AI285" i="1"/>
  <c r="AA285" i="1"/>
  <c r="BC461" i="1"/>
  <c r="BC573" i="1"/>
  <c r="BC433" i="1"/>
  <c r="BC615" i="1"/>
  <c r="BC517" i="1"/>
  <c r="BC503" i="1"/>
  <c r="AS461" i="1"/>
  <c r="AS433" i="1"/>
  <c r="AS517" i="1"/>
  <c r="AS643" i="1"/>
  <c r="AS531" i="1"/>
  <c r="AS503" i="1"/>
  <c r="AS573" i="1"/>
  <c r="AS587" i="1"/>
  <c r="AZ545" i="1"/>
  <c r="AZ433" i="1"/>
  <c r="AZ461" i="1"/>
  <c r="AZ573" i="1"/>
  <c r="BK447" i="1"/>
  <c r="AR447" i="1"/>
  <c r="AV643" i="1"/>
  <c r="AZ643" i="1"/>
  <c r="BC643" i="1"/>
  <c r="AZ601" i="1"/>
  <c r="BC601" i="1"/>
  <c r="AT573" i="1"/>
  <c r="AT601" i="1"/>
  <c r="AT587" i="1"/>
  <c r="AT517" i="1"/>
  <c r="AT559" i="1"/>
  <c r="BB629" i="1"/>
  <c r="BF629" i="1"/>
  <c r="AR514" i="1"/>
  <c r="AR626" i="1"/>
  <c r="AR500" i="1"/>
  <c r="AR612" i="1"/>
  <c r="BB545" i="1"/>
  <c r="BG545" i="1"/>
  <c r="AT503" i="1"/>
  <c r="BK531" i="1"/>
  <c r="AT531" i="1"/>
  <c r="AZ517" i="1"/>
  <c r="AR542" i="1"/>
  <c r="AR570" i="1"/>
  <c r="BC440" i="1"/>
  <c r="BC426" i="1"/>
  <c r="AN211" i="1"/>
  <c r="AF211" i="1"/>
  <c r="I220" i="1"/>
  <c r="AI211" i="1"/>
  <c r="AH211" i="1"/>
  <c r="AP211" i="1"/>
  <c r="AG211" i="1"/>
  <c r="AO211" i="1"/>
  <c r="AE211" i="1"/>
  <c r="AM211" i="1"/>
  <c r="AD211" i="1"/>
  <c r="AL211" i="1"/>
  <c r="AC211" i="1"/>
  <c r="AK211" i="1"/>
  <c r="AB211" i="1"/>
  <c r="AJ211" i="1"/>
  <c r="AA211" i="1"/>
  <c r="AN208" i="1"/>
  <c r="AF208" i="1"/>
  <c r="AM208" i="1"/>
  <c r="AD208" i="1"/>
  <c r="I217" i="1"/>
  <c r="AL208" i="1"/>
  <c r="AC208" i="1"/>
  <c r="AK208" i="1"/>
  <c r="AB208" i="1"/>
  <c r="AJ208" i="1"/>
  <c r="AA208" i="1"/>
  <c r="AI208" i="1"/>
  <c r="AH208" i="1"/>
  <c r="AP208" i="1"/>
  <c r="AG208" i="1"/>
  <c r="AO208" i="1"/>
  <c r="AE208" i="1"/>
  <c r="BK489" i="1"/>
  <c r="BF587" i="1"/>
  <c r="BC475" i="1"/>
  <c r="BG475" i="1"/>
  <c r="BH433" i="1"/>
  <c r="BH517" i="1"/>
  <c r="BH461" i="1"/>
  <c r="AV447" i="1"/>
  <c r="AZ447" i="1"/>
  <c r="BH643" i="1"/>
  <c r="BH601" i="1"/>
  <c r="BK601" i="1"/>
  <c r="BG601" i="1"/>
  <c r="BB573" i="1"/>
  <c r="BB461" i="1"/>
  <c r="BB531" i="1"/>
  <c r="BB503" i="1"/>
  <c r="BK514" i="1"/>
  <c r="BG629" i="1"/>
  <c r="BC545" i="1"/>
  <c r="AT615" i="1"/>
  <c r="BI615" i="1"/>
  <c r="AV531" i="1"/>
  <c r="BI517" i="1"/>
  <c r="BG433" i="1"/>
  <c r="BK612" i="1"/>
  <c r="AU570" i="1"/>
  <c r="BC454" i="1"/>
  <c r="BC364" i="1"/>
  <c r="BJ325" i="1"/>
  <c r="BB325" i="1"/>
  <c r="AT325" i="1"/>
  <c r="BF325" i="1"/>
  <c r="AW325" i="1"/>
  <c r="BE325" i="1"/>
  <c r="AV325" i="1"/>
  <c r="BD325" i="1"/>
  <c r="AU325" i="1"/>
  <c r="BA325" i="1"/>
  <c r="AZ325" i="1"/>
  <c r="AY325" i="1"/>
  <c r="BK325" i="1"/>
  <c r="AX325" i="1"/>
  <c r="BI325" i="1"/>
  <c r="AS325" i="1"/>
  <c r="BH325" i="1"/>
  <c r="AR325" i="1"/>
  <c r="BG325" i="1"/>
  <c r="AQ325" i="1"/>
  <c r="BC325" i="1"/>
  <c r="AR426" i="1"/>
  <c r="AR510" i="1"/>
  <c r="AR580" i="1"/>
  <c r="AR482" i="1"/>
  <c r="AR538" i="1"/>
  <c r="AR440" i="1"/>
  <c r="AR622" i="1"/>
  <c r="BG594" i="1"/>
  <c r="BD433" i="1"/>
  <c r="BH444" i="1"/>
  <c r="AZ444" i="1"/>
  <c r="AR444" i="1"/>
  <c r="BG444" i="1"/>
  <c r="AY444" i="1"/>
  <c r="BF444" i="1"/>
  <c r="AX444" i="1"/>
  <c r="BE444" i="1"/>
  <c r="AW444" i="1"/>
  <c r="BD444" i="1"/>
  <c r="AV444" i="1"/>
  <c r="BK444" i="1"/>
  <c r="BC444" i="1"/>
  <c r="AU444" i="1"/>
  <c r="BJ444" i="1"/>
  <c r="BB444" i="1"/>
  <c r="AT444" i="1"/>
  <c r="BA444" i="1"/>
  <c r="AS444" i="1"/>
  <c r="BI444" i="1"/>
  <c r="AJ338" i="1"/>
  <c r="AB338" i="1"/>
  <c r="AP338" i="1"/>
  <c r="AH338" i="1"/>
  <c r="AO338" i="1"/>
  <c r="AG338" i="1"/>
  <c r="AF338" i="1"/>
  <c r="AE338" i="1"/>
  <c r="AD338" i="1"/>
  <c r="AN338" i="1"/>
  <c r="AC338" i="1"/>
  <c r="AM338" i="1"/>
  <c r="AA338" i="1"/>
  <c r="AL338" i="1"/>
  <c r="AK338" i="1"/>
  <c r="AI338" i="1"/>
  <c r="G346" i="1"/>
  <c r="G355" i="1" s="1"/>
  <c r="G364" i="1"/>
  <c r="AJ337" i="1"/>
  <c r="AB337" i="1"/>
  <c r="AP337" i="1"/>
  <c r="AH337" i="1"/>
  <c r="AO337" i="1"/>
  <c r="AG337" i="1"/>
  <c r="AE337" i="1"/>
  <c r="AD337" i="1"/>
  <c r="AN337" i="1"/>
  <c r="AC337" i="1"/>
  <c r="AM337" i="1"/>
  <c r="AA337" i="1"/>
  <c r="AL337" i="1"/>
  <c r="AK337" i="1"/>
  <c r="AI337" i="1"/>
  <c r="AF337" i="1"/>
  <c r="AS468" i="1"/>
  <c r="BK468" i="1"/>
  <c r="AS636" i="1"/>
  <c r="BK636" i="1"/>
  <c r="AS566" i="1"/>
  <c r="F350" i="1"/>
  <c r="F348" i="1"/>
  <c r="AT482" i="1"/>
  <c r="AX482" i="1"/>
  <c r="BA482" i="1"/>
  <c r="BJ440" i="1"/>
  <c r="AZ454" i="1"/>
  <c r="AT454" i="1"/>
  <c r="BK594" i="1"/>
  <c r="AT594" i="1"/>
  <c r="BK287" i="1"/>
  <c r="BC287" i="1"/>
  <c r="AU287" i="1"/>
  <c r="BI287" i="1"/>
  <c r="AZ287" i="1"/>
  <c r="AQ287" i="1"/>
  <c r="BE287" i="1"/>
  <c r="AV287" i="1"/>
  <c r="BA287" i="1"/>
  <c r="AY287" i="1"/>
  <c r="BJ287" i="1"/>
  <c r="AX287" i="1"/>
  <c r="BG287" i="1"/>
  <c r="AT287" i="1"/>
  <c r="BD287" i="1"/>
  <c r="AR287" i="1"/>
  <c r="AS287" i="1"/>
  <c r="BH287" i="1"/>
  <c r="BF287" i="1"/>
  <c r="BB287" i="1"/>
  <c r="AW287" i="1"/>
  <c r="AN250" i="1"/>
  <c r="AF250" i="1"/>
  <c r="AO250" i="1"/>
  <c r="AE250" i="1"/>
  <c r="AJ250" i="1"/>
  <c r="AA250" i="1"/>
  <c r="AL250" i="1"/>
  <c r="AD250" i="1"/>
  <c r="AM250" i="1"/>
  <c r="AK250" i="1"/>
  <c r="AI250" i="1"/>
  <c r="AH250" i="1"/>
  <c r="AC250" i="1"/>
  <c r="AB250" i="1"/>
  <c r="AP250" i="1"/>
  <c r="AG250" i="1"/>
  <c r="BJ188" i="1"/>
  <c r="BB188" i="1"/>
  <c r="AT188" i="1"/>
  <c r="BI188" i="1"/>
  <c r="BA188" i="1"/>
  <c r="AS188" i="1"/>
  <c r="BG188" i="1"/>
  <c r="AY188" i="1"/>
  <c r="AQ188" i="1"/>
  <c r="BF188" i="1"/>
  <c r="AX188" i="1"/>
  <c r="AV188" i="1"/>
  <c r="BK188" i="1"/>
  <c r="AU188" i="1"/>
  <c r="BH188" i="1"/>
  <c r="AR188" i="1"/>
  <c r="BE188" i="1"/>
  <c r="BD188" i="1"/>
  <c r="BC188" i="1"/>
  <c r="AZ188" i="1"/>
  <c r="AW188" i="1"/>
  <c r="AL189" i="1"/>
  <c r="AD189" i="1"/>
  <c r="AK189" i="1"/>
  <c r="AC189" i="1"/>
  <c r="AI189" i="1"/>
  <c r="AA189" i="1"/>
  <c r="AP189" i="1"/>
  <c r="AH189" i="1"/>
  <c r="AN189" i="1"/>
  <c r="AM189" i="1"/>
  <c r="AJ189" i="1"/>
  <c r="AG189" i="1"/>
  <c r="AF189" i="1"/>
  <c r="AE189" i="1"/>
  <c r="AB189" i="1"/>
  <c r="AO189" i="1"/>
  <c r="AL186" i="1"/>
  <c r="AD186" i="1"/>
  <c r="J186" i="1"/>
  <c r="AK186" i="1"/>
  <c r="AC186" i="1"/>
  <c r="AI186" i="1"/>
  <c r="AA186" i="1"/>
  <c r="AP186" i="1"/>
  <c r="AH186" i="1"/>
  <c r="AF186" i="1"/>
  <c r="AE186" i="1"/>
  <c r="AB186" i="1"/>
  <c r="AO186" i="1"/>
  <c r="AN186" i="1"/>
  <c r="AM186" i="1"/>
  <c r="AJ186" i="1"/>
  <c r="AG186" i="1"/>
  <c r="I219" i="1"/>
  <c r="AN210" i="1"/>
  <c r="AF210" i="1"/>
  <c r="AM210" i="1"/>
  <c r="AD210" i="1"/>
  <c r="AL210" i="1"/>
  <c r="AC210" i="1"/>
  <c r="AK210" i="1"/>
  <c r="AB210" i="1"/>
  <c r="AJ210" i="1"/>
  <c r="AA210" i="1"/>
  <c r="AI210" i="1"/>
  <c r="AH210" i="1"/>
  <c r="AP210" i="1"/>
  <c r="AG210" i="1"/>
  <c r="AO210" i="1"/>
  <c r="AE210" i="1"/>
  <c r="H282" i="1"/>
  <c r="BK192" i="1"/>
  <c r="BC192" i="1"/>
  <c r="AU192" i="1"/>
  <c r="BJ192" i="1"/>
  <c r="BB192" i="1"/>
  <c r="AT192" i="1"/>
  <c r="BH192" i="1"/>
  <c r="AZ192" i="1"/>
  <c r="AR192" i="1"/>
  <c r="BG192" i="1"/>
  <c r="AY192" i="1"/>
  <c r="AQ192" i="1"/>
  <c r="BD192" i="1"/>
  <c r="BA192" i="1"/>
  <c r="AX192" i="1"/>
  <c r="AW192" i="1"/>
  <c r="AV192" i="1"/>
  <c r="BI192" i="1"/>
  <c r="AS192" i="1"/>
  <c r="BF192" i="1"/>
  <c r="BE192" i="1"/>
  <c r="AN262" i="1"/>
  <c r="AF262" i="1"/>
  <c r="AL262" i="1"/>
  <c r="AC262" i="1"/>
  <c r="AJ262" i="1"/>
  <c r="AA262" i="1"/>
  <c r="AE262" i="1"/>
  <c r="AO262" i="1"/>
  <c r="AB262" i="1"/>
  <c r="AK262" i="1"/>
  <c r="AP262" i="1"/>
  <c r="AM262" i="1"/>
  <c r="AI262" i="1"/>
  <c r="AH262" i="1"/>
  <c r="AG262" i="1"/>
  <c r="AD262" i="1"/>
  <c r="I182" i="1"/>
  <c r="AK295" i="1"/>
  <c r="AC295" i="1"/>
  <c r="AN295" i="1"/>
  <c r="AE295" i="1"/>
  <c r="AI295" i="1"/>
  <c r="AP295" i="1"/>
  <c r="AD295" i="1"/>
  <c r="AO295" i="1"/>
  <c r="AB295" i="1"/>
  <c r="AM295" i="1"/>
  <c r="AA295" i="1"/>
  <c r="AL295" i="1"/>
  <c r="AJ295" i="1"/>
  <c r="AH295" i="1"/>
  <c r="AG295" i="1"/>
  <c r="AF295" i="1"/>
  <c r="AI35" i="1"/>
  <c r="AA35" i="1"/>
  <c r="AP35" i="1"/>
  <c r="AH35" i="1"/>
  <c r="AN35" i="1"/>
  <c r="AF35" i="1"/>
  <c r="J35" i="1"/>
  <c r="AM35" i="1"/>
  <c r="AE35" i="1"/>
  <c r="AK35" i="1"/>
  <c r="AC35" i="1"/>
  <c r="AJ35" i="1"/>
  <c r="AB35" i="1"/>
  <c r="AO35" i="1"/>
  <c r="AL35" i="1"/>
  <c r="AG35" i="1"/>
  <c r="AD35" i="1"/>
  <c r="AK292" i="1"/>
  <c r="AC292" i="1"/>
  <c r="AO292" i="1"/>
  <c r="AF292" i="1"/>
  <c r="AJ292" i="1"/>
  <c r="AA292" i="1"/>
  <c r="AN292" i="1"/>
  <c r="AB292" i="1"/>
  <c r="AM292" i="1"/>
  <c r="AL292" i="1"/>
  <c r="AI292" i="1"/>
  <c r="J292" i="1"/>
  <c r="AH292" i="1"/>
  <c r="AG292" i="1"/>
  <c r="AE292" i="1"/>
  <c r="AP292" i="1"/>
  <c r="AD292" i="1"/>
  <c r="BH93" i="1"/>
  <c r="AZ93" i="1"/>
  <c r="AR93" i="1"/>
  <c r="BG93" i="1"/>
  <c r="AY93" i="1"/>
  <c r="AQ93" i="1"/>
  <c r="BJ93" i="1"/>
  <c r="BB93" i="1"/>
  <c r="AT93" i="1"/>
  <c r="BD93" i="1"/>
  <c r="BC93" i="1"/>
  <c r="BA93" i="1"/>
  <c r="AX93" i="1"/>
  <c r="BK93" i="1"/>
  <c r="AW93" i="1"/>
  <c r="BI93" i="1"/>
  <c r="AV93" i="1"/>
  <c r="BF93" i="1"/>
  <c r="AU93" i="1"/>
  <c r="BE93" i="1"/>
  <c r="AS93" i="1"/>
  <c r="BG37" i="1"/>
  <c r="AY37" i="1"/>
  <c r="AQ37" i="1"/>
  <c r="BF37" i="1"/>
  <c r="AX37" i="1"/>
  <c r="BD37" i="1"/>
  <c r="AV37" i="1"/>
  <c r="BK37" i="1"/>
  <c r="BC37" i="1"/>
  <c r="AU37" i="1"/>
  <c r="BI37" i="1"/>
  <c r="BA37" i="1"/>
  <c r="AS37" i="1"/>
  <c r="BH37" i="1"/>
  <c r="AZ37" i="1"/>
  <c r="AR37" i="1"/>
  <c r="AW37" i="1"/>
  <c r="BB37" i="1"/>
  <c r="AT37" i="1"/>
  <c r="BJ37" i="1"/>
  <c r="BE37" i="1"/>
  <c r="BD63" i="1"/>
  <c r="AV63" i="1"/>
  <c r="BG63" i="1"/>
  <c r="AY63" i="1"/>
  <c r="AQ63" i="1"/>
  <c r="BJ63" i="1"/>
  <c r="AZ63" i="1"/>
  <c r="BI63" i="1"/>
  <c r="AX63" i="1"/>
  <c r="BF63" i="1"/>
  <c r="AU63" i="1"/>
  <c r="BE63" i="1"/>
  <c r="AT63" i="1"/>
  <c r="BB63" i="1"/>
  <c r="AR63" i="1"/>
  <c r="BK63" i="1"/>
  <c r="BA63" i="1"/>
  <c r="AS63" i="1"/>
  <c r="BH63" i="1"/>
  <c r="BC63" i="1"/>
  <c r="AW63" i="1"/>
  <c r="BD461" i="1"/>
  <c r="AN248" i="1"/>
  <c r="AO248" i="1"/>
  <c r="AF248" i="1"/>
  <c r="AJ248" i="1"/>
  <c r="AB248" i="1"/>
  <c r="AI248" i="1"/>
  <c r="AM248" i="1"/>
  <c r="AC248" i="1"/>
  <c r="AD248" i="1"/>
  <c r="AA248" i="1"/>
  <c r="AP248" i="1"/>
  <c r="AL248" i="1"/>
  <c r="AH248" i="1"/>
  <c r="AG248" i="1"/>
  <c r="AE248" i="1"/>
  <c r="AK248" i="1"/>
  <c r="AM241" i="1"/>
  <c r="AE241" i="1"/>
  <c r="AI241" i="1"/>
  <c r="AA241" i="1"/>
  <c r="AN241" i="1"/>
  <c r="AC241" i="1"/>
  <c r="AG241" i="1"/>
  <c r="AF241" i="1"/>
  <c r="AD241" i="1"/>
  <c r="AO241" i="1"/>
  <c r="AJ241" i="1"/>
  <c r="I246" i="1"/>
  <c r="AH241" i="1"/>
  <c r="AB241" i="1"/>
  <c r="AP241" i="1"/>
  <c r="AL241" i="1"/>
  <c r="J241" i="1"/>
  <c r="AK241" i="1"/>
  <c r="H301" i="1"/>
  <c r="BK279" i="1"/>
  <c r="BC279" i="1"/>
  <c r="AU279" i="1"/>
  <c r="BG279" i="1"/>
  <c r="AY279" i="1"/>
  <c r="AQ279" i="1"/>
  <c r="BB279" i="1"/>
  <c r="AR279" i="1"/>
  <c r="BI279" i="1"/>
  <c r="AX279" i="1"/>
  <c r="BF279" i="1"/>
  <c r="AV279" i="1"/>
  <c r="AT279" i="1"/>
  <c r="BJ279" i="1"/>
  <c r="AS279" i="1"/>
  <c r="BE279" i="1"/>
  <c r="BA279" i="1"/>
  <c r="AZ279" i="1"/>
  <c r="BH279" i="1"/>
  <c r="BD279" i="1"/>
  <c r="AW279" i="1"/>
  <c r="I147" i="1"/>
  <c r="AI139" i="1"/>
  <c r="AA139" i="1"/>
  <c r="I176" i="1"/>
  <c r="AP139" i="1"/>
  <c r="AH139" i="1"/>
  <c r="AN139" i="1"/>
  <c r="AF139" i="1"/>
  <c r="AL139" i="1"/>
  <c r="AD139" i="1"/>
  <c r="AE139" i="1"/>
  <c r="AC139" i="1"/>
  <c r="AB139" i="1"/>
  <c r="AO139" i="1"/>
  <c r="AM139" i="1"/>
  <c r="AJ139" i="1"/>
  <c r="BF549" i="1" s="1"/>
  <c r="AK139" i="1"/>
  <c r="AG139" i="1"/>
  <c r="I27" i="1"/>
  <c r="AP290" i="1"/>
  <c r="AH290" i="1"/>
  <c r="AJ290" i="1"/>
  <c r="AA290" i="1"/>
  <c r="AN290" i="1"/>
  <c r="AE290" i="1"/>
  <c r="AI290" i="1"/>
  <c r="AG290" i="1"/>
  <c r="AF290" i="1"/>
  <c r="AO290" i="1"/>
  <c r="AC290" i="1"/>
  <c r="AM290" i="1"/>
  <c r="AL290" i="1"/>
  <c r="AK290" i="1"/>
  <c r="AD290" i="1"/>
  <c r="AB290" i="1"/>
  <c r="AL172" i="1"/>
  <c r="AD172" i="1"/>
  <c r="AJ172" i="1"/>
  <c r="AB172" i="1"/>
  <c r="AP172" i="1"/>
  <c r="AF172" i="1"/>
  <c r="AO172" i="1"/>
  <c r="AE172" i="1"/>
  <c r="AN172" i="1"/>
  <c r="AC172" i="1"/>
  <c r="AM172" i="1"/>
  <c r="AA172" i="1"/>
  <c r="AK172" i="1"/>
  <c r="AI172" i="1"/>
  <c r="AH172" i="1"/>
  <c r="AG172" i="1"/>
  <c r="AN261" i="1"/>
  <c r="AF261" i="1"/>
  <c r="AP261" i="1"/>
  <c r="AG261" i="1"/>
  <c r="AM261" i="1"/>
  <c r="AD261" i="1"/>
  <c r="AI261" i="1"/>
  <c r="AE261" i="1"/>
  <c r="AO261" i="1"/>
  <c r="AB261" i="1"/>
  <c r="AL261" i="1"/>
  <c r="AK261" i="1"/>
  <c r="AJ261" i="1"/>
  <c r="AH261" i="1"/>
  <c r="AC261" i="1"/>
  <c r="AA261" i="1"/>
  <c r="I181" i="1"/>
  <c r="AK294" i="1"/>
  <c r="AC294" i="1"/>
  <c r="AH294" i="1"/>
  <c r="AM294" i="1"/>
  <c r="AD294" i="1"/>
  <c r="AG294" i="1"/>
  <c r="AF294" i="1"/>
  <c r="AP294" i="1"/>
  <c r="AE294" i="1"/>
  <c r="AO294" i="1"/>
  <c r="AB294" i="1"/>
  <c r="AN294" i="1"/>
  <c r="AA294" i="1"/>
  <c r="AL294" i="1"/>
  <c r="AJ294" i="1"/>
  <c r="AI294" i="1"/>
  <c r="BG36" i="1"/>
  <c r="AY36" i="1"/>
  <c r="AQ36" i="1"/>
  <c r="BF36" i="1"/>
  <c r="AX36" i="1"/>
  <c r="BD36" i="1"/>
  <c r="AV36" i="1"/>
  <c r="BK36" i="1"/>
  <c r="BC36" i="1"/>
  <c r="AU36" i="1"/>
  <c r="BI36" i="1"/>
  <c r="BA36" i="1"/>
  <c r="AS36" i="1"/>
  <c r="BH36" i="1"/>
  <c r="AZ36" i="1"/>
  <c r="AR36" i="1"/>
  <c r="AW36" i="1"/>
  <c r="BB36" i="1"/>
  <c r="AT36" i="1"/>
  <c r="BJ36" i="1"/>
  <c r="BE36" i="1"/>
  <c r="BD64" i="1"/>
  <c r="AV64" i="1"/>
  <c r="BG64" i="1"/>
  <c r="AY64" i="1"/>
  <c r="AQ64" i="1"/>
  <c r="BB64" i="1"/>
  <c r="AR64" i="1"/>
  <c r="BK64" i="1"/>
  <c r="BA64" i="1"/>
  <c r="BI64" i="1"/>
  <c r="AX64" i="1"/>
  <c r="BH64" i="1"/>
  <c r="AW64" i="1"/>
  <c r="BE64" i="1"/>
  <c r="AT64" i="1"/>
  <c r="BC64" i="1"/>
  <c r="AS64" i="1"/>
  <c r="AU64" i="1"/>
  <c r="BJ64" i="1"/>
  <c r="BF64" i="1"/>
  <c r="AZ64" i="1"/>
  <c r="BF49" i="1"/>
  <c r="AX49" i="1"/>
  <c r="BI49" i="1"/>
  <c r="BA49" i="1"/>
  <c r="AS49" i="1"/>
  <c r="BD49" i="1"/>
  <c r="AT49" i="1"/>
  <c r="BC49" i="1"/>
  <c r="AR49" i="1"/>
  <c r="BK49" i="1"/>
  <c r="AZ49" i="1"/>
  <c r="BJ49" i="1"/>
  <c r="AY49" i="1"/>
  <c r="H90" i="1"/>
  <c r="BG49" i="1"/>
  <c r="AV49" i="1"/>
  <c r="BE49" i="1"/>
  <c r="AU49" i="1"/>
  <c r="BB49" i="1"/>
  <c r="BH49" i="1"/>
  <c r="AW49" i="1"/>
  <c r="AQ49" i="1"/>
  <c r="BD61" i="1"/>
  <c r="AV61" i="1"/>
  <c r="BG61" i="1"/>
  <c r="AY61" i="1"/>
  <c r="AQ61" i="1"/>
  <c r="BE61" i="1"/>
  <c r="AT61" i="1"/>
  <c r="BC61" i="1"/>
  <c r="AS61" i="1"/>
  <c r="BK61" i="1"/>
  <c r="BA61" i="1"/>
  <c r="BJ61" i="1"/>
  <c r="AZ61" i="1"/>
  <c r="BH61" i="1"/>
  <c r="AW61" i="1"/>
  <c r="BF61" i="1"/>
  <c r="AU61" i="1"/>
  <c r="BI61" i="1"/>
  <c r="BB61" i="1"/>
  <c r="AX61" i="1"/>
  <c r="AR61" i="1"/>
  <c r="BF47" i="1"/>
  <c r="AX47" i="1"/>
  <c r="BI47" i="1"/>
  <c r="BA47" i="1"/>
  <c r="AS47" i="1"/>
  <c r="BJ47" i="1"/>
  <c r="AY47" i="1"/>
  <c r="BH47" i="1"/>
  <c r="AW47" i="1"/>
  <c r="H88" i="1"/>
  <c r="BE47" i="1"/>
  <c r="AU47" i="1"/>
  <c r="BD47" i="1"/>
  <c r="AT47" i="1"/>
  <c r="BB47" i="1"/>
  <c r="AQ47" i="1"/>
  <c r="AZ47" i="1"/>
  <c r="BK47" i="1"/>
  <c r="AR47" i="1"/>
  <c r="AV47" i="1"/>
  <c r="BG47" i="1"/>
  <c r="BC47" i="1"/>
  <c r="BE341" i="1"/>
  <c r="AW341" i="1"/>
  <c r="BK341" i="1"/>
  <c r="BC341" i="1"/>
  <c r="AU341" i="1"/>
  <c r="BJ341" i="1"/>
  <c r="BB341" i="1"/>
  <c r="AT341" i="1"/>
  <c r="H349" i="1"/>
  <c r="AY341" i="1"/>
  <c r="BI341" i="1"/>
  <c r="AX341" i="1"/>
  <c r="BH341" i="1"/>
  <c r="AV341" i="1"/>
  <c r="BG341" i="1"/>
  <c r="AS341" i="1"/>
  <c r="BF341" i="1"/>
  <c r="AR341" i="1"/>
  <c r="BD341" i="1"/>
  <c r="AQ341" i="1"/>
  <c r="BA341" i="1"/>
  <c r="AZ341" i="1"/>
  <c r="H351" i="1"/>
  <c r="BA566" i="1"/>
  <c r="BD566" i="1"/>
  <c r="BD622" i="1"/>
  <c r="AS622" i="1"/>
  <c r="BK482" i="1"/>
  <c r="AS440" i="1"/>
  <c r="BK440" i="1"/>
  <c r="BF454" i="1"/>
  <c r="BA454" i="1"/>
  <c r="BD454" i="1"/>
  <c r="BK426" i="1"/>
  <c r="BD594" i="1"/>
  <c r="BD573" i="1"/>
  <c r="AW461" i="1"/>
  <c r="H275" i="1"/>
  <c r="BF212" i="1"/>
  <c r="AX212" i="1"/>
  <c r="BH212" i="1"/>
  <c r="AY212" i="1"/>
  <c r="BG212" i="1"/>
  <c r="AW212" i="1"/>
  <c r="BE212" i="1"/>
  <c r="AV212" i="1"/>
  <c r="BD212" i="1"/>
  <c r="AU212" i="1"/>
  <c r="BC212" i="1"/>
  <c r="AT212" i="1"/>
  <c r="BK212" i="1"/>
  <c r="BB212" i="1"/>
  <c r="AS212" i="1"/>
  <c r="BJ212" i="1"/>
  <c r="BA212" i="1"/>
  <c r="AR212" i="1"/>
  <c r="BI212" i="1"/>
  <c r="AZ212" i="1"/>
  <c r="AQ212" i="1"/>
  <c r="BJ214" i="1"/>
  <c r="BB214" i="1"/>
  <c r="AT214" i="1"/>
  <c r="BH214" i="1"/>
  <c r="AY214" i="1"/>
  <c r="BG214" i="1"/>
  <c r="AX214" i="1"/>
  <c r="BF214" i="1"/>
  <c r="AW214" i="1"/>
  <c r="BE214" i="1"/>
  <c r="AV214" i="1"/>
  <c r="BD214" i="1"/>
  <c r="AU214" i="1"/>
  <c r="BC214" i="1"/>
  <c r="AS214" i="1"/>
  <c r="BK214" i="1"/>
  <c r="BA214" i="1"/>
  <c r="AR214" i="1"/>
  <c r="BI214" i="1"/>
  <c r="AZ214" i="1"/>
  <c r="AQ214" i="1"/>
  <c r="BD262" i="1"/>
  <c r="AV262" i="1"/>
  <c r="BE262" i="1"/>
  <c r="AU262" i="1"/>
  <c r="BK262" i="1"/>
  <c r="BB262" i="1"/>
  <c r="AS262" i="1"/>
  <c r="BC262" i="1"/>
  <c r="AQ262" i="1"/>
  <c r="AZ262" i="1"/>
  <c r="BI262" i="1"/>
  <c r="AX262" i="1"/>
  <c r="BH262" i="1"/>
  <c r="BG262" i="1"/>
  <c r="BF262" i="1"/>
  <c r="BA262" i="1"/>
  <c r="AY262" i="1"/>
  <c r="AW262" i="1"/>
  <c r="AT262" i="1"/>
  <c r="BJ262" i="1"/>
  <c r="AR262" i="1"/>
  <c r="I218" i="1"/>
  <c r="AN209" i="1"/>
  <c r="AF209" i="1"/>
  <c r="AI209" i="1"/>
  <c r="AH209" i="1"/>
  <c r="AP209" i="1"/>
  <c r="AG209" i="1"/>
  <c r="AO209" i="1"/>
  <c r="AE209" i="1"/>
  <c r="AM209" i="1"/>
  <c r="AD209" i="1"/>
  <c r="AL209" i="1"/>
  <c r="AC209" i="1"/>
  <c r="AK209" i="1"/>
  <c r="AB209" i="1"/>
  <c r="AJ209" i="1"/>
  <c r="AA209" i="1"/>
  <c r="H233" i="1"/>
  <c r="BH177" i="1"/>
  <c r="AZ177" i="1"/>
  <c r="AR177" i="1"/>
  <c r="BG177" i="1"/>
  <c r="AY177" i="1"/>
  <c r="AQ177" i="1"/>
  <c r="BE177" i="1"/>
  <c r="AW177" i="1"/>
  <c r="BA177" i="1"/>
  <c r="BK177" i="1"/>
  <c r="AX177" i="1"/>
  <c r="BJ177" i="1"/>
  <c r="AV177" i="1"/>
  <c r="BI177" i="1"/>
  <c r="AU177" i="1"/>
  <c r="BF177" i="1"/>
  <c r="AT177" i="1"/>
  <c r="BD177" i="1"/>
  <c r="AS177" i="1"/>
  <c r="BC177" i="1"/>
  <c r="BB177" i="1"/>
  <c r="AN260" i="1"/>
  <c r="AF260" i="1"/>
  <c r="J260" i="1"/>
  <c r="AH260" i="1"/>
  <c r="AL260" i="1"/>
  <c r="AB260" i="1"/>
  <c r="AJ260" i="1"/>
  <c r="AG260" i="1"/>
  <c r="AP260" i="1"/>
  <c r="AA260" i="1"/>
  <c r="AO260" i="1"/>
  <c r="AM260" i="1"/>
  <c r="AK260" i="1"/>
  <c r="AI260" i="1"/>
  <c r="AE260" i="1"/>
  <c r="AD260" i="1"/>
  <c r="AC260" i="1"/>
  <c r="I180" i="1"/>
  <c r="BG68" i="1"/>
  <c r="AY68" i="1"/>
  <c r="AQ68" i="1"/>
  <c r="BJ68" i="1"/>
  <c r="BB68" i="1"/>
  <c r="AT68" i="1"/>
  <c r="BF68" i="1"/>
  <c r="AV68" i="1"/>
  <c r="BE68" i="1"/>
  <c r="AU68" i="1"/>
  <c r="BC68" i="1"/>
  <c r="AR68" i="1"/>
  <c r="BA68" i="1"/>
  <c r="BI68" i="1"/>
  <c r="AX68" i="1"/>
  <c r="BH68" i="1"/>
  <c r="AW68" i="1"/>
  <c r="BK68" i="1"/>
  <c r="BD68" i="1"/>
  <c r="AZ68" i="1"/>
  <c r="AS68" i="1"/>
  <c r="AP146" i="1"/>
  <c r="AH146" i="1"/>
  <c r="AO146" i="1"/>
  <c r="AG146" i="1"/>
  <c r="AM146" i="1"/>
  <c r="AE146" i="1"/>
  <c r="AK146" i="1"/>
  <c r="AC146" i="1"/>
  <c r="AA146" i="1"/>
  <c r="AN146" i="1"/>
  <c r="AL146" i="1"/>
  <c r="I151" i="1"/>
  <c r="AJ146" i="1"/>
  <c r="AI146" i="1"/>
  <c r="AD146" i="1"/>
  <c r="AF146" i="1"/>
  <c r="AB146" i="1"/>
  <c r="BI53" i="1"/>
  <c r="BA53" i="1"/>
  <c r="AS53" i="1"/>
  <c r="BD53" i="1"/>
  <c r="AV53" i="1"/>
  <c r="BJ53" i="1"/>
  <c r="AY53" i="1"/>
  <c r="BH53" i="1"/>
  <c r="AX53" i="1"/>
  <c r="H94" i="1"/>
  <c r="BF53" i="1"/>
  <c r="AU53" i="1"/>
  <c r="BE53" i="1"/>
  <c r="AT53" i="1"/>
  <c r="BB53" i="1"/>
  <c r="AQ53" i="1"/>
  <c r="BK53" i="1"/>
  <c r="AZ53" i="1"/>
  <c r="BG53" i="1"/>
  <c r="BC53" i="1"/>
  <c r="AW53" i="1"/>
  <c r="AR53" i="1"/>
  <c r="BF288" i="1"/>
  <c r="AX288" i="1"/>
  <c r="BI288" i="1"/>
  <c r="AZ288" i="1"/>
  <c r="AQ288" i="1"/>
  <c r="BD288" i="1"/>
  <c r="AU288" i="1"/>
  <c r="BB288" i="1"/>
  <c r="BA288" i="1"/>
  <c r="BK288" i="1"/>
  <c r="AY288" i="1"/>
  <c r="BH288" i="1"/>
  <c r="AV288" i="1"/>
  <c r="BE288" i="1"/>
  <c r="AS288" i="1"/>
  <c r="BC288" i="1"/>
  <c r="AW288" i="1"/>
  <c r="AT288" i="1"/>
  <c r="AR288" i="1"/>
  <c r="BJ288" i="1"/>
  <c r="BG288" i="1"/>
  <c r="BD62" i="1"/>
  <c r="AV62" i="1"/>
  <c r="BG62" i="1"/>
  <c r="AY62" i="1"/>
  <c r="AQ62" i="1"/>
  <c r="BH62" i="1"/>
  <c r="AW62" i="1"/>
  <c r="BF62" i="1"/>
  <c r="AU62" i="1"/>
  <c r="BC62" i="1"/>
  <c r="AS62" i="1"/>
  <c r="BB62" i="1"/>
  <c r="AR62" i="1"/>
  <c r="BJ62" i="1"/>
  <c r="AZ62" i="1"/>
  <c r="BI62" i="1"/>
  <c r="AX62" i="1"/>
  <c r="BA62" i="1"/>
  <c r="BE62" i="1"/>
  <c r="AT62" i="1"/>
  <c r="BK62" i="1"/>
  <c r="BH92" i="1"/>
  <c r="AZ92" i="1"/>
  <c r="AR92" i="1"/>
  <c r="BG92" i="1"/>
  <c r="AY92" i="1"/>
  <c r="AQ92" i="1"/>
  <c r="BJ92" i="1"/>
  <c r="BB92" i="1"/>
  <c r="AT92" i="1"/>
  <c r="BE92" i="1"/>
  <c r="AS92" i="1"/>
  <c r="BD92" i="1"/>
  <c r="BC92" i="1"/>
  <c r="BA92" i="1"/>
  <c r="AX92" i="1"/>
  <c r="BK92" i="1"/>
  <c r="AW92" i="1"/>
  <c r="BI92" i="1"/>
  <c r="AV92" i="1"/>
  <c r="BF92" i="1"/>
  <c r="AU92" i="1"/>
  <c r="AO91" i="1"/>
  <c r="AG91" i="1"/>
  <c r="AN91" i="1"/>
  <c r="AF91" i="1"/>
  <c r="AI91" i="1"/>
  <c r="AA91" i="1"/>
  <c r="AM91" i="1"/>
  <c r="AB91" i="1"/>
  <c r="AL91" i="1"/>
  <c r="AK91" i="1"/>
  <c r="AJ91" i="1"/>
  <c r="AH91" i="1"/>
  <c r="AE91" i="1"/>
  <c r="AD91" i="1"/>
  <c r="AP91" i="1"/>
  <c r="AC91" i="1"/>
  <c r="BH96" i="1"/>
  <c r="AZ96" i="1"/>
  <c r="AR96" i="1"/>
  <c r="BG96" i="1"/>
  <c r="AY96" i="1"/>
  <c r="AQ96" i="1"/>
  <c r="BJ96" i="1"/>
  <c r="BB96" i="1"/>
  <c r="AT96" i="1"/>
  <c r="AX96" i="1"/>
  <c r="BK96" i="1"/>
  <c r="AW96" i="1"/>
  <c r="BI96" i="1"/>
  <c r="AV96" i="1"/>
  <c r="BF96" i="1"/>
  <c r="AU96" i="1"/>
  <c r="BE96" i="1"/>
  <c r="AS96" i="1"/>
  <c r="BD96" i="1"/>
  <c r="BC96" i="1"/>
  <c r="BA96" i="1"/>
  <c r="AK51" i="1"/>
  <c r="AC51" i="1"/>
  <c r="AN51" i="1"/>
  <c r="AF51" i="1"/>
  <c r="AI51" i="1"/>
  <c r="AH51" i="1"/>
  <c r="AP51" i="1"/>
  <c r="AE51" i="1"/>
  <c r="AO51" i="1"/>
  <c r="AD51" i="1"/>
  <c r="AL51" i="1"/>
  <c r="AA51" i="1"/>
  <c r="AJ51" i="1"/>
  <c r="I65" i="1"/>
  <c r="AM51" i="1"/>
  <c r="AG51" i="1"/>
  <c r="AB51" i="1"/>
  <c r="BB626" i="1"/>
  <c r="BB514" i="1"/>
  <c r="BG584" i="1"/>
  <c r="AY584" i="1"/>
  <c r="BF584" i="1"/>
  <c r="AW584" i="1"/>
  <c r="BE584" i="1"/>
  <c r="AV584" i="1"/>
  <c r="BD584" i="1"/>
  <c r="AU584" i="1"/>
  <c r="BC584" i="1"/>
  <c r="AT584" i="1"/>
  <c r="BK584" i="1"/>
  <c r="BB584" i="1"/>
  <c r="AS584" i="1"/>
  <c r="BJ584" i="1"/>
  <c r="BA584" i="1"/>
  <c r="AR584" i="1"/>
  <c r="BI584" i="1"/>
  <c r="AZ584" i="1"/>
  <c r="BH584" i="1"/>
  <c r="AX584" i="1"/>
  <c r="AJ339" i="1"/>
  <c r="AB339" i="1"/>
  <c r="AP339" i="1"/>
  <c r="AH339" i="1"/>
  <c r="AO339" i="1"/>
  <c r="AG339" i="1"/>
  <c r="AI339" i="1"/>
  <c r="AF339" i="1"/>
  <c r="AE339" i="1"/>
  <c r="AD339" i="1"/>
  <c r="AN339" i="1"/>
  <c r="AC339" i="1"/>
  <c r="AM339" i="1"/>
  <c r="AA339" i="1"/>
  <c r="AL339" i="1"/>
  <c r="AK339" i="1"/>
  <c r="BB472" i="1"/>
  <c r="BG556" i="1"/>
  <c r="AY556" i="1"/>
  <c r="BE556" i="1"/>
  <c r="AV556" i="1"/>
  <c r="BD556" i="1"/>
  <c r="AU556" i="1"/>
  <c r="BC556" i="1"/>
  <c r="AT556" i="1"/>
  <c r="BK556" i="1"/>
  <c r="BB556" i="1"/>
  <c r="AS556" i="1"/>
  <c r="BJ556" i="1"/>
  <c r="BA556" i="1"/>
  <c r="AR556" i="1"/>
  <c r="BI556" i="1"/>
  <c r="AZ556" i="1"/>
  <c r="BH556" i="1"/>
  <c r="AX556" i="1"/>
  <c r="BF556" i="1"/>
  <c r="AW556" i="1"/>
  <c r="BJ640" i="1"/>
  <c r="BB640" i="1"/>
  <c r="AT640" i="1"/>
  <c r="BI640" i="1"/>
  <c r="BA640" i="1"/>
  <c r="AS640" i="1"/>
  <c r="BH640" i="1"/>
  <c r="AZ640" i="1"/>
  <c r="AR640" i="1"/>
  <c r="BG640" i="1"/>
  <c r="AY640" i="1"/>
  <c r="BF640" i="1"/>
  <c r="AX640" i="1"/>
  <c r="BE640" i="1"/>
  <c r="AW640" i="1"/>
  <c r="BD640" i="1"/>
  <c r="AV640" i="1"/>
  <c r="BC640" i="1"/>
  <c r="AU640" i="1"/>
  <c r="BK640" i="1"/>
  <c r="BD538" i="1"/>
  <c r="BB500" i="1"/>
  <c r="AS510" i="1"/>
  <c r="BK510" i="1"/>
  <c r="AT580" i="1"/>
  <c r="AT566" i="1"/>
  <c r="AX622" i="1"/>
  <c r="BA622" i="1"/>
  <c r="AV482" i="1"/>
  <c r="AX440" i="1"/>
  <c r="BA440" i="1"/>
  <c r="AV440" i="1"/>
  <c r="AX454" i="1"/>
  <c r="BJ454" i="1"/>
  <c r="AW454" i="1"/>
  <c r="BJ426" i="1"/>
  <c r="AW426" i="1"/>
  <c r="AW594" i="1"/>
  <c r="I299" i="1"/>
  <c r="I282" i="1"/>
  <c r="AM277" i="1"/>
  <c r="AE277" i="1"/>
  <c r="AI277" i="1"/>
  <c r="AA277" i="1"/>
  <c r="AL277" i="1"/>
  <c r="AB277" i="1"/>
  <c r="AH277" i="1"/>
  <c r="AP277" i="1"/>
  <c r="AF277" i="1"/>
  <c r="AO277" i="1"/>
  <c r="AN277" i="1"/>
  <c r="AJ277" i="1"/>
  <c r="AD277" i="1"/>
  <c r="AC277" i="1"/>
  <c r="AG277" i="1"/>
  <c r="AK277" i="1"/>
  <c r="AO302" i="1"/>
  <c r="AG302" i="1"/>
  <c r="AH302" i="1"/>
  <c r="AP302" i="1"/>
  <c r="AF302" i="1"/>
  <c r="AN302" i="1"/>
  <c r="AC302" i="1"/>
  <c r="AL302" i="1"/>
  <c r="AA302" i="1"/>
  <c r="AJ302" i="1"/>
  <c r="I312" i="1"/>
  <c r="AE302" i="1"/>
  <c r="AK302" i="1"/>
  <c r="AI302" i="1"/>
  <c r="AD302" i="1"/>
  <c r="AB302" i="1"/>
  <c r="AM302" i="1"/>
  <c r="AW573" i="1"/>
  <c r="AO231" i="1"/>
  <c r="AG231" i="1"/>
  <c r="AK231" i="1"/>
  <c r="AB231" i="1"/>
  <c r="AN231" i="1"/>
  <c r="AD231" i="1"/>
  <c r="AM231" i="1"/>
  <c r="AC231" i="1"/>
  <c r="AJ231" i="1"/>
  <c r="J231" i="1"/>
  <c r="AH231" i="1"/>
  <c r="AF231" i="1"/>
  <c r="AE231" i="1"/>
  <c r="AA231" i="1"/>
  <c r="AP231" i="1"/>
  <c r="AL231" i="1"/>
  <c r="AI231" i="1"/>
  <c r="I276" i="1"/>
  <c r="AI266" i="1"/>
  <c r="AA266" i="1"/>
  <c r="AN266" i="1"/>
  <c r="AE266" i="1"/>
  <c r="AL266" i="1"/>
  <c r="AC266" i="1"/>
  <c r="AF266" i="1"/>
  <c r="AP266" i="1"/>
  <c r="AD266" i="1"/>
  <c r="AM266" i="1"/>
  <c r="AJ266" i="1"/>
  <c r="J266" i="1"/>
  <c r="AH266" i="1"/>
  <c r="AG266" i="1"/>
  <c r="AB266" i="1"/>
  <c r="AO266" i="1"/>
  <c r="AK266" i="1"/>
  <c r="AK235" i="1"/>
  <c r="AC235" i="1"/>
  <c r="AO235" i="1"/>
  <c r="AG235" i="1"/>
  <c r="AP235" i="1"/>
  <c r="AE235" i="1"/>
  <c r="AI235" i="1"/>
  <c r="AF235" i="1"/>
  <c r="AD235" i="1"/>
  <c r="AN235" i="1"/>
  <c r="AA235" i="1"/>
  <c r="AM235" i="1"/>
  <c r="AL235" i="1"/>
  <c r="AJ235" i="1"/>
  <c r="AH235" i="1"/>
  <c r="AB235" i="1"/>
  <c r="H265" i="1"/>
  <c r="BD215" i="1"/>
  <c r="AV215" i="1"/>
  <c r="BI215" i="1"/>
  <c r="AZ215" i="1"/>
  <c r="AQ215" i="1"/>
  <c r="BH215" i="1"/>
  <c r="AY215" i="1"/>
  <c r="BG215" i="1"/>
  <c r="AX215" i="1"/>
  <c r="BF215" i="1"/>
  <c r="AW215" i="1"/>
  <c r="BE215" i="1"/>
  <c r="AU215" i="1"/>
  <c r="BC215" i="1"/>
  <c r="AT215" i="1"/>
  <c r="BK215" i="1"/>
  <c r="BB215" i="1"/>
  <c r="AS215" i="1"/>
  <c r="BJ215" i="1"/>
  <c r="BA215" i="1"/>
  <c r="AR215" i="1"/>
  <c r="H226" i="1"/>
  <c r="BJ170" i="1"/>
  <c r="BB170" i="1"/>
  <c r="AT170" i="1"/>
  <c r="BH170" i="1"/>
  <c r="AZ170" i="1"/>
  <c r="AR170" i="1"/>
  <c r="BF170" i="1"/>
  <c r="AV170" i="1"/>
  <c r="BE170" i="1"/>
  <c r="AU170" i="1"/>
  <c r="BD170" i="1"/>
  <c r="AS170" i="1"/>
  <c r="BC170" i="1"/>
  <c r="AQ170" i="1"/>
  <c r="BA170" i="1"/>
  <c r="BK170" i="1"/>
  <c r="AY170" i="1"/>
  <c r="BI170" i="1"/>
  <c r="AX170" i="1"/>
  <c r="BG170" i="1"/>
  <c r="AW170" i="1"/>
  <c r="AK293" i="1"/>
  <c r="AC293" i="1"/>
  <c r="AL293" i="1"/>
  <c r="AB293" i="1"/>
  <c r="AP293" i="1"/>
  <c r="AG293" i="1"/>
  <c r="AJ293" i="1"/>
  <c r="AI293" i="1"/>
  <c r="AH293" i="1"/>
  <c r="AF293" i="1"/>
  <c r="AE293" i="1"/>
  <c r="AO293" i="1"/>
  <c r="AD293" i="1"/>
  <c r="AN293" i="1"/>
  <c r="AA293" i="1"/>
  <c r="AM293" i="1"/>
  <c r="BF290" i="1"/>
  <c r="AX290" i="1"/>
  <c r="BK290" i="1"/>
  <c r="BB290" i="1"/>
  <c r="AS290" i="1"/>
  <c r="BG290" i="1"/>
  <c r="AW290" i="1"/>
  <c r="BH290" i="1"/>
  <c r="AU290" i="1"/>
  <c r="BE290" i="1"/>
  <c r="AT290" i="1"/>
  <c r="BD290" i="1"/>
  <c r="AR290" i="1"/>
  <c r="BC290" i="1"/>
  <c r="AQ290" i="1"/>
  <c r="BA290" i="1"/>
  <c r="AZ290" i="1"/>
  <c r="BJ290" i="1"/>
  <c r="AY290" i="1"/>
  <c r="AV290" i="1"/>
  <c r="BI290" i="1"/>
  <c r="I177" i="1"/>
  <c r="I148" i="1"/>
  <c r="AI140" i="1"/>
  <c r="AA140" i="1"/>
  <c r="AP140" i="1"/>
  <c r="AH140" i="1"/>
  <c r="AN140" i="1"/>
  <c r="AF140" i="1"/>
  <c r="AL140" i="1"/>
  <c r="AD140" i="1"/>
  <c r="AK140" i="1"/>
  <c r="AJ140" i="1"/>
  <c r="AG140" i="1"/>
  <c r="AE140" i="1"/>
  <c r="AC140" i="1"/>
  <c r="AO140" i="1"/>
  <c r="AM140" i="1"/>
  <c r="AB140" i="1"/>
  <c r="I28" i="1"/>
  <c r="F326" i="1"/>
  <c r="F366" i="1" s="1"/>
  <c r="F308" i="1"/>
  <c r="BI292" i="1"/>
  <c r="BA292" i="1"/>
  <c r="AS292" i="1"/>
  <c r="BG292" i="1"/>
  <c r="AX292" i="1"/>
  <c r="BC292" i="1"/>
  <c r="AT292" i="1"/>
  <c r="AZ292" i="1"/>
  <c r="BK292" i="1"/>
  <c r="AY292" i="1"/>
  <c r="BJ292" i="1"/>
  <c r="AW292" i="1"/>
  <c r="BH292" i="1"/>
  <c r="AV292" i="1"/>
  <c r="BF292" i="1"/>
  <c r="AU292" i="1"/>
  <c r="BE292" i="1"/>
  <c r="AR292" i="1"/>
  <c r="BD292" i="1"/>
  <c r="AQ292" i="1"/>
  <c r="BB292" i="1"/>
  <c r="AP288" i="1"/>
  <c r="AH288" i="1"/>
  <c r="AG288" i="1"/>
  <c r="AL288" i="1"/>
  <c r="AC288" i="1"/>
  <c r="AO288" i="1"/>
  <c r="AD288" i="1"/>
  <c r="AN288" i="1"/>
  <c r="AB288" i="1"/>
  <c r="AM288" i="1"/>
  <c r="AA288" i="1"/>
  <c r="AJ288" i="1"/>
  <c r="AF288" i="1"/>
  <c r="J288" i="1"/>
  <c r="AK288" i="1"/>
  <c r="AI288" i="1"/>
  <c r="AE288" i="1"/>
  <c r="BD263" i="1"/>
  <c r="AV263" i="1"/>
  <c r="BJ263" i="1"/>
  <c r="BA263" i="1"/>
  <c r="AR263" i="1"/>
  <c r="BH263" i="1"/>
  <c r="AY263" i="1"/>
  <c r="BK263" i="1"/>
  <c r="AX263" i="1"/>
  <c r="BG263" i="1"/>
  <c r="AU263" i="1"/>
  <c r="BE263" i="1"/>
  <c r="AS263" i="1"/>
  <c r="AW263" i="1"/>
  <c r="AT263" i="1"/>
  <c r="AQ263" i="1"/>
  <c r="BI263" i="1"/>
  <c r="BF263" i="1"/>
  <c r="BC263" i="1"/>
  <c r="BB263" i="1"/>
  <c r="AZ263" i="1"/>
  <c r="AN88" i="1"/>
  <c r="AF88" i="1"/>
  <c r="AI88" i="1"/>
  <c r="AA88" i="1"/>
  <c r="AL88" i="1"/>
  <c r="AB88" i="1"/>
  <c r="AK88" i="1"/>
  <c r="AJ88" i="1"/>
  <c r="AH88" i="1"/>
  <c r="AG88" i="1"/>
  <c r="AO88" i="1"/>
  <c r="AD88" i="1"/>
  <c r="AM88" i="1"/>
  <c r="AC88" i="1"/>
  <c r="AE88" i="1"/>
  <c r="AP88" i="1"/>
  <c r="J138" i="1"/>
  <c r="BD261" i="1"/>
  <c r="AV261" i="1"/>
  <c r="BH261" i="1"/>
  <c r="AY261" i="1"/>
  <c r="BF261" i="1"/>
  <c r="AW261" i="1"/>
  <c r="BG261" i="1"/>
  <c r="AT261" i="1"/>
  <c r="BC261" i="1"/>
  <c r="AR261" i="1"/>
  <c r="BA261" i="1"/>
  <c r="BJ261" i="1"/>
  <c r="AQ261" i="1"/>
  <c r="BI261" i="1"/>
  <c r="BE261" i="1"/>
  <c r="BB261" i="1"/>
  <c r="AZ261" i="1"/>
  <c r="AX261" i="1"/>
  <c r="AU261" i="1"/>
  <c r="BK261" i="1"/>
  <c r="AS261" i="1"/>
  <c r="BI54" i="1"/>
  <c r="BA54" i="1"/>
  <c r="AS54" i="1"/>
  <c r="BD54" i="1"/>
  <c r="AV54" i="1"/>
  <c r="BB54" i="1"/>
  <c r="AQ54" i="1"/>
  <c r="H95" i="1"/>
  <c r="BK54" i="1"/>
  <c r="AZ54" i="1"/>
  <c r="BH54" i="1"/>
  <c r="AX54" i="1"/>
  <c r="BG54" i="1"/>
  <c r="AW54" i="1"/>
  <c r="BE54" i="1"/>
  <c r="AT54" i="1"/>
  <c r="BC54" i="1"/>
  <c r="AR54" i="1"/>
  <c r="BJ54" i="1"/>
  <c r="BF54" i="1"/>
  <c r="AY54" i="1"/>
  <c r="AU54" i="1"/>
  <c r="BF48" i="1"/>
  <c r="AX48" i="1"/>
  <c r="BI48" i="1"/>
  <c r="BA48" i="1"/>
  <c r="AS48" i="1"/>
  <c r="BB48" i="1"/>
  <c r="AQ48" i="1"/>
  <c r="BK48" i="1"/>
  <c r="AZ48" i="1"/>
  <c r="BH48" i="1"/>
  <c r="AW48" i="1"/>
  <c r="H89" i="1"/>
  <c r="BG48" i="1"/>
  <c r="AV48" i="1"/>
  <c r="BD48" i="1"/>
  <c r="AT48" i="1"/>
  <c r="AR48" i="1"/>
  <c r="BC48" i="1"/>
  <c r="BJ48" i="1"/>
  <c r="BE48" i="1"/>
  <c r="AY48" i="1"/>
  <c r="AU48" i="1"/>
  <c r="BD489" i="1"/>
  <c r="BD559" i="1"/>
  <c r="BI458" i="1"/>
  <c r="BA458" i="1"/>
  <c r="AS458" i="1"/>
  <c r="BC458" i="1"/>
  <c r="AT458" i="1"/>
  <c r="BK458" i="1"/>
  <c r="BB458" i="1"/>
  <c r="AR458" i="1"/>
  <c r="BJ458" i="1"/>
  <c r="AZ458" i="1"/>
  <c r="BH458" i="1"/>
  <c r="AY458" i="1"/>
  <c r="BG458" i="1"/>
  <c r="AX458" i="1"/>
  <c r="BF458" i="1"/>
  <c r="AW458" i="1"/>
  <c r="BE458" i="1"/>
  <c r="AV458" i="1"/>
  <c r="AU458" i="1"/>
  <c r="BD458" i="1"/>
  <c r="AS552" i="1"/>
  <c r="BK552" i="1"/>
  <c r="AW538" i="1"/>
  <c r="BF598" i="1"/>
  <c r="AX598" i="1"/>
  <c r="BE598" i="1"/>
  <c r="AW598" i="1"/>
  <c r="BD598" i="1"/>
  <c r="AV598" i="1"/>
  <c r="BK598" i="1"/>
  <c r="BC598" i="1"/>
  <c r="AU598" i="1"/>
  <c r="BJ598" i="1"/>
  <c r="BB598" i="1"/>
  <c r="AT598" i="1"/>
  <c r="BI598" i="1"/>
  <c r="BA598" i="1"/>
  <c r="AS598" i="1"/>
  <c r="BH598" i="1"/>
  <c r="AZ598" i="1"/>
  <c r="AR598" i="1"/>
  <c r="BG598" i="1"/>
  <c r="AY598" i="1"/>
  <c r="BG343" i="1"/>
  <c r="BK343" i="1"/>
  <c r="BB343" i="1"/>
  <c r="AT343" i="1"/>
  <c r="BI343" i="1"/>
  <c r="AZ343" i="1"/>
  <c r="AR343" i="1"/>
  <c r="BH343" i="1"/>
  <c r="AY343" i="1"/>
  <c r="AQ343" i="1"/>
  <c r="AX343" i="1"/>
  <c r="AW343" i="1"/>
  <c r="BJ343" i="1"/>
  <c r="AV343" i="1"/>
  <c r="BF343" i="1"/>
  <c r="AU343" i="1"/>
  <c r="BE343" i="1"/>
  <c r="AS343" i="1"/>
  <c r="BD343" i="1"/>
  <c r="BC343" i="1"/>
  <c r="BA343" i="1"/>
  <c r="G349" i="1"/>
  <c r="G351" i="1"/>
  <c r="BB570" i="1"/>
  <c r="BA510" i="1"/>
  <c r="AV510" i="1"/>
  <c r="BK580" i="1"/>
  <c r="BB580" i="1"/>
  <c r="AR468" i="1"/>
  <c r="BJ468" i="1"/>
  <c r="BJ636" i="1"/>
  <c r="AX636" i="1"/>
  <c r="BF566" i="1"/>
  <c r="BE622" i="1"/>
  <c r="BF622" i="1"/>
  <c r="BI622" i="1"/>
  <c r="BD482" i="1"/>
  <c r="AZ482" i="1"/>
  <c r="BF440" i="1"/>
  <c r="BD440" i="1"/>
  <c r="AS454" i="1"/>
  <c r="BE454" i="1"/>
  <c r="BE426" i="1"/>
  <c r="AS594" i="1"/>
  <c r="AN247" i="1"/>
  <c r="AF247" i="1"/>
  <c r="AJ247" i="1"/>
  <c r="AB247" i="1"/>
  <c r="AH247" i="1"/>
  <c r="AL247" i="1"/>
  <c r="AA247" i="1"/>
  <c r="AD247" i="1"/>
  <c r="AP247" i="1"/>
  <c r="AC247" i="1"/>
  <c r="AO247" i="1"/>
  <c r="AM247" i="1"/>
  <c r="AI247" i="1"/>
  <c r="AG247" i="1"/>
  <c r="AE247" i="1"/>
  <c r="AK247" i="1"/>
  <c r="H230" i="1"/>
  <c r="BJ174" i="1"/>
  <c r="BB174" i="1"/>
  <c r="AT174" i="1"/>
  <c r="BH174" i="1"/>
  <c r="AZ174" i="1"/>
  <c r="AR174" i="1"/>
  <c r="BF174" i="1"/>
  <c r="AV174" i="1"/>
  <c r="BE174" i="1"/>
  <c r="AU174" i="1"/>
  <c r="BD174" i="1"/>
  <c r="AS174" i="1"/>
  <c r="BC174" i="1"/>
  <c r="AQ174" i="1"/>
  <c r="BA174" i="1"/>
  <c r="BK174" i="1"/>
  <c r="AY174" i="1"/>
  <c r="BI174" i="1"/>
  <c r="AX174" i="1"/>
  <c r="BG174" i="1"/>
  <c r="AW174" i="1"/>
  <c r="AN202" i="1"/>
  <c r="AF202" i="1"/>
  <c r="AL202" i="1"/>
  <c r="AC202" i="1"/>
  <c r="AK202" i="1"/>
  <c r="AB202" i="1"/>
  <c r="AJ202" i="1"/>
  <c r="AA202" i="1"/>
  <c r="I207" i="1"/>
  <c r="AH202" i="1"/>
  <c r="AP202" i="1"/>
  <c r="AG202" i="1"/>
  <c r="AE202" i="1"/>
  <c r="AD202" i="1"/>
  <c r="AO202" i="1"/>
  <c r="AM202" i="1"/>
  <c r="J202" i="1"/>
  <c r="AI202" i="1"/>
  <c r="I150" i="1"/>
  <c r="AI142" i="1"/>
  <c r="AA142" i="1"/>
  <c r="AP142" i="1"/>
  <c r="AH142" i="1"/>
  <c r="AN142" i="1"/>
  <c r="AF142" i="1"/>
  <c r="I179" i="1"/>
  <c r="AL142" i="1"/>
  <c r="AD142" i="1"/>
  <c r="AG142" i="1"/>
  <c r="AE142" i="1"/>
  <c r="AC142" i="1"/>
  <c r="AB142" i="1"/>
  <c r="AO142" i="1"/>
  <c r="AK142" i="1"/>
  <c r="AM142" i="1"/>
  <c r="AJ142" i="1"/>
  <c r="I30" i="1"/>
  <c r="H302" i="1"/>
  <c r="BK280" i="1"/>
  <c r="BC280" i="1"/>
  <c r="AU280" i="1"/>
  <c r="BG280" i="1"/>
  <c r="AY280" i="1"/>
  <c r="AQ280" i="1"/>
  <c r="BE280" i="1"/>
  <c r="AT280" i="1"/>
  <c r="BA280" i="1"/>
  <c r="BI280" i="1"/>
  <c r="AX280" i="1"/>
  <c r="BF280" i="1"/>
  <c r="BD280" i="1"/>
  <c r="AZ280" i="1"/>
  <c r="AV280" i="1"/>
  <c r="BJ280" i="1"/>
  <c r="AS280" i="1"/>
  <c r="AW280" i="1"/>
  <c r="AR280" i="1"/>
  <c r="BH280" i="1"/>
  <c r="BB280" i="1"/>
  <c r="H300" i="1"/>
  <c r="BK278" i="1"/>
  <c r="BC278" i="1"/>
  <c r="AU278" i="1"/>
  <c r="BG278" i="1"/>
  <c r="AY278" i="1"/>
  <c r="AQ278" i="1"/>
  <c r="BJ278" i="1"/>
  <c r="AZ278" i="1"/>
  <c r="BF278" i="1"/>
  <c r="AV278" i="1"/>
  <c r="BD278" i="1"/>
  <c r="AS278" i="1"/>
  <c r="BA278" i="1"/>
  <c r="AX278" i="1"/>
  <c r="AT278" i="1"/>
  <c r="BH278" i="1"/>
  <c r="BE278" i="1"/>
  <c r="BI278" i="1"/>
  <c r="BB278" i="1"/>
  <c r="AW278" i="1"/>
  <c r="AR278" i="1"/>
  <c r="BG266" i="1"/>
  <c r="AY266" i="1"/>
  <c r="AQ266" i="1"/>
  <c r="BF266" i="1"/>
  <c r="AW266" i="1"/>
  <c r="BD266" i="1"/>
  <c r="AU266" i="1"/>
  <c r="BC266" i="1"/>
  <c r="AR266" i="1"/>
  <c r="BB266" i="1"/>
  <c r="BK266" i="1"/>
  <c r="AZ266" i="1"/>
  <c r="H276" i="1"/>
  <c r="BI266" i="1"/>
  <c r="AV266" i="1"/>
  <c r="BH266" i="1"/>
  <c r="BE266" i="1"/>
  <c r="BA266" i="1"/>
  <c r="AX266" i="1"/>
  <c r="AT266" i="1"/>
  <c r="AS266" i="1"/>
  <c r="BJ266" i="1"/>
  <c r="H235" i="1"/>
  <c r="BH179" i="1"/>
  <c r="AZ179" i="1"/>
  <c r="AR179" i="1"/>
  <c r="BG179" i="1"/>
  <c r="AY179" i="1"/>
  <c r="AQ179" i="1"/>
  <c r="BE179" i="1"/>
  <c r="AW179" i="1"/>
  <c r="BJ179" i="1"/>
  <c r="AV179" i="1"/>
  <c r="BI179" i="1"/>
  <c r="AU179" i="1"/>
  <c r="BF179" i="1"/>
  <c r="AT179" i="1"/>
  <c r="BD179" i="1"/>
  <c r="AS179" i="1"/>
  <c r="BC179" i="1"/>
  <c r="BB179" i="1"/>
  <c r="BA179" i="1"/>
  <c r="BK179" i="1"/>
  <c r="AX179" i="1"/>
  <c r="H283" i="1"/>
  <c r="BK193" i="1"/>
  <c r="BC193" i="1"/>
  <c r="AU193" i="1"/>
  <c r="BJ193" i="1"/>
  <c r="BB193" i="1"/>
  <c r="AT193" i="1"/>
  <c r="BH193" i="1"/>
  <c r="AZ193" i="1"/>
  <c r="AR193" i="1"/>
  <c r="BG193" i="1"/>
  <c r="AY193" i="1"/>
  <c r="AQ193" i="1"/>
  <c r="AV193" i="1"/>
  <c r="BI193" i="1"/>
  <c r="AS193" i="1"/>
  <c r="BF193" i="1"/>
  <c r="BE193" i="1"/>
  <c r="BD193" i="1"/>
  <c r="BA193" i="1"/>
  <c r="AX193" i="1"/>
  <c r="AW193" i="1"/>
  <c r="BF291" i="1"/>
  <c r="AX291" i="1"/>
  <c r="BG291" i="1"/>
  <c r="AW291" i="1"/>
  <c r="BK291" i="1"/>
  <c r="BB291" i="1"/>
  <c r="AS291" i="1"/>
  <c r="BI291" i="1"/>
  <c r="AV291" i="1"/>
  <c r="BH291" i="1"/>
  <c r="AU291" i="1"/>
  <c r="BE291" i="1"/>
  <c r="AT291" i="1"/>
  <c r="BD291" i="1"/>
  <c r="AR291" i="1"/>
  <c r="BC291" i="1"/>
  <c r="AQ291" i="1"/>
  <c r="BA291" i="1"/>
  <c r="AZ291" i="1"/>
  <c r="BJ291" i="1"/>
  <c r="AY291" i="1"/>
  <c r="BF289" i="1"/>
  <c r="AX289" i="1"/>
  <c r="BE289" i="1"/>
  <c r="AV289" i="1"/>
  <c r="BJ289" i="1"/>
  <c r="BA289" i="1"/>
  <c r="AR289" i="1"/>
  <c r="BK289" i="1"/>
  <c r="AY289" i="1"/>
  <c r="BI289" i="1"/>
  <c r="AW289" i="1"/>
  <c r="BH289" i="1"/>
  <c r="AU289" i="1"/>
  <c r="BD289" i="1"/>
  <c r="AS289" i="1"/>
  <c r="BB289" i="1"/>
  <c r="AT289" i="1"/>
  <c r="AQ289" i="1"/>
  <c r="BG289" i="1"/>
  <c r="BC289" i="1"/>
  <c r="AZ289" i="1"/>
  <c r="BG528" i="1"/>
  <c r="AY528" i="1"/>
  <c r="BD528" i="1"/>
  <c r="AV528" i="1"/>
  <c r="BE528" i="1"/>
  <c r="AT528" i="1"/>
  <c r="BC528" i="1"/>
  <c r="AS528" i="1"/>
  <c r="BB528" i="1"/>
  <c r="AR528" i="1"/>
  <c r="BK528" i="1"/>
  <c r="BA528" i="1"/>
  <c r="BJ528" i="1"/>
  <c r="AZ528" i="1"/>
  <c r="BI528" i="1"/>
  <c r="AX528" i="1"/>
  <c r="BH528" i="1"/>
  <c r="AW528" i="1"/>
  <c r="BF528" i="1"/>
  <c r="AU528" i="1"/>
  <c r="F351" i="1"/>
  <c r="F349" i="1"/>
  <c r="BD510" i="1"/>
  <c r="BJ580" i="1"/>
  <c r="BF636" i="1"/>
  <c r="BJ566" i="1"/>
  <c r="BJ622" i="1"/>
  <c r="BD426" i="1"/>
  <c r="AX426" i="1"/>
  <c r="BA594" i="1"/>
  <c r="I284" i="1"/>
  <c r="AM279" i="1"/>
  <c r="AE279" i="1"/>
  <c r="I301" i="1"/>
  <c r="AI279" i="1"/>
  <c r="AA279" i="1"/>
  <c r="AG279" i="1"/>
  <c r="AN279" i="1"/>
  <c r="AC279" i="1"/>
  <c r="AK279" i="1"/>
  <c r="AD279" i="1"/>
  <c r="AB279" i="1"/>
  <c r="AO279" i="1"/>
  <c r="AJ279" i="1"/>
  <c r="AH279" i="1"/>
  <c r="AP279" i="1"/>
  <c r="AL279" i="1"/>
  <c r="AF279" i="1"/>
  <c r="I149" i="1"/>
  <c r="AI141" i="1"/>
  <c r="AA141" i="1"/>
  <c r="AP141" i="1"/>
  <c r="AH141" i="1"/>
  <c r="AN141" i="1"/>
  <c r="AF141" i="1"/>
  <c r="AL141" i="1"/>
  <c r="AD141" i="1"/>
  <c r="I178" i="1"/>
  <c r="AB141" i="1"/>
  <c r="AO141" i="1"/>
  <c r="AM141" i="1"/>
  <c r="AK141" i="1"/>
  <c r="AJ141" i="1"/>
  <c r="AY549" i="1" s="1"/>
  <c r="AE141" i="1"/>
  <c r="AG141" i="1"/>
  <c r="AC141" i="1"/>
  <c r="I29" i="1"/>
  <c r="H227" i="1"/>
  <c r="BJ171" i="1"/>
  <c r="BB171" i="1"/>
  <c r="AT171" i="1"/>
  <c r="BH171" i="1"/>
  <c r="AZ171" i="1"/>
  <c r="AR171" i="1"/>
  <c r="BI171" i="1"/>
  <c r="AX171" i="1"/>
  <c r="BG171" i="1"/>
  <c r="AW171" i="1"/>
  <c r="BF171" i="1"/>
  <c r="AV171" i="1"/>
  <c r="BE171" i="1"/>
  <c r="AU171" i="1"/>
  <c r="BD171" i="1"/>
  <c r="AS171" i="1"/>
  <c r="BC171" i="1"/>
  <c r="AQ171" i="1"/>
  <c r="BA171" i="1"/>
  <c r="AY171" i="1"/>
  <c r="BK171" i="1"/>
  <c r="H234" i="1"/>
  <c r="BH178" i="1"/>
  <c r="AZ178" i="1"/>
  <c r="AR178" i="1"/>
  <c r="BG178" i="1"/>
  <c r="AY178" i="1"/>
  <c r="AQ178" i="1"/>
  <c r="BE178" i="1"/>
  <c r="AW178" i="1"/>
  <c r="BK178" i="1"/>
  <c r="AX178" i="1"/>
  <c r="BJ178" i="1"/>
  <c r="AV178" i="1"/>
  <c r="BI178" i="1"/>
  <c r="AU178" i="1"/>
  <c r="BF178" i="1"/>
  <c r="AT178" i="1"/>
  <c r="BD178" i="1"/>
  <c r="AS178" i="1"/>
  <c r="BC178" i="1"/>
  <c r="BB178" i="1"/>
  <c r="BA178" i="1"/>
  <c r="H232" i="1"/>
  <c r="BH176" i="1"/>
  <c r="AZ176" i="1"/>
  <c r="AR176" i="1"/>
  <c r="BG176" i="1"/>
  <c r="AY176" i="1"/>
  <c r="AQ176" i="1"/>
  <c r="BE176" i="1"/>
  <c r="AW176" i="1"/>
  <c r="BB176" i="1"/>
  <c r="BA176" i="1"/>
  <c r="BK176" i="1"/>
  <c r="AX176" i="1"/>
  <c r="BJ176" i="1"/>
  <c r="AV176" i="1"/>
  <c r="BI176" i="1"/>
  <c r="AU176" i="1"/>
  <c r="BF176" i="1"/>
  <c r="AT176" i="1"/>
  <c r="BD176" i="1"/>
  <c r="AS176" i="1"/>
  <c r="BC176" i="1"/>
  <c r="AI175" i="1"/>
  <c r="AA175" i="1"/>
  <c r="AO175" i="1"/>
  <c r="AG175" i="1"/>
  <c r="AK175" i="1"/>
  <c r="AJ175" i="1"/>
  <c r="AH175" i="1"/>
  <c r="AF175" i="1"/>
  <c r="AP175" i="1"/>
  <c r="AE175" i="1"/>
  <c r="AN175" i="1"/>
  <c r="AD175" i="1"/>
  <c r="AM175" i="1"/>
  <c r="AC175" i="1"/>
  <c r="AL175" i="1"/>
  <c r="AB175" i="1"/>
  <c r="BG175" i="1"/>
  <c r="AY175" i="1"/>
  <c r="AQ175" i="1"/>
  <c r="H231" i="1"/>
  <c r="BE175" i="1"/>
  <c r="AW175" i="1"/>
  <c r="BF175" i="1"/>
  <c r="AU175" i="1"/>
  <c r="BD175" i="1"/>
  <c r="AT175" i="1"/>
  <c r="BC175" i="1"/>
  <c r="AS175" i="1"/>
  <c r="BB175" i="1"/>
  <c r="AR175" i="1"/>
  <c r="BK175" i="1"/>
  <c r="BA175" i="1"/>
  <c r="BJ175" i="1"/>
  <c r="AZ175" i="1"/>
  <c r="BI175" i="1"/>
  <c r="AX175" i="1"/>
  <c r="AV175" i="1"/>
  <c r="BH175" i="1"/>
  <c r="BG65" i="1"/>
  <c r="AY65" i="1"/>
  <c r="AQ65" i="1"/>
  <c r="BJ65" i="1"/>
  <c r="BB65" i="1"/>
  <c r="AT65" i="1"/>
  <c r="BI65" i="1"/>
  <c r="AX65" i="1"/>
  <c r="BH65" i="1"/>
  <c r="AW65" i="1"/>
  <c r="BE65" i="1"/>
  <c r="AU65" i="1"/>
  <c r="BD65" i="1"/>
  <c r="AS65" i="1"/>
  <c r="BA65" i="1"/>
  <c r="BK65" i="1"/>
  <c r="AZ65" i="1"/>
  <c r="BF65" i="1"/>
  <c r="BC65" i="1"/>
  <c r="AV65" i="1"/>
  <c r="AR65" i="1"/>
  <c r="BG39" i="1"/>
  <c r="AY39" i="1"/>
  <c r="AQ39" i="1"/>
  <c r="BF39" i="1"/>
  <c r="AX39" i="1"/>
  <c r="BD39" i="1"/>
  <c r="AV39" i="1"/>
  <c r="BK39" i="1"/>
  <c r="BC39" i="1"/>
  <c r="AU39" i="1"/>
  <c r="BI39" i="1"/>
  <c r="BA39" i="1"/>
  <c r="AS39" i="1"/>
  <c r="BH39" i="1"/>
  <c r="AZ39" i="1"/>
  <c r="AR39" i="1"/>
  <c r="AW39" i="1"/>
  <c r="BB39" i="1"/>
  <c r="AT39" i="1"/>
  <c r="BJ39" i="1"/>
  <c r="BE39" i="1"/>
  <c r="AO333" i="1"/>
  <c r="AG333" i="1"/>
  <c r="AL333" i="1"/>
  <c r="AC333" i="1"/>
  <c r="AK333" i="1"/>
  <c r="AB333" i="1"/>
  <c r="AJ333" i="1"/>
  <c r="AA333" i="1"/>
  <c r="AI333" i="1"/>
  <c r="J333" i="1"/>
  <c r="AH333" i="1"/>
  <c r="AP333" i="1"/>
  <c r="AF333" i="1"/>
  <c r="AN333" i="1"/>
  <c r="AE333" i="1"/>
  <c r="AM333" i="1"/>
  <c r="AD333" i="1"/>
  <c r="AP335" i="1"/>
  <c r="AH335" i="1"/>
  <c r="AO335" i="1"/>
  <c r="AG335" i="1"/>
  <c r="AN335" i="1"/>
  <c r="AD335" i="1"/>
  <c r="AM335" i="1"/>
  <c r="AC335" i="1"/>
  <c r="AL335" i="1"/>
  <c r="AB335" i="1"/>
  <c r="AK335" i="1"/>
  <c r="AA335" i="1"/>
  <c r="AJ335" i="1"/>
  <c r="AI335" i="1"/>
  <c r="AF335" i="1"/>
  <c r="AE335" i="1"/>
  <c r="BE486" i="1"/>
  <c r="AW486" i="1"/>
  <c r="BD486" i="1"/>
  <c r="AV486" i="1"/>
  <c r="BK486" i="1"/>
  <c r="BC486" i="1"/>
  <c r="AU486" i="1"/>
  <c r="BJ486" i="1"/>
  <c r="BB486" i="1"/>
  <c r="AT486" i="1"/>
  <c r="BI486" i="1"/>
  <c r="BA486" i="1"/>
  <c r="AS486" i="1"/>
  <c r="BH486" i="1"/>
  <c r="AZ486" i="1"/>
  <c r="AR486" i="1"/>
  <c r="BG486" i="1"/>
  <c r="AY486" i="1"/>
  <c r="BF486" i="1"/>
  <c r="AX486" i="1"/>
  <c r="BI496" i="1"/>
  <c r="BA496" i="1"/>
  <c r="AS496" i="1"/>
  <c r="BH496" i="1"/>
  <c r="AZ496" i="1"/>
  <c r="AR496" i="1"/>
  <c r="BE496" i="1"/>
  <c r="AW496" i="1"/>
  <c r="BK496" i="1"/>
  <c r="AX496" i="1"/>
  <c r="BJ496" i="1"/>
  <c r="AV496" i="1"/>
  <c r="BG496" i="1"/>
  <c r="AU496" i="1"/>
  <c r="BF496" i="1"/>
  <c r="AT496" i="1"/>
  <c r="BD496" i="1"/>
  <c r="BC496" i="1"/>
  <c r="BB496" i="1"/>
  <c r="AY496" i="1"/>
  <c r="BF426" i="1"/>
  <c r="E348" i="1"/>
  <c r="E350" i="1"/>
  <c r="I283" i="1"/>
  <c r="AM278" i="1"/>
  <c r="AE278" i="1"/>
  <c r="AI278" i="1"/>
  <c r="AA278" i="1"/>
  <c r="AO278" i="1"/>
  <c r="AD278" i="1"/>
  <c r="AK278" i="1"/>
  <c r="I300" i="1"/>
  <c r="AH278" i="1"/>
  <c r="AJ278" i="1"/>
  <c r="AG278" i="1"/>
  <c r="AC278" i="1"/>
  <c r="AP278" i="1"/>
  <c r="AN278" i="1"/>
  <c r="AL278" i="1"/>
  <c r="AF278" i="1"/>
  <c r="AB278" i="1"/>
  <c r="AL190" i="1"/>
  <c r="AD190" i="1"/>
  <c r="AK190" i="1"/>
  <c r="AC190" i="1"/>
  <c r="AI190" i="1"/>
  <c r="AA190" i="1"/>
  <c r="AP190" i="1"/>
  <c r="AH190" i="1"/>
  <c r="AF190" i="1"/>
  <c r="AE190" i="1"/>
  <c r="AB190" i="1"/>
  <c r="AO190" i="1"/>
  <c r="AN190" i="1"/>
  <c r="AM190" i="1"/>
  <c r="AJ190" i="1"/>
  <c r="AG190" i="1"/>
  <c r="BJ190" i="1"/>
  <c r="BB190" i="1"/>
  <c r="AT190" i="1"/>
  <c r="BI190" i="1"/>
  <c r="BA190" i="1"/>
  <c r="AS190" i="1"/>
  <c r="BG190" i="1"/>
  <c r="AY190" i="1"/>
  <c r="AQ190" i="1"/>
  <c r="BF190" i="1"/>
  <c r="AX190" i="1"/>
  <c r="AV190" i="1"/>
  <c r="BK190" i="1"/>
  <c r="AU190" i="1"/>
  <c r="BH190" i="1"/>
  <c r="AR190" i="1"/>
  <c r="BE190" i="1"/>
  <c r="BD190" i="1"/>
  <c r="BC190" i="1"/>
  <c r="AZ190" i="1"/>
  <c r="AW190" i="1"/>
  <c r="H284" i="1"/>
  <c r="BK194" i="1"/>
  <c r="BC194" i="1"/>
  <c r="AU194" i="1"/>
  <c r="BJ194" i="1"/>
  <c r="BB194" i="1"/>
  <c r="AT194" i="1"/>
  <c r="BH194" i="1"/>
  <c r="AZ194" i="1"/>
  <c r="AR194" i="1"/>
  <c r="BG194" i="1"/>
  <c r="AY194" i="1"/>
  <c r="AQ194" i="1"/>
  <c r="BD194" i="1"/>
  <c r="BA194" i="1"/>
  <c r="AX194" i="1"/>
  <c r="AW194" i="1"/>
  <c r="AV194" i="1"/>
  <c r="BI194" i="1"/>
  <c r="AS194" i="1"/>
  <c r="BF194" i="1"/>
  <c r="BE194" i="1"/>
  <c r="H285" i="1"/>
  <c r="BK195" i="1"/>
  <c r="BC195" i="1"/>
  <c r="AU195" i="1"/>
  <c r="BJ195" i="1"/>
  <c r="BB195" i="1"/>
  <c r="AT195" i="1"/>
  <c r="BH195" i="1"/>
  <c r="AZ195" i="1"/>
  <c r="AR195" i="1"/>
  <c r="BG195" i="1"/>
  <c r="AY195" i="1"/>
  <c r="AQ195" i="1"/>
  <c r="AV195" i="1"/>
  <c r="BI195" i="1"/>
  <c r="AS195" i="1"/>
  <c r="BF195" i="1"/>
  <c r="BE195" i="1"/>
  <c r="BD195" i="1"/>
  <c r="BA195" i="1"/>
  <c r="AX195" i="1"/>
  <c r="AW195" i="1"/>
  <c r="BI86" i="1"/>
  <c r="BA86" i="1"/>
  <c r="AS86" i="1"/>
  <c r="BD86" i="1"/>
  <c r="AV86" i="1"/>
  <c r="BH86" i="1"/>
  <c r="AX86" i="1"/>
  <c r="BG86" i="1"/>
  <c r="AW86" i="1"/>
  <c r="BF86" i="1"/>
  <c r="AU86" i="1"/>
  <c r="BE86" i="1"/>
  <c r="AT86" i="1"/>
  <c r="BC86" i="1"/>
  <c r="AR86" i="1"/>
  <c r="BK86" i="1"/>
  <c r="AZ86" i="1"/>
  <c r="BJ86" i="1"/>
  <c r="AY86" i="1"/>
  <c r="BB86" i="1"/>
  <c r="AQ86" i="1"/>
  <c r="H281" i="1"/>
  <c r="BK191" i="1"/>
  <c r="BC191" i="1"/>
  <c r="AU191" i="1"/>
  <c r="BJ191" i="1"/>
  <c r="BB191" i="1"/>
  <c r="AT191" i="1"/>
  <c r="BH191" i="1"/>
  <c r="AZ191" i="1"/>
  <c r="AR191" i="1"/>
  <c r="BG191" i="1"/>
  <c r="AY191" i="1"/>
  <c r="AQ191" i="1"/>
  <c r="AV191" i="1"/>
  <c r="BI191" i="1"/>
  <c r="AS191" i="1"/>
  <c r="BF191" i="1"/>
  <c r="BE191" i="1"/>
  <c r="BD191" i="1"/>
  <c r="BA191" i="1"/>
  <c r="AX191" i="1"/>
  <c r="AW191" i="1"/>
  <c r="BK40" i="1"/>
  <c r="BC40" i="1"/>
  <c r="AU40" i="1"/>
  <c r="BJ40" i="1"/>
  <c r="BB40" i="1"/>
  <c r="AT40" i="1"/>
  <c r="BH40" i="1"/>
  <c r="AZ40" i="1"/>
  <c r="AR40" i="1"/>
  <c r="BG40" i="1"/>
  <c r="AY40" i="1"/>
  <c r="AQ40" i="1"/>
  <c r="BE40" i="1"/>
  <c r="AW40" i="1"/>
  <c r="BD40" i="1"/>
  <c r="AV40" i="1"/>
  <c r="AS40" i="1"/>
  <c r="AX40" i="1"/>
  <c r="BI40" i="1"/>
  <c r="BF40" i="1"/>
  <c r="BA40" i="1"/>
  <c r="BG38" i="1"/>
  <c r="AY38" i="1"/>
  <c r="AQ38" i="1"/>
  <c r="BF38" i="1"/>
  <c r="AX38" i="1"/>
  <c r="BD38" i="1"/>
  <c r="AV38" i="1"/>
  <c r="BK38" i="1"/>
  <c r="BC38" i="1"/>
  <c r="AU38" i="1"/>
  <c r="BI38" i="1"/>
  <c r="BA38" i="1"/>
  <c r="AS38" i="1"/>
  <c r="BH38" i="1"/>
  <c r="AZ38" i="1"/>
  <c r="AR38" i="1"/>
  <c r="AZ549" i="1" s="1"/>
  <c r="AW38" i="1"/>
  <c r="BB38" i="1"/>
  <c r="BJ549" i="1" s="1"/>
  <c r="AT38" i="1"/>
  <c r="BJ38" i="1"/>
  <c r="BE38" i="1"/>
  <c r="H91" i="1"/>
  <c r="BF50" i="1"/>
  <c r="AX50" i="1"/>
  <c r="BI50" i="1"/>
  <c r="BA50" i="1"/>
  <c r="AS50" i="1"/>
  <c r="BG50" i="1"/>
  <c r="AV50" i="1"/>
  <c r="BE50" i="1"/>
  <c r="AU50" i="1"/>
  <c r="BC50" i="1"/>
  <c r="AR50" i="1"/>
  <c r="BB50" i="1"/>
  <c r="AQ50" i="1"/>
  <c r="BJ50" i="1"/>
  <c r="AY50" i="1"/>
  <c r="BH50" i="1"/>
  <c r="AW50" i="1"/>
  <c r="BK50" i="1"/>
  <c r="BD50" i="1"/>
  <c r="AZ50" i="1"/>
  <c r="AT50" i="1"/>
  <c r="BE232" i="1" l="1"/>
  <c r="AW232" i="1"/>
  <c r="BI232" i="1"/>
  <c r="AZ232" i="1"/>
  <c r="AQ232" i="1"/>
  <c r="BK232" i="1"/>
  <c r="BA232" i="1"/>
  <c r="BJ232" i="1"/>
  <c r="AY232" i="1"/>
  <c r="BG232" i="1"/>
  <c r="AV232" i="1"/>
  <c r="BH232" i="1"/>
  <c r="AS232" i="1"/>
  <c r="BF232" i="1"/>
  <c r="AR232" i="1"/>
  <c r="BD232" i="1"/>
  <c r="BC232" i="1"/>
  <c r="BB232" i="1"/>
  <c r="AX232" i="1"/>
  <c r="AU232" i="1"/>
  <c r="AT232" i="1"/>
  <c r="AJ178" i="1"/>
  <c r="AB178" i="1"/>
  <c r="AI178" i="1"/>
  <c r="AA178" i="1"/>
  <c r="AO178" i="1"/>
  <c r="AG178" i="1"/>
  <c r="AL178" i="1"/>
  <c r="AK178" i="1"/>
  <c r="AH178" i="1"/>
  <c r="AF178" i="1"/>
  <c r="AE178" i="1"/>
  <c r="AP178" i="1"/>
  <c r="AD178" i="1"/>
  <c r="AN178" i="1"/>
  <c r="AC178" i="1"/>
  <c r="AM178" i="1"/>
  <c r="AO301" i="1"/>
  <c r="AG301" i="1"/>
  <c r="AK301" i="1"/>
  <c r="AB301" i="1"/>
  <c r="AJ301" i="1"/>
  <c r="AA301" i="1"/>
  <c r="AF301" i="1"/>
  <c r="I311" i="1"/>
  <c r="AP301" i="1"/>
  <c r="AD301" i="1"/>
  <c r="AM301" i="1"/>
  <c r="AI301" i="1"/>
  <c r="AC301" i="1"/>
  <c r="AN301" i="1"/>
  <c r="AL301" i="1"/>
  <c r="AH301" i="1"/>
  <c r="AE301" i="1"/>
  <c r="BI235" i="1"/>
  <c r="BA235" i="1"/>
  <c r="AS235" i="1"/>
  <c r="BE235" i="1"/>
  <c r="AW235" i="1"/>
  <c r="BK235" i="1"/>
  <c r="AZ235" i="1"/>
  <c r="BD235" i="1"/>
  <c r="AT235" i="1"/>
  <c r="BH235" i="1"/>
  <c r="AU235" i="1"/>
  <c r="BG235" i="1"/>
  <c r="AR235" i="1"/>
  <c r="BC235" i="1"/>
  <c r="AQ235" i="1"/>
  <c r="BJ235" i="1"/>
  <c r="BF235" i="1"/>
  <c r="BB235" i="1"/>
  <c r="AY235" i="1"/>
  <c r="AX235" i="1"/>
  <c r="AV235" i="1"/>
  <c r="BE300" i="1"/>
  <c r="AW300" i="1"/>
  <c r="BG300" i="1"/>
  <c r="AX300" i="1"/>
  <c r="H310" i="1"/>
  <c r="BF300" i="1"/>
  <c r="AV300" i="1"/>
  <c r="BI300" i="1"/>
  <c r="AU300" i="1"/>
  <c r="BD300" i="1"/>
  <c r="AS300" i="1"/>
  <c r="BB300" i="1"/>
  <c r="AQ300" i="1"/>
  <c r="BK300" i="1"/>
  <c r="AZ300" i="1"/>
  <c r="AR300" i="1"/>
  <c r="BJ300" i="1"/>
  <c r="BH300" i="1"/>
  <c r="BC300" i="1"/>
  <c r="BA300" i="1"/>
  <c r="AY300" i="1"/>
  <c r="AT300" i="1"/>
  <c r="AP148" i="1"/>
  <c r="AH148" i="1"/>
  <c r="AO148" i="1"/>
  <c r="AG148" i="1"/>
  <c r="AN148" i="1"/>
  <c r="AF148" i="1"/>
  <c r="AM148" i="1"/>
  <c r="AE148" i="1"/>
  <c r="AL148" i="1"/>
  <c r="AD148" i="1"/>
  <c r="I153" i="1"/>
  <c r="AK148" i="1"/>
  <c r="AC148" i="1"/>
  <c r="AA148" i="1"/>
  <c r="AI148" i="1"/>
  <c r="AB148" i="1"/>
  <c r="AJ148" i="1"/>
  <c r="BG351" i="1"/>
  <c r="AY351" i="1"/>
  <c r="AQ351" i="1"/>
  <c r="BD351" i="1"/>
  <c r="AU351" i="1"/>
  <c r="BK351" i="1"/>
  <c r="BB351" i="1"/>
  <c r="AS351" i="1"/>
  <c r="BJ351" i="1"/>
  <c r="BA351" i="1"/>
  <c r="AR351" i="1"/>
  <c r="BF351" i="1"/>
  <c r="AW351" i="1"/>
  <c r="AZ351" i="1"/>
  <c r="AX351" i="1"/>
  <c r="AV351" i="1"/>
  <c r="AT351" i="1"/>
  <c r="BI351" i="1"/>
  <c r="BH351" i="1"/>
  <c r="BE351" i="1"/>
  <c r="BC351" i="1"/>
  <c r="AN246" i="1"/>
  <c r="AF246" i="1"/>
  <c r="AJ246" i="1"/>
  <c r="AB246" i="1"/>
  <c r="AG246" i="1"/>
  <c r="AK246" i="1"/>
  <c r="AI246" i="1"/>
  <c r="AH246" i="1"/>
  <c r="AE246" i="1"/>
  <c r="J246" i="1"/>
  <c r="AP246" i="1"/>
  <c r="AC246" i="1"/>
  <c r="AM246" i="1"/>
  <c r="AO246" i="1"/>
  <c r="AL246" i="1"/>
  <c r="AD246" i="1"/>
  <c r="AA246" i="1"/>
  <c r="BF282" i="1"/>
  <c r="AX282" i="1"/>
  <c r="BJ282" i="1"/>
  <c r="BB282" i="1"/>
  <c r="AT282" i="1"/>
  <c r="BE282" i="1"/>
  <c r="AU282" i="1"/>
  <c r="BD282" i="1"/>
  <c r="AS282" i="1"/>
  <c r="BK282" i="1"/>
  <c r="AZ282" i="1"/>
  <c r="BH282" i="1"/>
  <c r="AW282" i="1"/>
  <c r="BG282" i="1"/>
  <c r="BC282" i="1"/>
  <c r="BA282" i="1"/>
  <c r="AY282" i="1"/>
  <c r="AR282" i="1"/>
  <c r="AQ282" i="1"/>
  <c r="BI282" i="1"/>
  <c r="AV282" i="1"/>
  <c r="BH228" i="1"/>
  <c r="AZ228" i="1"/>
  <c r="AR228" i="1"/>
  <c r="BG228" i="1"/>
  <c r="AX228" i="1"/>
  <c r="BF228" i="1"/>
  <c r="AV228" i="1"/>
  <c r="BE228" i="1"/>
  <c r="AU228" i="1"/>
  <c r="BC228" i="1"/>
  <c r="AS228" i="1"/>
  <c r="BD228" i="1"/>
  <c r="BB228" i="1"/>
  <c r="BA228" i="1"/>
  <c r="AY228" i="1"/>
  <c r="AW228" i="1"/>
  <c r="BK228" i="1"/>
  <c r="AT228" i="1"/>
  <c r="BJ228" i="1"/>
  <c r="AQ228" i="1"/>
  <c r="BI228" i="1"/>
  <c r="BJ360" i="1"/>
  <c r="BB360" i="1"/>
  <c r="AT360" i="1"/>
  <c r="BE360" i="1"/>
  <c r="AV360" i="1"/>
  <c r="BD360" i="1"/>
  <c r="AU360" i="1"/>
  <c r="BC360" i="1"/>
  <c r="AS360" i="1"/>
  <c r="BK360" i="1"/>
  <c r="BA360" i="1"/>
  <c r="AR360" i="1"/>
  <c r="BI360" i="1"/>
  <c r="AZ360" i="1"/>
  <c r="AQ360" i="1"/>
  <c r="BH360" i="1"/>
  <c r="AY360" i="1"/>
  <c r="BG360" i="1"/>
  <c r="AX360" i="1"/>
  <c r="AW360" i="1"/>
  <c r="BF360" i="1"/>
  <c r="BE91" i="1"/>
  <c r="AW91" i="1"/>
  <c r="BD91" i="1"/>
  <c r="AV91" i="1"/>
  <c r="BG91" i="1"/>
  <c r="AY91" i="1"/>
  <c r="AQ91" i="1"/>
  <c r="BA91" i="1"/>
  <c r="BK91" i="1"/>
  <c r="AZ91" i="1"/>
  <c r="BJ91" i="1"/>
  <c r="AX91" i="1"/>
  <c r="BI91" i="1"/>
  <c r="AU91" i="1"/>
  <c r="BH91" i="1"/>
  <c r="AT91" i="1"/>
  <c r="BF91" i="1"/>
  <c r="AS91" i="1"/>
  <c r="BC91" i="1"/>
  <c r="AR91" i="1"/>
  <c r="BB91" i="1"/>
  <c r="BF284" i="1"/>
  <c r="AX284" i="1"/>
  <c r="BJ284" i="1"/>
  <c r="BB284" i="1"/>
  <c r="AT284" i="1"/>
  <c r="BK284" i="1"/>
  <c r="AZ284" i="1"/>
  <c r="BI284" i="1"/>
  <c r="AY284" i="1"/>
  <c r="BE284" i="1"/>
  <c r="AU284" i="1"/>
  <c r="BC284" i="1"/>
  <c r="AR284" i="1"/>
  <c r="AQ284" i="1"/>
  <c r="BH284" i="1"/>
  <c r="BG284" i="1"/>
  <c r="BD284" i="1"/>
  <c r="AW284" i="1"/>
  <c r="AV284" i="1"/>
  <c r="BA284" i="1"/>
  <c r="AS284" i="1"/>
  <c r="AO300" i="1"/>
  <c r="AG300" i="1"/>
  <c r="I310" i="1"/>
  <c r="AN300" i="1"/>
  <c r="AE300" i="1"/>
  <c r="AM300" i="1"/>
  <c r="AD300" i="1"/>
  <c r="AJ300" i="1"/>
  <c r="AH300" i="1"/>
  <c r="AC300" i="1"/>
  <c r="AL300" i="1"/>
  <c r="AA300" i="1"/>
  <c r="AP300" i="1"/>
  <c r="AK300" i="1"/>
  <c r="AI300" i="1"/>
  <c r="AF300" i="1"/>
  <c r="AB300" i="1"/>
  <c r="AP283" i="1"/>
  <c r="AH283" i="1"/>
  <c r="AL283" i="1"/>
  <c r="AD283" i="1"/>
  <c r="AM283" i="1"/>
  <c r="AB283" i="1"/>
  <c r="AK283" i="1"/>
  <c r="AA283" i="1"/>
  <c r="AG283" i="1"/>
  <c r="AO283" i="1"/>
  <c r="AE283" i="1"/>
  <c r="AN283" i="1"/>
  <c r="AJ283" i="1"/>
  <c r="AI283" i="1"/>
  <c r="AF283" i="1"/>
  <c r="AC283" i="1"/>
  <c r="AP149" i="1"/>
  <c r="AH149" i="1"/>
  <c r="AO149" i="1"/>
  <c r="AG149" i="1"/>
  <c r="AN149" i="1"/>
  <c r="AF149" i="1"/>
  <c r="AM149" i="1"/>
  <c r="AE149" i="1"/>
  <c r="AL149" i="1"/>
  <c r="AD149" i="1"/>
  <c r="AK149" i="1"/>
  <c r="AC149" i="1"/>
  <c r="I154" i="1"/>
  <c r="AJ149" i="1"/>
  <c r="AB149" i="1"/>
  <c r="AI149" i="1"/>
  <c r="AA149" i="1"/>
  <c r="AP150" i="1"/>
  <c r="AH150" i="1"/>
  <c r="AO150" i="1"/>
  <c r="AG150" i="1"/>
  <c r="AN150" i="1"/>
  <c r="AF150" i="1"/>
  <c r="I155" i="1"/>
  <c r="AM150" i="1"/>
  <c r="AE150" i="1"/>
  <c r="AL150" i="1"/>
  <c r="AD150" i="1"/>
  <c r="AK150" i="1"/>
  <c r="AC150" i="1"/>
  <c r="AJ150" i="1"/>
  <c r="AI150" i="1"/>
  <c r="AA150" i="1"/>
  <c r="AB150" i="1"/>
  <c r="BH230" i="1"/>
  <c r="AZ230" i="1"/>
  <c r="AR230" i="1"/>
  <c r="BJ230" i="1"/>
  <c r="BA230" i="1"/>
  <c r="AQ230" i="1"/>
  <c r="BK230" i="1"/>
  <c r="AY230" i="1"/>
  <c r="BI230" i="1"/>
  <c r="AX230" i="1"/>
  <c r="BF230" i="1"/>
  <c r="AV230" i="1"/>
  <c r="BG230" i="1"/>
  <c r="AS230" i="1"/>
  <c r="BE230" i="1"/>
  <c r="BD230" i="1"/>
  <c r="BC230" i="1"/>
  <c r="BB230" i="1"/>
  <c r="AW230" i="1"/>
  <c r="AU230" i="1"/>
  <c r="AT230" i="1"/>
  <c r="BD89" i="1"/>
  <c r="AV89" i="1"/>
  <c r="BG89" i="1"/>
  <c r="AY89" i="1"/>
  <c r="AQ89" i="1"/>
  <c r="BJ89" i="1"/>
  <c r="AZ89" i="1"/>
  <c r="BI89" i="1"/>
  <c r="AX89" i="1"/>
  <c r="BH89" i="1"/>
  <c r="AW89" i="1"/>
  <c r="BF89" i="1"/>
  <c r="AU89" i="1"/>
  <c r="BE89" i="1"/>
  <c r="AT89" i="1"/>
  <c r="BB89" i="1"/>
  <c r="AR89" i="1"/>
  <c r="BK89" i="1"/>
  <c r="BA89" i="1"/>
  <c r="BC89" i="1"/>
  <c r="AS89" i="1"/>
  <c r="AJ177" i="1"/>
  <c r="AB177" i="1"/>
  <c r="AI177" i="1"/>
  <c r="AA177" i="1"/>
  <c r="AO177" i="1"/>
  <c r="AG177" i="1"/>
  <c r="AM177" i="1"/>
  <c r="AL177" i="1"/>
  <c r="AK177" i="1"/>
  <c r="AH177" i="1"/>
  <c r="AF177" i="1"/>
  <c r="AE177" i="1"/>
  <c r="AP177" i="1"/>
  <c r="AD177" i="1"/>
  <c r="AN177" i="1"/>
  <c r="AC177" i="1"/>
  <c r="AM276" i="1"/>
  <c r="AE276" i="1"/>
  <c r="AI276" i="1"/>
  <c r="AA276" i="1"/>
  <c r="I281" i="1"/>
  <c r="AJ276" i="1"/>
  <c r="AP276" i="1"/>
  <c r="AF276" i="1"/>
  <c r="AN276" i="1"/>
  <c r="AC276" i="1"/>
  <c r="AD276" i="1"/>
  <c r="AB276" i="1"/>
  <c r="AO276" i="1"/>
  <c r="I298" i="1"/>
  <c r="AK276" i="1"/>
  <c r="AH276" i="1"/>
  <c r="J276" i="1"/>
  <c r="AL276" i="1"/>
  <c r="AG276" i="1"/>
  <c r="BH94" i="1"/>
  <c r="AZ94" i="1"/>
  <c r="AR94" i="1"/>
  <c r="BG94" i="1"/>
  <c r="AY94" i="1"/>
  <c r="AQ94" i="1"/>
  <c r="BJ94" i="1"/>
  <c r="BB94" i="1"/>
  <c r="AT94" i="1"/>
  <c r="BC94" i="1"/>
  <c r="BA94" i="1"/>
  <c r="AX94" i="1"/>
  <c r="BK94" i="1"/>
  <c r="AW94" i="1"/>
  <c r="BI94" i="1"/>
  <c r="AV94" i="1"/>
  <c r="BF94" i="1"/>
  <c r="AU94" i="1"/>
  <c r="BE94" i="1"/>
  <c r="AS94" i="1"/>
  <c r="BD94" i="1"/>
  <c r="AP218" i="1"/>
  <c r="AH218" i="1"/>
  <c r="AM218" i="1"/>
  <c r="AD218" i="1"/>
  <c r="I223" i="1"/>
  <c r="AL218" i="1"/>
  <c r="AC218" i="1"/>
  <c r="AN218" i="1"/>
  <c r="AA218" i="1"/>
  <c r="AK218" i="1"/>
  <c r="AJ218" i="1"/>
  <c r="AI218" i="1"/>
  <c r="AG218" i="1"/>
  <c r="AF218" i="1"/>
  <c r="AE218" i="1"/>
  <c r="AO218" i="1"/>
  <c r="AB218" i="1"/>
  <c r="BC549" i="1"/>
  <c r="AJ219" i="1"/>
  <c r="AB219" i="1"/>
  <c r="AI219" i="1"/>
  <c r="AH219" i="1"/>
  <c r="I224" i="1"/>
  <c r="AN219" i="1"/>
  <c r="AC219" i="1"/>
  <c r="AM219" i="1"/>
  <c r="AA219" i="1"/>
  <c r="AL219" i="1"/>
  <c r="AK219" i="1"/>
  <c r="AG219" i="1"/>
  <c r="AF219" i="1"/>
  <c r="AP219" i="1"/>
  <c r="AE219" i="1"/>
  <c r="AO219" i="1"/>
  <c r="AD219" i="1"/>
  <c r="AJ179" i="1"/>
  <c r="AB179" i="1"/>
  <c r="AI179" i="1"/>
  <c r="AA179" i="1"/>
  <c r="AO179" i="1"/>
  <c r="AG179" i="1"/>
  <c r="AK179" i="1"/>
  <c r="AH179" i="1"/>
  <c r="AF179" i="1"/>
  <c r="AE179" i="1"/>
  <c r="AP179" i="1"/>
  <c r="AD179" i="1"/>
  <c r="AN179" i="1"/>
  <c r="AC179" i="1"/>
  <c r="AM179" i="1"/>
  <c r="AL179" i="1"/>
  <c r="BH95" i="1"/>
  <c r="AZ95" i="1"/>
  <c r="AR95" i="1"/>
  <c r="BG95" i="1"/>
  <c r="AY95" i="1"/>
  <c r="AQ95" i="1"/>
  <c r="BJ95" i="1"/>
  <c r="BB95" i="1"/>
  <c r="AT95" i="1"/>
  <c r="BA95" i="1"/>
  <c r="AX95" i="1"/>
  <c r="BK95" i="1"/>
  <c r="AW95" i="1"/>
  <c r="BI95" i="1"/>
  <c r="AV95" i="1"/>
  <c r="BF95" i="1"/>
  <c r="AU95" i="1"/>
  <c r="BE95" i="1"/>
  <c r="AS95" i="1"/>
  <c r="BD95" i="1"/>
  <c r="BC95" i="1"/>
  <c r="AK312" i="1"/>
  <c r="AC312" i="1"/>
  <c r="AL312" i="1"/>
  <c r="AB312" i="1"/>
  <c r="AJ312" i="1"/>
  <c r="AA312" i="1"/>
  <c r="AI312" i="1"/>
  <c r="AH312" i="1"/>
  <c r="AG312" i="1"/>
  <c r="AF312" i="1"/>
  <c r="AP312" i="1"/>
  <c r="AE312" i="1"/>
  <c r="AO312" i="1"/>
  <c r="AD312" i="1"/>
  <c r="AN312" i="1"/>
  <c r="AM312" i="1"/>
  <c r="I160" i="1"/>
  <c r="AM151" i="1"/>
  <c r="AE151" i="1"/>
  <c r="AL151" i="1"/>
  <c r="AD151" i="1"/>
  <c r="AK151" i="1"/>
  <c r="AC151" i="1"/>
  <c r="AJ151" i="1"/>
  <c r="AB151" i="1"/>
  <c r="AI151" i="1"/>
  <c r="AA151" i="1"/>
  <c r="AP151" i="1"/>
  <c r="AH151" i="1"/>
  <c r="AN151" i="1"/>
  <c r="AG151" i="1"/>
  <c r="AF151" i="1"/>
  <c r="AO151" i="1"/>
  <c r="BI233" i="1"/>
  <c r="BE233" i="1"/>
  <c r="AW233" i="1"/>
  <c r="BF233" i="1"/>
  <c r="AV233" i="1"/>
  <c r="BJ233" i="1"/>
  <c r="AZ233" i="1"/>
  <c r="BC233" i="1"/>
  <c r="AR233" i="1"/>
  <c r="BB233" i="1"/>
  <c r="AQ233" i="1"/>
  <c r="AY233" i="1"/>
  <c r="BD233" i="1"/>
  <c r="BA233" i="1"/>
  <c r="AX233" i="1"/>
  <c r="AU233" i="1"/>
  <c r="AT233" i="1"/>
  <c r="BK233" i="1"/>
  <c r="AS233" i="1"/>
  <c r="BH233" i="1"/>
  <c r="BG233" i="1"/>
  <c r="BH549" i="1"/>
  <c r="AN60" i="1"/>
  <c r="AF60" i="1"/>
  <c r="J60" i="1"/>
  <c r="AI60" i="1"/>
  <c r="AA60" i="1"/>
  <c r="AG60" i="1"/>
  <c r="I87" i="1"/>
  <c r="AP60" i="1"/>
  <c r="AE60" i="1"/>
  <c r="AM60" i="1"/>
  <c r="AC60" i="1"/>
  <c r="AL60" i="1"/>
  <c r="AB60" i="1"/>
  <c r="AJ60" i="1"/>
  <c r="AH60" i="1"/>
  <c r="AD60" i="1"/>
  <c r="AO60" i="1"/>
  <c r="AK60" i="1"/>
  <c r="BK365" i="1"/>
  <c r="BC365" i="1"/>
  <c r="AU365" i="1"/>
  <c r="BB365" i="1"/>
  <c r="AS365" i="1"/>
  <c r="BH365" i="1"/>
  <c r="AX365" i="1"/>
  <c r="BG365" i="1"/>
  <c r="AW365" i="1"/>
  <c r="BF365" i="1"/>
  <c r="AV365" i="1"/>
  <c r="BE365" i="1"/>
  <c r="AT365" i="1"/>
  <c r="BD365" i="1"/>
  <c r="AR365" i="1"/>
  <c r="BA365" i="1"/>
  <c r="AQ365" i="1"/>
  <c r="BJ365" i="1"/>
  <c r="AZ365" i="1"/>
  <c r="BI365" i="1"/>
  <c r="AY365" i="1"/>
  <c r="AP284" i="1"/>
  <c r="AH284" i="1"/>
  <c r="AL284" i="1"/>
  <c r="AD284" i="1"/>
  <c r="AO284" i="1"/>
  <c r="AE284" i="1"/>
  <c r="AN284" i="1"/>
  <c r="AC284" i="1"/>
  <c r="AJ284" i="1"/>
  <c r="AG284" i="1"/>
  <c r="AM284" i="1"/>
  <c r="AK284" i="1"/>
  <c r="AI284" i="1"/>
  <c r="AB284" i="1"/>
  <c r="AA284" i="1"/>
  <c r="AF284" i="1"/>
  <c r="BE549" i="1"/>
  <c r="AN207" i="1"/>
  <c r="AF207" i="1"/>
  <c r="AI207" i="1"/>
  <c r="AH207" i="1"/>
  <c r="AP207" i="1"/>
  <c r="AG207" i="1"/>
  <c r="I216" i="1"/>
  <c r="AO207" i="1"/>
  <c r="AE207" i="1"/>
  <c r="AM207" i="1"/>
  <c r="AD207" i="1"/>
  <c r="J207" i="1"/>
  <c r="AL207" i="1"/>
  <c r="AC207" i="1"/>
  <c r="AK207" i="1"/>
  <c r="AB207" i="1"/>
  <c r="AJ207" i="1"/>
  <c r="AA207" i="1"/>
  <c r="AJ180" i="1"/>
  <c r="AB180" i="1"/>
  <c r="AI180" i="1"/>
  <c r="AA180" i="1"/>
  <c r="AO180" i="1"/>
  <c r="AG180" i="1"/>
  <c r="AF180" i="1"/>
  <c r="J180" i="1"/>
  <c r="AE180" i="1"/>
  <c r="AP180" i="1"/>
  <c r="AD180" i="1"/>
  <c r="AN180" i="1"/>
  <c r="AC180" i="1"/>
  <c r="AM180" i="1"/>
  <c r="AL180" i="1"/>
  <c r="AK180" i="1"/>
  <c r="AH180" i="1"/>
  <c r="AN217" i="1"/>
  <c r="AF217" i="1"/>
  <c r="AH217" i="1"/>
  <c r="AP217" i="1"/>
  <c r="AG217" i="1"/>
  <c r="AL217" i="1"/>
  <c r="AA217" i="1"/>
  <c r="AK217" i="1"/>
  <c r="AJ217" i="1"/>
  <c r="AI217" i="1"/>
  <c r="AE217" i="1"/>
  <c r="AD217" i="1"/>
  <c r="AO217" i="1"/>
  <c r="AC217" i="1"/>
  <c r="I222" i="1"/>
  <c r="AM217" i="1"/>
  <c r="AB217" i="1"/>
  <c r="BB549" i="1"/>
  <c r="J146" i="1"/>
  <c r="BE90" i="1"/>
  <c r="BD90" i="1"/>
  <c r="AV90" i="1"/>
  <c r="BG90" i="1"/>
  <c r="AY90" i="1"/>
  <c r="AQ90" i="1"/>
  <c r="BB90" i="1"/>
  <c r="AR90" i="1"/>
  <c r="BA90" i="1"/>
  <c r="BK90" i="1"/>
  <c r="AZ90" i="1"/>
  <c r="BJ90" i="1"/>
  <c r="AX90" i="1"/>
  <c r="BI90" i="1"/>
  <c r="AW90" i="1"/>
  <c r="BH90" i="1"/>
  <c r="BF90" i="1"/>
  <c r="AT90" i="1"/>
  <c r="BC90" i="1"/>
  <c r="AS90" i="1"/>
  <c r="AU90" i="1"/>
  <c r="AJ176" i="1"/>
  <c r="BG558" i="1" s="1"/>
  <c r="AI176" i="1"/>
  <c r="AA176" i="1"/>
  <c r="BF432" i="1" s="1"/>
  <c r="AO176" i="1"/>
  <c r="AG176" i="1"/>
  <c r="AR516" i="1" s="1"/>
  <c r="AN176" i="1"/>
  <c r="AC176" i="1"/>
  <c r="AM176" i="1"/>
  <c r="AV600" i="1" s="1"/>
  <c r="AB176" i="1"/>
  <c r="AL176" i="1"/>
  <c r="AW586" i="1" s="1"/>
  <c r="AK176" i="1"/>
  <c r="AH176" i="1"/>
  <c r="BF530" i="1" s="1"/>
  <c r="AF176" i="1"/>
  <c r="AU502" i="1" s="1"/>
  <c r="AE176" i="1"/>
  <c r="AD176" i="1"/>
  <c r="AW474" i="1" s="1"/>
  <c r="AP176" i="1"/>
  <c r="BE642" i="1" s="1"/>
  <c r="BF285" i="1"/>
  <c r="AX285" i="1"/>
  <c r="BJ285" i="1"/>
  <c r="BB285" i="1"/>
  <c r="AT285" i="1"/>
  <c r="BC285" i="1"/>
  <c r="AR285" i="1"/>
  <c r="BA285" i="1"/>
  <c r="AQ285" i="1"/>
  <c r="BH285" i="1"/>
  <c r="AW285" i="1"/>
  <c r="BE285" i="1"/>
  <c r="AU285" i="1"/>
  <c r="AS285" i="1"/>
  <c r="BK285" i="1"/>
  <c r="BI285" i="1"/>
  <c r="BG285" i="1"/>
  <c r="AZ285" i="1"/>
  <c r="AY285" i="1"/>
  <c r="BD285" i="1"/>
  <c r="AV285" i="1"/>
  <c r="J175" i="1"/>
  <c r="BG549" i="1"/>
  <c r="AP282" i="1"/>
  <c r="AH282" i="1"/>
  <c r="AL282" i="1"/>
  <c r="AD282" i="1"/>
  <c r="AJ282" i="1"/>
  <c r="AI282" i="1"/>
  <c r="AO282" i="1"/>
  <c r="AE282" i="1"/>
  <c r="AM282" i="1"/>
  <c r="AB282" i="1"/>
  <c r="AK282" i="1"/>
  <c r="AG282" i="1"/>
  <c r="AF282" i="1"/>
  <c r="AC282" i="1"/>
  <c r="AN282" i="1"/>
  <c r="AA282" i="1"/>
  <c r="BD549" i="1"/>
  <c r="BH275" i="1"/>
  <c r="AZ275" i="1"/>
  <c r="BD275" i="1"/>
  <c r="AV275" i="1"/>
  <c r="BI275" i="1"/>
  <c r="AX275" i="1"/>
  <c r="BE275" i="1"/>
  <c r="AT275" i="1"/>
  <c r="H297" i="1"/>
  <c r="BB275" i="1"/>
  <c r="AR275" i="1"/>
  <c r="BK275" i="1"/>
  <c r="AU275" i="1"/>
  <c r="BJ275" i="1"/>
  <c r="AS275" i="1"/>
  <c r="BF275" i="1"/>
  <c r="BA275" i="1"/>
  <c r="AY275" i="1"/>
  <c r="BG275" i="1"/>
  <c r="BC275" i="1"/>
  <c r="AW275" i="1"/>
  <c r="AQ275" i="1"/>
  <c r="BK549" i="1"/>
  <c r="AO27" i="1"/>
  <c r="AG27" i="1"/>
  <c r="I52" i="1"/>
  <c r="AN27" i="1"/>
  <c r="AF27" i="1"/>
  <c r="AK27" i="1"/>
  <c r="AC27" i="1"/>
  <c r="AI27" i="1"/>
  <c r="AA27" i="1"/>
  <c r="AP27" i="1"/>
  <c r="AH27" i="1"/>
  <c r="AJ27" i="1"/>
  <c r="AE27" i="1"/>
  <c r="AD27" i="1"/>
  <c r="AB27" i="1"/>
  <c r="AL27" i="1"/>
  <c r="AM27" i="1"/>
  <c r="J26" i="1"/>
  <c r="BE301" i="1"/>
  <c r="AW301" i="1"/>
  <c r="BC301" i="1"/>
  <c r="AT301" i="1"/>
  <c r="BK301" i="1"/>
  <c r="BB301" i="1"/>
  <c r="AS301" i="1"/>
  <c r="BF301" i="1"/>
  <c r="AR301" i="1"/>
  <c r="H311" i="1"/>
  <c r="BA301" i="1"/>
  <c r="BJ301" i="1"/>
  <c r="AY301" i="1"/>
  <c r="BH301" i="1"/>
  <c r="AV301" i="1"/>
  <c r="AZ301" i="1"/>
  <c r="AX301" i="1"/>
  <c r="AU301" i="1"/>
  <c r="AQ301" i="1"/>
  <c r="BI301" i="1"/>
  <c r="BG301" i="1"/>
  <c r="BD301" i="1"/>
  <c r="BA549" i="1"/>
  <c r="BF281" i="1"/>
  <c r="AX281" i="1"/>
  <c r="BJ281" i="1"/>
  <c r="BB281" i="1"/>
  <c r="AT281" i="1"/>
  <c r="BA281" i="1"/>
  <c r="AQ281" i="1"/>
  <c r="BH281" i="1"/>
  <c r="AW281" i="1"/>
  <c r="BE281" i="1"/>
  <c r="AU281" i="1"/>
  <c r="BG281" i="1"/>
  <c r="BD281" i="1"/>
  <c r="BC281" i="1"/>
  <c r="AZ281" i="1"/>
  <c r="AV281" i="1"/>
  <c r="BK281" i="1"/>
  <c r="AS281" i="1"/>
  <c r="BI281" i="1"/>
  <c r="AY281" i="1"/>
  <c r="AR281" i="1"/>
  <c r="BI234" i="1"/>
  <c r="BA234" i="1"/>
  <c r="AS234" i="1"/>
  <c r="BE234" i="1"/>
  <c r="AW234" i="1"/>
  <c r="BH234" i="1"/>
  <c r="AX234" i="1"/>
  <c r="BB234" i="1"/>
  <c r="BB614" i="1" s="1"/>
  <c r="AQ234" i="1"/>
  <c r="BF234" i="1"/>
  <c r="AR234" i="1"/>
  <c r="BD234" i="1"/>
  <c r="AZ234" i="1"/>
  <c r="BJ234" i="1"/>
  <c r="BG234" i="1"/>
  <c r="BC234" i="1"/>
  <c r="AY234" i="1"/>
  <c r="AV234" i="1"/>
  <c r="AU234" i="1"/>
  <c r="AT234" i="1"/>
  <c r="BK234" i="1"/>
  <c r="BH227" i="1"/>
  <c r="AZ227" i="1"/>
  <c r="AR227" i="1"/>
  <c r="AR572" i="1" s="1"/>
  <c r="BK227" i="1"/>
  <c r="BB227" i="1"/>
  <c r="AS227" i="1"/>
  <c r="BE227" i="1"/>
  <c r="AU227" i="1"/>
  <c r="BD227" i="1"/>
  <c r="AT227" i="1"/>
  <c r="BA227" i="1"/>
  <c r="BA488" i="1" s="1"/>
  <c r="AW227" i="1"/>
  <c r="BJ227" i="1"/>
  <c r="AV227" i="1"/>
  <c r="BI227" i="1"/>
  <c r="AQ227" i="1"/>
  <c r="BG227" i="1"/>
  <c r="BF227" i="1"/>
  <c r="BC227" i="1"/>
  <c r="BC628" i="1" s="1"/>
  <c r="AY227" i="1"/>
  <c r="AX227" i="1"/>
  <c r="H298" i="1"/>
  <c r="BK276" i="1"/>
  <c r="BC276" i="1"/>
  <c r="AU276" i="1"/>
  <c r="BG276" i="1"/>
  <c r="AY276" i="1"/>
  <c r="AQ276" i="1"/>
  <c r="BE276" i="1"/>
  <c r="AT276" i="1"/>
  <c r="BA276" i="1"/>
  <c r="BI276" i="1"/>
  <c r="AX276" i="1"/>
  <c r="AV276" i="1"/>
  <c r="BJ276" i="1"/>
  <c r="AS276" i="1"/>
  <c r="BF276" i="1"/>
  <c r="BB276" i="1"/>
  <c r="AZ276" i="1"/>
  <c r="BH276" i="1"/>
  <c r="BD276" i="1"/>
  <c r="AW276" i="1"/>
  <c r="AR276" i="1"/>
  <c r="BE302" i="1"/>
  <c r="AW302" i="1"/>
  <c r="BI302" i="1"/>
  <c r="AZ302" i="1"/>
  <c r="AQ302" i="1"/>
  <c r="BH302" i="1"/>
  <c r="AY302" i="1"/>
  <c r="BB302" i="1"/>
  <c r="BK302" i="1"/>
  <c r="AX302" i="1"/>
  <c r="BG302" i="1"/>
  <c r="AU302" i="1"/>
  <c r="BD302" i="1"/>
  <c r="AS302" i="1"/>
  <c r="BJ302" i="1"/>
  <c r="BF302" i="1"/>
  <c r="H312" i="1"/>
  <c r="BC302" i="1"/>
  <c r="BA302" i="1"/>
  <c r="AV302" i="1"/>
  <c r="AT302" i="1"/>
  <c r="AR302" i="1"/>
  <c r="BH226" i="1"/>
  <c r="BH614" i="1" s="1"/>
  <c r="AZ226" i="1"/>
  <c r="AZ614" i="1" s="1"/>
  <c r="AR226" i="1"/>
  <c r="AR460" i="1" s="1"/>
  <c r="BE226" i="1"/>
  <c r="BE530" i="1" s="1"/>
  <c r="AV226" i="1"/>
  <c r="AV460" i="1" s="1"/>
  <c r="BD226" i="1"/>
  <c r="BD460" i="1" s="1"/>
  <c r="AT226" i="1"/>
  <c r="AT488" i="1" s="1"/>
  <c r="BC226" i="1"/>
  <c r="BC544" i="1" s="1"/>
  <c r="AS226" i="1"/>
  <c r="AS530" i="1" s="1"/>
  <c r="BK226" i="1"/>
  <c r="BK544" i="1" s="1"/>
  <c r="BA226" i="1"/>
  <c r="BA544" i="1" s="1"/>
  <c r="BJ226" i="1"/>
  <c r="BJ460" i="1" s="1"/>
  <c r="AU226" i="1"/>
  <c r="AU460" i="1" s="1"/>
  <c r="BI226" i="1"/>
  <c r="BI530" i="1" s="1"/>
  <c r="AQ226" i="1"/>
  <c r="BG226" i="1"/>
  <c r="BG614" i="1" s="1"/>
  <c r="BF226" i="1"/>
  <c r="BF614" i="1" s="1"/>
  <c r="BB226" i="1"/>
  <c r="BB530" i="1" s="1"/>
  <c r="AY226" i="1"/>
  <c r="AY460" i="1" s="1"/>
  <c r="AX226" i="1"/>
  <c r="AX544" i="1" s="1"/>
  <c r="AW226" i="1"/>
  <c r="AW544" i="1" s="1"/>
  <c r="AO299" i="1"/>
  <c r="AG299" i="1"/>
  <c r="AI299" i="1"/>
  <c r="AN299" i="1"/>
  <c r="AD299" i="1"/>
  <c r="AL299" i="1"/>
  <c r="AB299" i="1"/>
  <c r="AJ299" i="1"/>
  <c r="I309" i="1"/>
  <c r="AF299" i="1"/>
  <c r="AK299" i="1"/>
  <c r="AH299" i="1"/>
  <c r="AE299" i="1"/>
  <c r="AC299" i="1"/>
  <c r="AA299" i="1"/>
  <c r="AP299" i="1"/>
  <c r="AM299" i="1"/>
  <c r="BI549" i="1"/>
  <c r="BJ349" i="1"/>
  <c r="BB349" i="1"/>
  <c r="AT349" i="1"/>
  <c r="BC349" i="1"/>
  <c r="AS349" i="1"/>
  <c r="BI349" i="1"/>
  <c r="AZ349" i="1"/>
  <c r="AQ349" i="1"/>
  <c r="BH349" i="1"/>
  <c r="AY349" i="1"/>
  <c r="BE349" i="1"/>
  <c r="AV349" i="1"/>
  <c r="BD349" i="1"/>
  <c r="BA349" i="1"/>
  <c r="AX349" i="1"/>
  <c r="AW349" i="1"/>
  <c r="AU349" i="1"/>
  <c r="BK349" i="1"/>
  <c r="AR349" i="1"/>
  <c r="BG349" i="1"/>
  <c r="BF349" i="1"/>
  <c r="AL220" i="1"/>
  <c r="AD220" i="1"/>
  <c r="AN220" i="1"/>
  <c r="AE220" i="1"/>
  <c r="AM220" i="1"/>
  <c r="AC220" i="1"/>
  <c r="I225" i="1"/>
  <c r="AK220" i="1"/>
  <c r="AJ220" i="1"/>
  <c r="AI220" i="1"/>
  <c r="AH220" i="1"/>
  <c r="AG220" i="1"/>
  <c r="AF220" i="1"/>
  <c r="AP220" i="1"/>
  <c r="AB220" i="1"/>
  <c r="AO220" i="1"/>
  <c r="AA220" i="1"/>
  <c r="BE299" i="1"/>
  <c r="AW299" i="1"/>
  <c r="BJ299" i="1"/>
  <c r="BA299" i="1"/>
  <c r="AR299" i="1"/>
  <c r="BI299" i="1"/>
  <c r="AZ299" i="1"/>
  <c r="AY299" i="1"/>
  <c r="BH299" i="1"/>
  <c r="AV299" i="1"/>
  <c r="BF299" i="1"/>
  <c r="AT299" i="1"/>
  <c r="H309" i="1"/>
  <c r="BC299" i="1"/>
  <c r="AQ299" i="1"/>
  <c r="BG299" i="1"/>
  <c r="BD299" i="1"/>
  <c r="BB299" i="1"/>
  <c r="AX299" i="1"/>
  <c r="AU299" i="1"/>
  <c r="AS299" i="1"/>
  <c r="BK299" i="1"/>
  <c r="BJ488" i="1"/>
  <c r="AS488" i="1"/>
  <c r="AR488" i="1"/>
  <c r="BF488" i="1"/>
  <c r="BE488" i="1"/>
  <c r="AV488" i="1"/>
  <c r="BD488" i="1"/>
  <c r="BF572" i="1"/>
  <c r="BE572" i="1"/>
  <c r="AV572" i="1"/>
  <c r="AS572" i="1"/>
  <c r="BH572" i="1"/>
  <c r="BE231" i="1"/>
  <c r="AW231" i="1"/>
  <c r="AW628" i="1" s="1"/>
  <c r="BC231" i="1"/>
  <c r="AT231" i="1"/>
  <c r="BI231" i="1"/>
  <c r="BI488" i="1" s="1"/>
  <c r="AY231" i="1"/>
  <c r="AY488" i="1" s="1"/>
  <c r="BH231" i="1"/>
  <c r="BH488" i="1" s="1"/>
  <c r="AX231" i="1"/>
  <c r="AX488" i="1" s="1"/>
  <c r="BF231" i="1"/>
  <c r="AU231" i="1"/>
  <c r="AU572" i="1" s="1"/>
  <c r="AZ231" i="1"/>
  <c r="AZ572" i="1" s="1"/>
  <c r="AV231" i="1"/>
  <c r="BK231" i="1"/>
  <c r="BK628" i="1" s="1"/>
  <c r="AS231" i="1"/>
  <c r="BJ231" i="1"/>
  <c r="BJ572" i="1" s="1"/>
  <c r="AR231" i="1"/>
  <c r="BG231" i="1"/>
  <c r="BG488" i="1" s="1"/>
  <c r="AQ231" i="1"/>
  <c r="BD231" i="1"/>
  <c r="BD572" i="1" s="1"/>
  <c r="BB231" i="1"/>
  <c r="BB572" i="1" s="1"/>
  <c r="BA231" i="1"/>
  <c r="AO29" i="1"/>
  <c r="AG29" i="1"/>
  <c r="AN29" i="1"/>
  <c r="AF29" i="1"/>
  <c r="AK29" i="1"/>
  <c r="AC29" i="1"/>
  <c r="AI29" i="1"/>
  <c r="AA29" i="1"/>
  <c r="AP29" i="1"/>
  <c r="AH29" i="1"/>
  <c r="I54" i="1"/>
  <c r="AD29" i="1"/>
  <c r="AB29" i="1"/>
  <c r="AE29" i="1"/>
  <c r="AM29" i="1"/>
  <c r="AL29" i="1"/>
  <c r="AJ29" i="1"/>
  <c r="BF283" i="1"/>
  <c r="AX283" i="1"/>
  <c r="BJ283" i="1"/>
  <c r="BB283" i="1"/>
  <c r="AT283" i="1"/>
  <c r="BH283" i="1"/>
  <c r="AW283" i="1"/>
  <c r="BG283" i="1"/>
  <c r="AV283" i="1"/>
  <c r="BC283" i="1"/>
  <c r="AR283" i="1"/>
  <c r="BK283" i="1"/>
  <c r="AZ283" i="1"/>
  <c r="BI283" i="1"/>
  <c r="BE283" i="1"/>
  <c r="BD283" i="1"/>
  <c r="BA283" i="1"/>
  <c r="AU283" i="1"/>
  <c r="AS283" i="1"/>
  <c r="AY283" i="1"/>
  <c r="AQ283" i="1"/>
  <c r="AO30" i="1"/>
  <c r="AG30" i="1"/>
  <c r="AN30" i="1"/>
  <c r="AF30" i="1"/>
  <c r="AL30" i="1"/>
  <c r="AD30" i="1"/>
  <c r="AK30" i="1"/>
  <c r="AC30" i="1"/>
  <c r="AI30" i="1"/>
  <c r="AA30" i="1"/>
  <c r="AP30" i="1"/>
  <c r="AH30" i="1"/>
  <c r="I55" i="1"/>
  <c r="AM30" i="1"/>
  <c r="AJ30" i="1"/>
  <c r="AE30" i="1"/>
  <c r="AB30" i="1"/>
  <c r="AO28" i="1"/>
  <c r="AG28" i="1"/>
  <c r="AN28" i="1"/>
  <c r="AF28" i="1"/>
  <c r="I53" i="1"/>
  <c r="AK28" i="1"/>
  <c r="AC28" i="1"/>
  <c r="AI28" i="1"/>
  <c r="AA28" i="1"/>
  <c r="AP28" i="1"/>
  <c r="AH28" i="1"/>
  <c r="AM28" i="1"/>
  <c r="AL28" i="1"/>
  <c r="AJ28" i="1"/>
  <c r="AE28" i="1"/>
  <c r="AD28" i="1"/>
  <c r="AB28" i="1"/>
  <c r="BD265" i="1"/>
  <c r="AV265" i="1"/>
  <c r="BG265" i="1"/>
  <c r="AX265" i="1"/>
  <c r="H303" i="1"/>
  <c r="BE265" i="1"/>
  <c r="AU265" i="1"/>
  <c r="BA265" i="1"/>
  <c r="BK265" i="1"/>
  <c r="AZ265" i="1"/>
  <c r="BI265" i="1"/>
  <c r="AW265" i="1"/>
  <c r="BF265" i="1"/>
  <c r="AS265" i="1"/>
  <c r="BJ265" i="1"/>
  <c r="BH265" i="1"/>
  <c r="BC265" i="1"/>
  <c r="BB265" i="1"/>
  <c r="AY265" i="1"/>
  <c r="AT265" i="1"/>
  <c r="AR265" i="1"/>
  <c r="AQ265" i="1"/>
  <c r="AI65" i="1"/>
  <c r="AA65" i="1"/>
  <c r="AL65" i="1"/>
  <c r="AD65" i="1"/>
  <c r="AN65" i="1"/>
  <c r="AC65" i="1"/>
  <c r="AM65" i="1"/>
  <c r="AB65" i="1"/>
  <c r="AJ65" i="1"/>
  <c r="AH65" i="1"/>
  <c r="I92" i="1"/>
  <c r="AP65" i="1"/>
  <c r="AF65" i="1"/>
  <c r="AO65" i="1"/>
  <c r="AE65" i="1"/>
  <c r="AG65" i="1"/>
  <c r="AK65" i="1"/>
  <c r="BD88" i="1"/>
  <c r="AV88" i="1"/>
  <c r="BG88" i="1"/>
  <c r="AY88" i="1"/>
  <c r="AQ88" i="1"/>
  <c r="BH88" i="1"/>
  <c r="AW88" i="1"/>
  <c r="BF88" i="1"/>
  <c r="AU88" i="1"/>
  <c r="BE88" i="1"/>
  <c r="AT88" i="1"/>
  <c r="BC88" i="1"/>
  <c r="AS88" i="1"/>
  <c r="BB88" i="1"/>
  <c r="AR88" i="1"/>
  <c r="BJ88" i="1"/>
  <c r="AZ88" i="1"/>
  <c r="BI88" i="1"/>
  <c r="AX88" i="1"/>
  <c r="BK88" i="1"/>
  <c r="BA88" i="1"/>
  <c r="AK181" i="1"/>
  <c r="AC181" i="1"/>
  <c r="AJ181" i="1"/>
  <c r="AB181" i="1"/>
  <c r="AP181" i="1"/>
  <c r="AH181" i="1"/>
  <c r="AO181" i="1"/>
  <c r="AG181" i="1"/>
  <c r="AF181" i="1"/>
  <c r="AE181" i="1"/>
  <c r="AD181" i="1"/>
  <c r="AA181" i="1"/>
  <c r="AN181" i="1"/>
  <c r="AM181" i="1"/>
  <c r="AL181" i="1"/>
  <c r="AI181" i="1"/>
  <c r="AP147" i="1"/>
  <c r="AH147" i="1"/>
  <c r="AO147" i="1"/>
  <c r="AG147" i="1"/>
  <c r="AN147" i="1"/>
  <c r="AF147" i="1"/>
  <c r="AM147" i="1"/>
  <c r="AE147" i="1"/>
  <c r="I152" i="1"/>
  <c r="AK147" i="1"/>
  <c r="AC147" i="1"/>
  <c r="AI147" i="1"/>
  <c r="AD147" i="1"/>
  <c r="AB147" i="1"/>
  <c r="AA147" i="1"/>
  <c r="AL147" i="1"/>
  <c r="AJ147" i="1"/>
  <c r="AL182" i="1"/>
  <c r="AD182" i="1"/>
  <c r="AK182" i="1"/>
  <c r="AC182" i="1"/>
  <c r="AI182" i="1"/>
  <c r="AA182" i="1"/>
  <c r="AP182" i="1"/>
  <c r="AH182" i="1"/>
  <c r="AO182" i="1"/>
  <c r="AN182" i="1"/>
  <c r="AM182" i="1"/>
  <c r="AJ182" i="1"/>
  <c r="AG182" i="1"/>
  <c r="AF182" i="1"/>
  <c r="AE182" i="1"/>
  <c r="AB182" i="1"/>
  <c r="BJ628" i="1"/>
  <c r="BB628" i="1"/>
  <c r="BI628" i="1"/>
  <c r="AS628" i="1"/>
  <c r="BH628" i="1"/>
  <c r="AZ628" i="1"/>
  <c r="AR628" i="1"/>
  <c r="BG628" i="1"/>
  <c r="AY628" i="1"/>
  <c r="BF628" i="1"/>
  <c r="AX628" i="1"/>
  <c r="BE628" i="1"/>
  <c r="BD628" i="1"/>
  <c r="AV628" i="1"/>
  <c r="BF446" i="1"/>
  <c r="AX446" i="1"/>
  <c r="BE446" i="1"/>
  <c r="BD446" i="1"/>
  <c r="AV446" i="1"/>
  <c r="BK446" i="1"/>
  <c r="BC446" i="1"/>
  <c r="BJ446" i="1"/>
  <c r="BB446" i="1"/>
  <c r="BI446" i="1"/>
  <c r="BA446" i="1"/>
  <c r="AS446" i="1"/>
  <c r="BH446" i="1"/>
  <c r="AZ446" i="1"/>
  <c r="BG446" i="1"/>
  <c r="AY446" i="1"/>
  <c r="AT446" i="1" l="1"/>
  <c r="AW446" i="1"/>
  <c r="BA628" i="1"/>
  <c r="BC572" i="1"/>
  <c r="BG572" i="1"/>
  <c r="BB488" i="1"/>
  <c r="AN225" i="1"/>
  <c r="AF225" i="1"/>
  <c r="AL225" i="1"/>
  <c r="AC225" i="1"/>
  <c r="AO225" i="1"/>
  <c r="AD225" i="1"/>
  <c r="AM225" i="1"/>
  <c r="AB225" i="1"/>
  <c r="AJ225" i="1"/>
  <c r="AE225" i="1"/>
  <c r="AA225" i="1"/>
  <c r="AP225" i="1"/>
  <c r="AK225" i="1"/>
  <c r="AI225" i="1"/>
  <c r="AH225" i="1"/>
  <c r="AG225" i="1"/>
  <c r="BI614" i="1"/>
  <c r="AU614" i="1"/>
  <c r="AK52" i="1"/>
  <c r="AC52" i="1"/>
  <c r="AN52" i="1"/>
  <c r="AF52" i="1"/>
  <c r="AL52" i="1"/>
  <c r="AA52" i="1"/>
  <c r="AJ52" i="1"/>
  <c r="AH52" i="1"/>
  <c r="I66" i="1"/>
  <c r="AG52" i="1"/>
  <c r="AO52" i="1"/>
  <c r="AD52" i="1"/>
  <c r="AM52" i="1"/>
  <c r="AB52" i="1"/>
  <c r="AP52" i="1"/>
  <c r="AI52" i="1"/>
  <c r="AE52" i="1"/>
  <c r="J51" i="1"/>
  <c r="BI297" i="1"/>
  <c r="BA297" i="1"/>
  <c r="AS297" i="1"/>
  <c r="BF297" i="1"/>
  <c r="AW297" i="1"/>
  <c r="BD297" i="1"/>
  <c r="AU297" i="1"/>
  <c r="BK297" i="1"/>
  <c r="BB297" i="1"/>
  <c r="AR297" i="1"/>
  <c r="BH297" i="1"/>
  <c r="AY297" i="1"/>
  <c r="AV297" i="1"/>
  <c r="AT297" i="1"/>
  <c r="BJ297" i="1"/>
  <c r="AQ297" i="1"/>
  <c r="BG297" i="1"/>
  <c r="BE297" i="1"/>
  <c r="BC297" i="1"/>
  <c r="AZ297" i="1"/>
  <c r="AX297" i="1"/>
  <c r="BF544" i="1"/>
  <c r="BI544" i="1"/>
  <c r="BD544" i="1"/>
  <c r="AS460" i="1"/>
  <c r="BE460" i="1"/>
  <c r="BK530" i="1"/>
  <c r="AU530" i="1"/>
  <c r="BG530" i="1"/>
  <c r="BC432" i="1"/>
  <c r="AY432" i="1"/>
  <c r="BI606" i="1"/>
  <c r="BA606" i="1"/>
  <c r="AS606" i="1"/>
  <c r="BH606" i="1"/>
  <c r="AZ606" i="1"/>
  <c r="AR606" i="1"/>
  <c r="BG606" i="1"/>
  <c r="AY606" i="1"/>
  <c r="BF606" i="1"/>
  <c r="AX606" i="1"/>
  <c r="BE606" i="1"/>
  <c r="AW606" i="1"/>
  <c r="BD606" i="1"/>
  <c r="AV606" i="1"/>
  <c r="BK606" i="1"/>
  <c r="BC606" i="1"/>
  <c r="AU606" i="1"/>
  <c r="BJ606" i="1"/>
  <c r="BB606" i="1"/>
  <c r="AT606" i="1"/>
  <c r="BG424" i="1"/>
  <c r="AY424" i="1"/>
  <c r="BF424" i="1"/>
  <c r="AX424" i="1"/>
  <c r="BE424" i="1"/>
  <c r="AW424" i="1"/>
  <c r="BK424" i="1"/>
  <c r="BC424" i="1"/>
  <c r="AU424" i="1"/>
  <c r="BJ424" i="1"/>
  <c r="AT424" i="1"/>
  <c r="BI424" i="1"/>
  <c r="AS424" i="1"/>
  <c r="BH424" i="1"/>
  <c r="AR424" i="1"/>
  <c r="BD424" i="1"/>
  <c r="BB424" i="1"/>
  <c r="BA424" i="1"/>
  <c r="AZ424" i="1"/>
  <c r="AV424" i="1"/>
  <c r="AT586" i="1"/>
  <c r="AY586" i="1"/>
  <c r="BE586" i="1"/>
  <c r="BD516" i="1"/>
  <c r="AZ516" i="1"/>
  <c r="BF600" i="1"/>
  <c r="BI600" i="1"/>
  <c r="BD600" i="1"/>
  <c r="BG474" i="1"/>
  <c r="BB474" i="1"/>
  <c r="BE474" i="1"/>
  <c r="BJ642" i="1"/>
  <c r="AX642" i="1"/>
  <c r="AN298" i="1"/>
  <c r="AF298" i="1"/>
  <c r="J298" i="1"/>
  <c r="I308" i="1"/>
  <c r="AO298" i="1"/>
  <c r="AE298" i="1"/>
  <c r="AL298" i="1"/>
  <c r="AC298" i="1"/>
  <c r="AJ298" i="1"/>
  <c r="AA298" i="1"/>
  <c r="AH298" i="1"/>
  <c r="AK298" i="1"/>
  <c r="AI298" i="1"/>
  <c r="AG298" i="1"/>
  <c r="AD298" i="1"/>
  <c r="AB298" i="1"/>
  <c r="AP298" i="1"/>
  <c r="AM298" i="1"/>
  <c r="BG455" i="1"/>
  <c r="BG567" i="1"/>
  <c r="BG609" i="1"/>
  <c r="BG525" i="1"/>
  <c r="BG497" i="1"/>
  <c r="BG623" i="1"/>
  <c r="BG511" i="1"/>
  <c r="BG469" i="1"/>
  <c r="BG441" i="1"/>
  <c r="BG539" i="1"/>
  <c r="BG637" i="1"/>
  <c r="BG595" i="1"/>
  <c r="BG581" i="1"/>
  <c r="BG553" i="1"/>
  <c r="BG483" i="1"/>
  <c r="BG427" i="1"/>
  <c r="BK497" i="1"/>
  <c r="BK567" i="1"/>
  <c r="BK623" i="1"/>
  <c r="BK609" i="1"/>
  <c r="BK483" i="1"/>
  <c r="BK511" i="1"/>
  <c r="BK525" i="1"/>
  <c r="BK595" i="1"/>
  <c r="BK469" i="1"/>
  <c r="BK455" i="1"/>
  <c r="BK441" i="1"/>
  <c r="BK581" i="1"/>
  <c r="BK637" i="1"/>
  <c r="BK427" i="1"/>
  <c r="BK553" i="1"/>
  <c r="BK539" i="1"/>
  <c r="BB567" i="1"/>
  <c r="BB623" i="1"/>
  <c r="BB609" i="1"/>
  <c r="BB427" i="1"/>
  <c r="BB455" i="1"/>
  <c r="BB525" i="1"/>
  <c r="BB497" i="1"/>
  <c r="BB637" i="1"/>
  <c r="BB539" i="1"/>
  <c r="BB581" i="1"/>
  <c r="BB469" i="1"/>
  <c r="BB483" i="1"/>
  <c r="BB595" i="1"/>
  <c r="BB553" i="1"/>
  <c r="BB441" i="1"/>
  <c r="BB511" i="1"/>
  <c r="AT558" i="1"/>
  <c r="AY558" i="1"/>
  <c r="BH502" i="1"/>
  <c r="BG502" i="1"/>
  <c r="BC502" i="1"/>
  <c r="AW614" i="1"/>
  <c r="BC614" i="1"/>
  <c r="AY544" i="1"/>
  <c r="AT544" i="1"/>
  <c r="AX460" i="1"/>
  <c r="BB460" i="1"/>
  <c r="AW460" i="1"/>
  <c r="AY530" i="1"/>
  <c r="BH530" i="1"/>
  <c r="AS432" i="1"/>
  <c r="BK432" i="1"/>
  <c r="BG432" i="1"/>
  <c r="AK222" i="1"/>
  <c r="AC222" i="1"/>
  <c r="AN222" i="1"/>
  <c r="AE222" i="1"/>
  <c r="AM222" i="1"/>
  <c r="AD222" i="1"/>
  <c r="AJ222" i="1"/>
  <c r="AI222" i="1"/>
  <c r="AH222" i="1"/>
  <c r="AG222" i="1"/>
  <c r="AF222" i="1"/>
  <c r="AP222" i="1"/>
  <c r="AB222" i="1"/>
  <c r="AO222" i="1"/>
  <c r="AA222" i="1"/>
  <c r="AL222" i="1"/>
  <c r="BE466" i="1"/>
  <c r="AW466" i="1"/>
  <c r="BD466" i="1"/>
  <c r="AV466" i="1"/>
  <c r="BJ466" i="1"/>
  <c r="BB466" i="1"/>
  <c r="BI466" i="1"/>
  <c r="BA466" i="1"/>
  <c r="AS466" i="1"/>
  <c r="BF466" i="1"/>
  <c r="BC466" i="1"/>
  <c r="AZ466" i="1"/>
  <c r="AY466" i="1"/>
  <c r="AX466" i="1"/>
  <c r="BK466" i="1"/>
  <c r="AU466" i="1"/>
  <c r="BH466" i="1"/>
  <c r="AT466" i="1"/>
  <c r="BG466" i="1"/>
  <c r="AR466" i="1"/>
  <c r="BD536" i="1"/>
  <c r="AV536" i="1"/>
  <c r="BK536" i="1"/>
  <c r="BC536" i="1"/>
  <c r="AU536" i="1"/>
  <c r="BJ536" i="1"/>
  <c r="BB536" i="1"/>
  <c r="AT536" i="1"/>
  <c r="BI536" i="1"/>
  <c r="BA536" i="1"/>
  <c r="AS536" i="1"/>
  <c r="BH536" i="1"/>
  <c r="AZ536" i="1"/>
  <c r="AR536" i="1"/>
  <c r="BG536" i="1"/>
  <c r="AY536" i="1"/>
  <c r="BF536" i="1"/>
  <c r="AX536" i="1"/>
  <c r="BE536" i="1"/>
  <c r="AW536" i="1"/>
  <c r="BC586" i="1"/>
  <c r="BH586" i="1"/>
  <c r="BJ516" i="1"/>
  <c r="AW516" i="1"/>
  <c r="BH516" i="1"/>
  <c r="AY600" i="1"/>
  <c r="AT600" i="1"/>
  <c r="AO160" i="1"/>
  <c r="AG160" i="1"/>
  <c r="AH160" i="1"/>
  <c r="AP160" i="1"/>
  <c r="AF160" i="1"/>
  <c r="I165" i="1"/>
  <c r="AN160" i="1"/>
  <c r="AE160" i="1"/>
  <c r="AM160" i="1"/>
  <c r="AD160" i="1"/>
  <c r="AL160" i="1"/>
  <c r="AC160" i="1"/>
  <c r="AK160" i="1"/>
  <c r="AB160" i="1"/>
  <c r="AJ160" i="1"/>
  <c r="AI160" i="1"/>
  <c r="AA160" i="1"/>
  <c r="AR474" i="1"/>
  <c r="BJ474" i="1"/>
  <c r="AX474" i="1"/>
  <c r="AU642" i="1"/>
  <c r="BF642" i="1"/>
  <c r="AP281" i="1"/>
  <c r="AH281" i="1"/>
  <c r="AL281" i="1"/>
  <c r="AD281" i="1"/>
  <c r="AF281" i="1"/>
  <c r="AM281" i="1"/>
  <c r="AB281" i="1"/>
  <c r="AJ281" i="1"/>
  <c r="AO281" i="1"/>
  <c r="AN281" i="1"/>
  <c r="AK281" i="1"/>
  <c r="J281" i="1"/>
  <c r="AI281" i="1"/>
  <c r="AE281" i="1"/>
  <c r="AC281" i="1"/>
  <c r="AG281" i="1"/>
  <c r="AA281" i="1"/>
  <c r="AY511" i="1"/>
  <c r="AY455" i="1"/>
  <c r="AY525" i="1"/>
  <c r="AY623" i="1"/>
  <c r="AY567" i="1"/>
  <c r="AY609" i="1"/>
  <c r="AY427" i="1"/>
  <c r="AY483" i="1"/>
  <c r="AY595" i="1"/>
  <c r="AY469" i="1"/>
  <c r="AY441" i="1"/>
  <c r="AY539" i="1"/>
  <c r="AY581" i="1"/>
  <c r="AY637" i="1"/>
  <c r="AY497" i="1"/>
  <c r="AY553" i="1"/>
  <c r="AS567" i="1"/>
  <c r="AS525" i="1"/>
  <c r="AS483" i="1"/>
  <c r="AS609" i="1"/>
  <c r="AS455" i="1"/>
  <c r="AS581" i="1"/>
  <c r="AS469" i="1"/>
  <c r="AS553" i="1"/>
  <c r="AS441" i="1"/>
  <c r="AS637" i="1"/>
  <c r="AS497" i="1"/>
  <c r="AS511" i="1"/>
  <c r="AS427" i="1"/>
  <c r="AS623" i="1"/>
  <c r="AS539" i="1"/>
  <c r="AS595" i="1"/>
  <c r="BJ455" i="1"/>
  <c r="BJ595" i="1"/>
  <c r="BJ567" i="1"/>
  <c r="BJ609" i="1"/>
  <c r="BJ427" i="1"/>
  <c r="BJ539" i="1"/>
  <c r="BJ469" i="1"/>
  <c r="BJ497" i="1"/>
  <c r="BJ483" i="1"/>
  <c r="BJ623" i="1"/>
  <c r="BJ637" i="1"/>
  <c r="BJ553" i="1"/>
  <c r="BJ441" i="1"/>
  <c r="BJ525" i="1"/>
  <c r="BJ511" i="1"/>
  <c r="BJ581" i="1"/>
  <c r="BC558" i="1"/>
  <c r="BH558" i="1"/>
  <c r="AR502" i="1"/>
  <c r="AS502" i="1"/>
  <c r="BK502" i="1"/>
  <c r="AM153" i="1"/>
  <c r="AE153" i="1"/>
  <c r="AL153" i="1"/>
  <c r="AD153" i="1"/>
  <c r="AK153" i="1"/>
  <c r="AC153" i="1"/>
  <c r="AJ153" i="1"/>
  <c r="AB153" i="1"/>
  <c r="AI153" i="1"/>
  <c r="AA153" i="1"/>
  <c r="AP153" i="1"/>
  <c r="AH153" i="1"/>
  <c r="AO153" i="1"/>
  <c r="AN153" i="1"/>
  <c r="AF153" i="1"/>
  <c r="I162" i="1"/>
  <c r="AG153" i="1"/>
  <c r="AR446" i="1"/>
  <c r="AT628" i="1"/>
  <c r="AM152" i="1"/>
  <c r="AE152" i="1"/>
  <c r="AL152" i="1"/>
  <c r="AD152" i="1"/>
  <c r="AK152" i="1"/>
  <c r="AC152" i="1"/>
  <c r="I161" i="1"/>
  <c r="AJ152" i="1"/>
  <c r="AB152" i="1"/>
  <c r="AI152" i="1"/>
  <c r="AA152" i="1"/>
  <c r="AP152" i="1"/>
  <c r="AH152" i="1"/>
  <c r="AF152" i="1"/>
  <c r="AN152" i="1"/>
  <c r="AO152" i="1"/>
  <c r="AG152" i="1"/>
  <c r="AJ92" i="1"/>
  <c r="AB92" i="1"/>
  <c r="AI92" i="1"/>
  <c r="AA92" i="1"/>
  <c r="AL92" i="1"/>
  <c r="AD92" i="1"/>
  <c r="AF92" i="1"/>
  <c r="AP92" i="1"/>
  <c r="AE92" i="1"/>
  <c r="AO92" i="1"/>
  <c r="AC92" i="1"/>
  <c r="AN92" i="1"/>
  <c r="AM92" i="1"/>
  <c r="AK92" i="1"/>
  <c r="AH92" i="1"/>
  <c r="AG92" i="1"/>
  <c r="AK53" i="1"/>
  <c r="AC53" i="1"/>
  <c r="AN53" i="1"/>
  <c r="AF53" i="1"/>
  <c r="AO53" i="1"/>
  <c r="AD53" i="1"/>
  <c r="AM53" i="1"/>
  <c r="AB53" i="1"/>
  <c r="AJ53" i="1"/>
  <c r="AI53" i="1"/>
  <c r="I67" i="1"/>
  <c r="AG53" i="1"/>
  <c r="AP53" i="1"/>
  <c r="AE53" i="1"/>
  <c r="AA53" i="1"/>
  <c r="AL53" i="1"/>
  <c r="AH53" i="1"/>
  <c r="BK572" i="1"/>
  <c r="AZ488" i="1"/>
  <c r="AU488" i="1"/>
  <c r="BD614" i="1"/>
  <c r="BJ614" i="1"/>
  <c r="BK614" i="1"/>
  <c r="BG544" i="1"/>
  <c r="BB544" i="1"/>
  <c r="BH460" i="1"/>
  <c r="BK460" i="1"/>
  <c r="BF460" i="1"/>
  <c r="AZ530" i="1"/>
  <c r="AT530" i="1"/>
  <c r="BA432" i="1"/>
  <c r="AV432" i="1"/>
  <c r="AR432" i="1"/>
  <c r="BH634" i="1"/>
  <c r="AZ634" i="1"/>
  <c r="AR634" i="1"/>
  <c r="BG634" i="1"/>
  <c r="AY634" i="1"/>
  <c r="BF634" i="1"/>
  <c r="AX634" i="1"/>
  <c r="BE634" i="1"/>
  <c r="AW634" i="1"/>
  <c r="BD634" i="1"/>
  <c r="AV634" i="1"/>
  <c r="BK634" i="1"/>
  <c r="BC634" i="1"/>
  <c r="AU634" i="1"/>
  <c r="BJ634" i="1"/>
  <c r="BB634" i="1"/>
  <c r="AT634" i="1"/>
  <c r="BA634" i="1"/>
  <c r="AS634" i="1"/>
  <c r="BI634" i="1"/>
  <c r="BF438" i="1"/>
  <c r="AX438" i="1"/>
  <c r="BE438" i="1"/>
  <c r="AW438" i="1"/>
  <c r="BD438" i="1"/>
  <c r="AV438" i="1"/>
  <c r="BK438" i="1"/>
  <c r="BC438" i="1"/>
  <c r="AU438" i="1"/>
  <c r="BJ438" i="1"/>
  <c r="BB438" i="1"/>
  <c r="AT438" i="1"/>
  <c r="BI438" i="1"/>
  <c r="BA438" i="1"/>
  <c r="AS438" i="1"/>
  <c r="BH438" i="1"/>
  <c r="AZ438" i="1"/>
  <c r="AR438" i="1"/>
  <c r="BG438" i="1"/>
  <c r="AY438" i="1"/>
  <c r="AU586" i="1"/>
  <c r="AZ586" i="1"/>
  <c r="AT516" i="1"/>
  <c r="BE516" i="1"/>
  <c r="AS516" i="1"/>
  <c r="BG600" i="1"/>
  <c r="BB600" i="1"/>
  <c r="AZ474" i="1"/>
  <c r="AU474" i="1"/>
  <c r="BF474" i="1"/>
  <c r="BC642" i="1"/>
  <c r="AY642" i="1"/>
  <c r="BH455" i="1"/>
  <c r="BH525" i="1"/>
  <c r="BH567" i="1"/>
  <c r="BH609" i="1"/>
  <c r="BH539" i="1"/>
  <c r="BH469" i="1"/>
  <c r="BH637" i="1"/>
  <c r="BH553" i="1"/>
  <c r="BH441" i="1"/>
  <c r="BH581" i="1"/>
  <c r="BH623" i="1"/>
  <c r="BH427" i="1"/>
  <c r="BH497" i="1"/>
  <c r="BH483" i="1"/>
  <c r="BH595" i="1"/>
  <c r="BH511" i="1"/>
  <c r="BC623" i="1"/>
  <c r="BC609" i="1"/>
  <c r="BC539" i="1"/>
  <c r="BC497" i="1"/>
  <c r="BC595" i="1"/>
  <c r="BC581" i="1"/>
  <c r="BC455" i="1"/>
  <c r="BC511" i="1"/>
  <c r="BC469" i="1"/>
  <c r="BC525" i="1"/>
  <c r="BC567" i="1"/>
  <c r="BC441" i="1"/>
  <c r="BC427" i="1"/>
  <c r="BC483" i="1"/>
  <c r="BC637" i="1"/>
  <c r="BC553" i="1"/>
  <c r="AR558" i="1"/>
  <c r="AU558" i="1"/>
  <c r="AZ558" i="1"/>
  <c r="AV502" i="1"/>
  <c r="BA502" i="1"/>
  <c r="AU446" i="1"/>
  <c r="AK55" i="1"/>
  <c r="AC55" i="1"/>
  <c r="AN55" i="1"/>
  <c r="AF55" i="1"/>
  <c r="AI55" i="1"/>
  <c r="AH55" i="1"/>
  <c r="AP55" i="1"/>
  <c r="AE55" i="1"/>
  <c r="AO55" i="1"/>
  <c r="AD55" i="1"/>
  <c r="AL55" i="1"/>
  <c r="AA55" i="1"/>
  <c r="AJ55" i="1"/>
  <c r="I69" i="1"/>
  <c r="AB55" i="1"/>
  <c r="AG55" i="1"/>
  <c r="AM55" i="1"/>
  <c r="AK54" i="1"/>
  <c r="AC54" i="1"/>
  <c r="AN54" i="1"/>
  <c r="AF54" i="1"/>
  <c r="I68" i="1"/>
  <c r="AG54" i="1"/>
  <c r="AP54" i="1"/>
  <c r="AE54" i="1"/>
  <c r="AM54" i="1"/>
  <c r="AB54" i="1"/>
  <c r="AL54" i="1"/>
  <c r="AA54" i="1"/>
  <c r="AI54" i="1"/>
  <c r="AH54" i="1"/>
  <c r="AD54" i="1"/>
  <c r="AO54" i="1"/>
  <c r="AJ54" i="1"/>
  <c r="AW572" i="1"/>
  <c r="AW488" i="1"/>
  <c r="BC488" i="1"/>
  <c r="AS614" i="1"/>
  <c r="AY614" i="1"/>
  <c r="AX614" i="1"/>
  <c r="AR544" i="1"/>
  <c r="BJ544" i="1"/>
  <c r="AZ460" i="1"/>
  <c r="AT460" i="1"/>
  <c r="BA530" i="1"/>
  <c r="BI432" i="1"/>
  <c r="BD432" i="1"/>
  <c r="AZ432" i="1"/>
  <c r="BF522" i="1"/>
  <c r="AX522" i="1"/>
  <c r="BE522" i="1"/>
  <c r="AW522" i="1"/>
  <c r="BD522" i="1"/>
  <c r="AV522" i="1"/>
  <c r="BK522" i="1"/>
  <c r="BC522" i="1"/>
  <c r="AU522" i="1"/>
  <c r="BJ522" i="1"/>
  <c r="BB522" i="1"/>
  <c r="AT522" i="1"/>
  <c r="BI522" i="1"/>
  <c r="BA522" i="1"/>
  <c r="AS522" i="1"/>
  <c r="BH522" i="1"/>
  <c r="AZ522" i="1"/>
  <c r="AR522" i="1"/>
  <c r="BG522" i="1"/>
  <c r="AY522" i="1"/>
  <c r="BK480" i="1"/>
  <c r="BC480" i="1"/>
  <c r="AU480" i="1"/>
  <c r="BJ480" i="1"/>
  <c r="BB480" i="1"/>
  <c r="AT480" i="1"/>
  <c r="BI480" i="1"/>
  <c r="BA480" i="1"/>
  <c r="AS480" i="1"/>
  <c r="BH480" i="1"/>
  <c r="AZ480" i="1"/>
  <c r="AR480" i="1"/>
  <c r="BG480" i="1"/>
  <c r="AY480" i="1"/>
  <c r="BF480" i="1"/>
  <c r="AX480" i="1"/>
  <c r="BE480" i="1"/>
  <c r="AW480" i="1"/>
  <c r="BD480" i="1"/>
  <c r="AV480" i="1"/>
  <c r="BI550" i="1"/>
  <c r="BA550" i="1"/>
  <c r="AS550" i="1"/>
  <c r="BH550" i="1"/>
  <c r="AZ550" i="1"/>
  <c r="AR550" i="1"/>
  <c r="BG550" i="1"/>
  <c r="AY550" i="1"/>
  <c r="BF550" i="1"/>
  <c r="AX550" i="1"/>
  <c r="BE550" i="1"/>
  <c r="AW550" i="1"/>
  <c r="BD550" i="1"/>
  <c r="AV550" i="1"/>
  <c r="BK550" i="1"/>
  <c r="BC550" i="1"/>
  <c r="AU550" i="1"/>
  <c r="BJ550" i="1"/>
  <c r="BB550" i="1"/>
  <c r="AT550" i="1"/>
  <c r="BD586" i="1"/>
  <c r="BI586" i="1"/>
  <c r="BB516" i="1"/>
  <c r="AX516" i="1"/>
  <c r="BA516" i="1"/>
  <c r="AR600" i="1"/>
  <c r="BJ600" i="1"/>
  <c r="BH474" i="1"/>
  <c r="BC474" i="1"/>
  <c r="AS642" i="1"/>
  <c r="BK642" i="1"/>
  <c r="BG642" i="1"/>
  <c r="AL154" i="1"/>
  <c r="AD154" i="1"/>
  <c r="AP154" i="1"/>
  <c r="AG154" i="1"/>
  <c r="AO154" i="1"/>
  <c r="AF154" i="1"/>
  <c r="AN154" i="1"/>
  <c r="AE154" i="1"/>
  <c r="I163" i="1"/>
  <c r="AM154" i="1"/>
  <c r="AC154" i="1"/>
  <c r="AK154" i="1"/>
  <c r="AB154" i="1"/>
  <c r="AJ154" i="1"/>
  <c r="AA154" i="1"/>
  <c r="AI154" i="1"/>
  <c r="AH154" i="1"/>
  <c r="AU525" i="1"/>
  <c r="AU567" i="1"/>
  <c r="AU595" i="1"/>
  <c r="AU623" i="1"/>
  <c r="AU455" i="1"/>
  <c r="AU609" i="1"/>
  <c r="AU483" i="1"/>
  <c r="AU553" i="1"/>
  <c r="AU539" i="1"/>
  <c r="AU637" i="1"/>
  <c r="AU581" i="1"/>
  <c r="AU497" i="1"/>
  <c r="AU469" i="1"/>
  <c r="AU441" i="1"/>
  <c r="AU511" i="1"/>
  <c r="AU427" i="1"/>
  <c r="BA558" i="1"/>
  <c r="BD558" i="1"/>
  <c r="BI558" i="1"/>
  <c r="AW502" i="1"/>
  <c r="BI502" i="1"/>
  <c r="BA572" i="1"/>
  <c r="BK488" i="1"/>
  <c r="BE614" i="1"/>
  <c r="BA614" i="1"/>
  <c r="AZ544" i="1"/>
  <c r="AU544" i="1"/>
  <c r="BI460" i="1"/>
  <c r="BC460" i="1"/>
  <c r="BG460" i="1"/>
  <c r="AR530" i="1"/>
  <c r="BJ530" i="1"/>
  <c r="AT432" i="1"/>
  <c r="AW432" i="1"/>
  <c r="BH432" i="1"/>
  <c r="BF564" i="1"/>
  <c r="AX564" i="1"/>
  <c r="BJ564" i="1"/>
  <c r="BB564" i="1"/>
  <c r="AT564" i="1"/>
  <c r="BI564" i="1"/>
  <c r="AZ564" i="1"/>
  <c r="BK564" i="1"/>
  <c r="AY564" i="1"/>
  <c r="BH564" i="1"/>
  <c r="AW564" i="1"/>
  <c r="BG564" i="1"/>
  <c r="AV564" i="1"/>
  <c r="BE564" i="1"/>
  <c r="AU564" i="1"/>
  <c r="BD564" i="1"/>
  <c r="AS564" i="1"/>
  <c r="BC564" i="1"/>
  <c r="AR564" i="1"/>
  <c r="BA564" i="1"/>
  <c r="AV586" i="1"/>
  <c r="AR586" i="1"/>
  <c r="AU516" i="1"/>
  <c r="BF516" i="1"/>
  <c r="BI516" i="1"/>
  <c r="AZ600" i="1"/>
  <c r="AU600" i="1"/>
  <c r="J151" i="1"/>
  <c r="AS474" i="1"/>
  <c r="BK474" i="1"/>
  <c r="BA642" i="1"/>
  <c r="AV642" i="1"/>
  <c r="AR642" i="1"/>
  <c r="AK224" i="1"/>
  <c r="AC224" i="1"/>
  <c r="AP224" i="1"/>
  <c r="AG224" i="1"/>
  <c r="AO224" i="1"/>
  <c r="AF224" i="1"/>
  <c r="AM224" i="1"/>
  <c r="AD224" i="1"/>
  <c r="AN224" i="1"/>
  <c r="AL224" i="1"/>
  <c r="AJ224" i="1"/>
  <c r="AI224" i="1"/>
  <c r="AH224" i="1"/>
  <c r="AE224" i="1"/>
  <c r="AB224" i="1"/>
  <c r="AA224" i="1"/>
  <c r="AZ525" i="1"/>
  <c r="AZ567" i="1"/>
  <c r="AZ595" i="1"/>
  <c r="AZ497" i="1"/>
  <c r="AZ609" i="1"/>
  <c r="AZ455" i="1"/>
  <c r="AZ637" i="1"/>
  <c r="AZ427" i="1"/>
  <c r="AZ623" i="1"/>
  <c r="AZ539" i="1"/>
  <c r="AZ483" i="1"/>
  <c r="AZ581" i="1"/>
  <c r="AZ469" i="1"/>
  <c r="AZ511" i="1"/>
  <c r="AZ553" i="1"/>
  <c r="AZ441" i="1"/>
  <c r="BD497" i="1"/>
  <c r="BD609" i="1"/>
  <c r="BD567" i="1"/>
  <c r="BD441" i="1"/>
  <c r="BD637" i="1"/>
  <c r="BD455" i="1"/>
  <c r="BD595" i="1"/>
  <c r="BD483" i="1"/>
  <c r="BD511" i="1"/>
  <c r="BD525" i="1"/>
  <c r="BD553" i="1"/>
  <c r="BD539" i="1"/>
  <c r="BD623" i="1"/>
  <c r="BD469" i="1"/>
  <c r="BD581" i="1"/>
  <c r="BD427" i="1"/>
  <c r="BJ558" i="1"/>
  <c r="AV558" i="1"/>
  <c r="AW558" i="1"/>
  <c r="AZ502" i="1"/>
  <c r="AT502" i="1"/>
  <c r="AK311" i="1"/>
  <c r="AC311" i="1"/>
  <c r="AO311" i="1"/>
  <c r="AF311" i="1"/>
  <c r="AN311" i="1"/>
  <c r="AE311" i="1"/>
  <c r="AM311" i="1"/>
  <c r="AA311" i="1"/>
  <c r="AL311" i="1"/>
  <c r="AJ311" i="1"/>
  <c r="AI311" i="1"/>
  <c r="AH311" i="1"/>
  <c r="AG311" i="1"/>
  <c r="AD311" i="1"/>
  <c r="AP311" i="1"/>
  <c r="AB311" i="1"/>
  <c r="AU628" i="1"/>
  <c r="BI572" i="1"/>
  <c r="AX572" i="1"/>
  <c r="BE298" i="1"/>
  <c r="BD298" i="1"/>
  <c r="AV298" i="1"/>
  <c r="BH298" i="1"/>
  <c r="AX298" i="1"/>
  <c r="H308" i="1"/>
  <c r="BF298" i="1"/>
  <c r="AU298" i="1"/>
  <c r="BB298" i="1"/>
  <c r="AS298" i="1"/>
  <c r="BJ298" i="1"/>
  <c r="AZ298" i="1"/>
  <c r="AQ298" i="1"/>
  <c r="BC298" i="1"/>
  <c r="BA298" i="1"/>
  <c r="AY298" i="1"/>
  <c r="AW298" i="1"/>
  <c r="AT298" i="1"/>
  <c r="BK298" i="1"/>
  <c r="AR298" i="1"/>
  <c r="BI298" i="1"/>
  <c r="BG298" i="1"/>
  <c r="AT614" i="1"/>
  <c r="AR614" i="1"/>
  <c r="BH544" i="1"/>
  <c r="AV530" i="1"/>
  <c r="BC530" i="1"/>
  <c r="AW530" i="1"/>
  <c r="BB432" i="1"/>
  <c r="BE432" i="1"/>
  <c r="BD578" i="1"/>
  <c r="AV578" i="1"/>
  <c r="BK578" i="1"/>
  <c r="BC578" i="1"/>
  <c r="AU578" i="1"/>
  <c r="BJ578" i="1"/>
  <c r="BB578" i="1"/>
  <c r="AT578" i="1"/>
  <c r="BI578" i="1"/>
  <c r="BA578" i="1"/>
  <c r="AS578" i="1"/>
  <c r="BH578" i="1"/>
  <c r="AZ578" i="1"/>
  <c r="AR578" i="1"/>
  <c r="BG578" i="1"/>
  <c r="AY578" i="1"/>
  <c r="BF578" i="1"/>
  <c r="AX578" i="1"/>
  <c r="BE578" i="1"/>
  <c r="AW578" i="1"/>
  <c r="BK494" i="1"/>
  <c r="BC494" i="1"/>
  <c r="AU494" i="1"/>
  <c r="BG494" i="1"/>
  <c r="AY494" i="1"/>
  <c r="BD494" i="1"/>
  <c r="AS494" i="1"/>
  <c r="BB494" i="1"/>
  <c r="AR494" i="1"/>
  <c r="BA494" i="1"/>
  <c r="BJ494" i="1"/>
  <c r="AZ494" i="1"/>
  <c r="BI494" i="1"/>
  <c r="AX494" i="1"/>
  <c r="BH494" i="1"/>
  <c r="AW494" i="1"/>
  <c r="BF494" i="1"/>
  <c r="AV494" i="1"/>
  <c r="BE494" i="1"/>
  <c r="AT494" i="1"/>
  <c r="AM216" i="1"/>
  <c r="AE216" i="1"/>
  <c r="AL216" i="1"/>
  <c r="AD216" i="1"/>
  <c r="AN216" i="1"/>
  <c r="AB216" i="1"/>
  <c r="AK216" i="1"/>
  <c r="AA216" i="1"/>
  <c r="AJ216" i="1"/>
  <c r="J216" i="1"/>
  <c r="AI216" i="1"/>
  <c r="AH216" i="1"/>
  <c r="AG216" i="1"/>
  <c r="I221" i="1"/>
  <c r="AP216" i="1"/>
  <c r="AF216" i="1"/>
  <c r="AO216" i="1"/>
  <c r="AC216" i="1"/>
  <c r="BK586" i="1"/>
  <c r="BF586" i="1"/>
  <c r="BA586" i="1"/>
  <c r="BC516" i="1"/>
  <c r="AY516" i="1"/>
  <c r="BE600" i="1"/>
  <c r="BH600" i="1"/>
  <c r="BC600" i="1"/>
  <c r="BA474" i="1"/>
  <c r="AV474" i="1"/>
  <c r="BI642" i="1"/>
  <c r="BD642" i="1"/>
  <c r="AZ642" i="1"/>
  <c r="BF567" i="1"/>
  <c r="BF609" i="1"/>
  <c r="BF623" i="1"/>
  <c r="BF553" i="1"/>
  <c r="BF637" i="1"/>
  <c r="BF511" i="1"/>
  <c r="BF469" i="1"/>
  <c r="BF581" i="1"/>
  <c r="BF483" i="1"/>
  <c r="BF497" i="1"/>
  <c r="BF441" i="1"/>
  <c r="BF525" i="1"/>
  <c r="BF539" i="1"/>
  <c r="BF427" i="1"/>
  <c r="BF455" i="1"/>
  <c r="BF595" i="1"/>
  <c r="BI525" i="1"/>
  <c r="BI609" i="1"/>
  <c r="BI497" i="1"/>
  <c r="BI455" i="1"/>
  <c r="BI567" i="1"/>
  <c r="BI637" i="1"/>
  <c r="BI553" i="1"/>
  <c r="BI595" i="1"/>
  <c r="BI441" i="1"/>
  <c r="BI581" i="1"/>
  <c r="BI483" i="1"/>
  <c r="BI427" i="1"/>
  <c r="BI511" i="1"/>
  <c r="BI539" i="1"/>
  <c r="BI623" i="1"/>
  <c r="BI469" i="1"/>
  <c r="AV511" i="1"/>
  <c r="AV525" i="1"/>
  <c r="AV609" i="1"/>
  <c r="AV455" i="1"/>
  <c r="AV567" i="1"/>
  <c r="AV469" i="1"/>
  <c r="AV581" i="1"/>
  <c r="AV497" i="1"/>
  <c r="AV441" i="1"/>
  <c r="AV623" i="1"/>
  <c r="AV637" i="1"/>
  <c r="AV427" i="1"/>
  <c r="AV483" i="1"/>
  <c r="AV595" i="1"/>
  <c r="AV553" i="1"/>
  <c r="AV539" i="1"/>
  <c r="AS558" i="1"/>
  <c r="BF558" i="1"/>
  <c r="BE558" i="1"/>
  <c r="AX502" i="1"/>
  <c r="BB502" i="1"/>
  <c r="AT572" i="1"/>
  <c r="BI309" i="1"/>
  <c r="BA309" i="1"/>
  <c r="AS309" i="1"/>
  <c r="BE309" i="1"/>
  <c r="AV309" i="1"/>
  <c r="BD309" i="1"/>
  <c r="AU309" i="1"/>
  <c r="BG309" i="1"/>
  <c r="AT309" i="1"/>
  <c r="BF309" i="1"/>
  <c r="AR309" i="1"/>
  <c r="BC309" i="1"/>
  <c r="AQ309" i="1"/>
  <c r="BB309" i="1"/>
  <c r="AZ309" i="1"/>
  <c r="BK309" i="1"/>
  <c r="AY309" i="1"/>
  <c r="BJ309" i="1"/>
  <c r="AX309" i="1"/>
  <c r="BH309" i="1"/>
  <c r="AW309" i="1"/>
  <c r="BE544" i="1"/>
  <c r="AS544" i="1"/>
  <c r="BA460" i="1"/>
  <c r="BJ432" i="1"/>
  <c r="AX432" i="1"/>
  <c r="BD592" i="1"/>
  <c r="AV592" i="1"/>
  <c r="BK592" i="1"/>
  <c r="BC592" i="1"/>
  <c r="AU592" i="1"/>
  <c r="BJ592" i="1"/>
  <c r="BB592" i="1"/>
  <c r="AT592" i="1"/>
  <c r="BG592" i="1"/>
  <c r="AS592" i="1"/>
  <c r="BF592" i="1"/>
  <c r="AR592" i="1"/>
  <c r="BE592" i="1"/>
  <c r="BA592" i="1"/>
  <c r="AZ592" i="1"/>
  <c r="AY592" i="1"/>
  <c r="BI592" i="1"/>
  <c r="AX592" i="1"/>
  <c r="AW592" i="1"/>
  <c r="BH592" i="1"/>
  <c r="BH508" i="1"/>
  <c r="AZ508" i="1"/>
  <c r="AR508" i="1"/>
  <c r="BG508" i="1"/>
  <c r="AY508" i="1"/>
  <c r="BF508" i="1"/>
  <c r="AX508" i="1"/>
  <c r="BD508" i="1"/>
  <c r="AV508" i="1"/>
  <c r="BK508" i="1"/>
  <c r="BC508" i="1"/>
  <c r="AU508" i="1"/>
  <c r="BB508" i="1"/>
  <c r="BA508" i="1"/>
  <c r="AW508" i="1"/>
  <c r="AT508" i="1"/>
  <c r="AS508" i="1"/>
  <c r="BJ508" i="1"/>
  <c r="BI508" i="1"/>
  <c r="BE508" i="1"/>
  <c r="AN87" i="1"/>
  <c r="AF87" i="1"/>
  <c r="J87" i="1"/>
  <c r="AI87" i="1"/>
  <c r="AA87" i="1"/>
  <c r="AJ87" i="1"/>
  <c r="AH87" i="1"/>
  <c r="AG87" i="1"/>
  <c r="AP87" i="1"/>
  <c r="AE87" i="1"/>
  <c r="AO87" i="1"/>
  <c r="AD87" i="1"/>
  <c r="AL87" i="1"/>
  <c r="AB87" i="1"/>
  <c r="AK87" i="1"/>
  <c r="AM87" i="1"/>
  <c r="AC87" i="1"/>
  <c r="AS586" i="1"/>
  <c r="AX586" i="1"/>
  <c r="BJ586" i="1"/>
  <c r="BK516" i="1"/>
  <c r="BG516" i="1"/>
  <c r="AW600" i="1"/>
  <c r="AS600" i="1"/>
  <c r="BK600" i="1"/>
  <c r="BI474" i="1"/>
  <c r="BD474" i="1"/>
  <c r="AT642" i="1"/>
  <c r="AW642" i="1"/>
  <c r="BH642" i="1"/>
  <c r="AK223" i="1"/>
  <c r="AC223" i="1"/>
  <c r="AJ223" i="1"/>
  <c r="AA223" i="1"/>
  <c r="AI223" i="1"/>
  <c r="AP223" i="1"/>
  <c r="AG223" i="1"/>
  <c r="AM223" i="1"/>
  <c r="AL223" i="1"/>
  <c r="AH223" i="1"/>
  <c r="AF223" i="1"/>
  <c r="AE223" i="1"/>
  <c r="AD223" i="1"/>
  <c r="AO223" i="1"/>
  <c r="AB223" i="1"/>
  <c r="AN223" i="1"/>
  <c r="AL155" i="1"/>
  <c r="AD155" i="1"/>
  <c r="I164" i="1"/>
  <c r="AM155" i="1"/>
  <c r="AC155" i="1"/>
  <c r="AK155" i="1"/>
  <c r="AB155" i="1"/>
  <c r="AJ155" i="1"/>
  <c r="AA155" i="1"/>
  <c r="AI155" i="1"/>
  <c r="AH155" i="1"/>
  <c r="AP155" i="1"/>
  <c r="AG155" i="1"/>
  <c r="AF155" i="1"/>
  <c r="AE155" i="1"/>
  <c r="AO155" i="1"/>
  <c r="AN155" i="1"/>
  <c r="AK310" i="1"/>
  <c r="AC310" i="1"/>
  <c r="AI310" i="1"/>
  <c r="AH310" i="1"/>
  <c r="AP310" i="1"/>
  <c r="AE310" i="1"/>
  <c r="AO310" i="1"/>
  <c r="AD310" i="1"/>
  <c r="AN310" i="1"/>
  <c r="AB310" i="1"/>
  <c r="AM310" i="1"/>
  <c r="AA310" i="1"/>
  <c r="AL310" i="1"/>
  <c r="AJ310" i="1"/>
  <c r="AG310" i="1"/>
  <c r="AF310" i="1"/>
  <c r="AW567" i="1"/>
  <c r="AW525" i="1"/>
  <c r="AW623" i="1"/>
  <c r="AW455" i="1"/>
  <c r="AW427" i="1"/>
  <c r="AW553" i="1"/>
  <c r="AW637" i="1"/>
  <c r="AW539" i="1"/>
  <c r="AW511" i="1"/>
  <c r="AW469" i="1"/>
  <c r="AW609" i="1"/>
  <c r="AW581" i="1"/>
  <c r="AW483" i="1"/>
  <c r="AW497" i="1"/>
  <c r="AW595" i="1"/>
  <c r="AW441" i="1"/>
  <c r="AR525" i="1"/>
  <c r="AR455" i="1"/>
  <c r="AR511" i="1"/>
  <c r="AR567" i="1"/>
  <c r="AR609" i="1"/>
  <c r="AR595" i="1"/>
  <c r="AR497" i="1"/>
  <c r="AR623" i="1"/>
  <c r="AR637" i="1"/>
  <c r="AR539" i="1"/>
  <c r="AR581" i="1"/>
  <c r="AR469" i="1"/>
  <c r="AR427" i="1"/>
  <c r="AR483" i="1"/>
  <c r="AR553" i="1"/>
  <c r="AR441" i="1"/>
  <c r="BE609" i="1"/>
  <c r="BE455" i="1"/>
  <c r="BE525" i="1"/>
  <c r="BE553" i="1"/>
  <c r="BE539" i="1"/>
  <c r="BE637" i="1"/>
  <c r="BE469" i="1"/>
  <c r="BE581" i="1"/>
  <c r="BE623" i="1"/>
  <c r="BE497" i="1"/>
  <c r="BE427" i="1"/>
  <c r="BE511" i="1"/>
  <c r="BE441" i="1"/>
  <c r="BE483" i="1"/>
  <c r="BE567" i="1"/>
  <c r="BE595" i="1"/>
  <c r="BB558" i="1"/>
  <c r="AX558" i="1"/>
  <c r="BD502" i="1"/>
  <c r="BF502" i="1"/>
  <c r="BJ502" i="1"/>
  <c r="BI310" i="1"/>
  <c r="BA310" i="1"/>
  <c r="AS310" i="1"/>
  <c r="BK310" i="1"/>
  <c r="BB310" i="1"/>
  <c r="AR310" i="1"/>
  <c r="BJ310" i="1"/>
  <c r="AZ310" i="1"/>
  <c r="AQ310" i="1"/>
  <c r="BD310" i="1"/>
  <c r="BC310" i="1"/>
  <c r="AY310" i="1"/>
  <c r="AX310" i="1"/>
  <c r="BH310" i="1"/>
  <c r="AW310" i="1"/>
  <c r="BG310" i="1"/>
  <c r="AV310" i="1"/>
  <c r="BF310" i="1"/>
  <c r="AU310" i="1"/>
  <c r="BE310" i="1"/>
  <c r="AT310" i="1"/>
  <c r="BI303" i="1"/>
  <c r="BA303" i="1"/>
  <c r="AS303" i="1"/>
  <c r="BH303" i="1"/>
  <c r="AY303" i="1"/>
  <c r="BG303" i="1"/>
  <c r="AX303" i="1"/>
  <c r="BJ303" i="1"/>
  <c r="AV303" i="1"/>
  <c r="BE303" i="1"/>
  <c r="AT303" i="1"/>
  <c r="BC303" i="1"/>
  <c r="AQ303" i="1"/>
  <c r="AZ303" i="1"/>
  <c r="BB303" i="1"/>
  <c r="AW303" i="1"/>
  <c r="AU303" i="1"/>
  <c r="AR303" i="1"/>
  <c r="BK303" i="1"/>
  <c r="BF303" i="1"/>
  <c r="BD303" i="1"/>
  <c r="AY572" i="1"/>
  <c r="AK309" i="1"/>
  <c r="AC309" i="1"/>
  <c r="AM309" i="1"/>
  <c r="AD309" i="1"/>
  <c r="AL309" i="1"/>
  <c r="AB309" i="1"/>
  <c r="AH309" i="1"/>
  <c r="AG309" i="1"/>
  <c r="AF309" i="1"/>
  <c r="AP309" i="1"/>
  <c r="AE309" i="1"/>
  <c r="AO309" i="1"/>
  <c r="AA309" i="1"/>
  <c r="AN309" i="1"/>
  <c r="AJ309" i="1"/>
  <c r="AI309" i="1"/>
  <c r="BI312" i="1"/>
  <c r="BA312" i="1"/>
  <c r="AS312" i="1"/>
  <c r="BD312" i="1"/>
  <c r="AU312" i="1"/>
  <c r="BC312" i="1"/>
  <c r="AT312" i="1"/>
  <c r="BH312" i="1"/>
  <c r="AW312" i="1"/>
  <c r="BG312" i="1"/>
  <c r="AV312" i="1"/>
  <c r="BF312" i="1"/>
  <c r="AR312" i="1"/>
  <c r="BE312" i="1"/>
  <c r="AQ312" i="1"/>
  <c r="BB312" i="1"/>
  <c r="AZ312" i="1"/>
  <c r="BK312" i="1"/>
  <c r="AY312" i="1"/>
  <c r="AX312" i="1"/>
  <c r="BJ312" i="1"/>
  <c r="AV614" i="1"/>
  <c r="BI311" i="1"/>
  <c r="BA311" i="1"/>
  <c r="AS311" i="1"/>
  <c r="BG311" i="1"/>
  <c r="AX311" i="1"/>
  <c r="BF311" i="1"/>
  <c r="AW311" i="1"/>
  <c r="AZ311" i="1"/>
  <c r="BK311" i="1"/>
  <c r="AY311" i="1"/>
  <c r="BJ311" i="1"/>
  <c r="AV311" i="1"/>
  <c r="BH311" i="1"/>
  <c r="AU311" i="1"/>
  <c r="BE311" i="1"/>
  <c r="AT311" i="1"/>
  <c r="BD311" i="1"/>
  <c r="AR311" i="1"/>
  <c r="BC311" i="1"/>
  <c r="AQ311" i="1"/>
  <c r="BB311" i="1"/>
  <c r="AV544" i="1"/>
  <c r="AX530" i="1"/>
  <c r="BD530" i="1"/>
  <c r="AU432" i="1"/>
  <c r="BK452" i="1"/>
  <c r="BC452" i="1"/>
  <c r="AU452" i="1"/>
  <c r="BJ452" i="1"/>
  <c r="BB452" i="1"/>
  <c r="AT452" i="1"/>
  <c r="BI452" i="1"/>
  <c r="BA452" i="1"/>
  <c r="AS452" i="1"/>
  <c r="BH452" i="1"/>
  <c r="AZ452" i="1"/>
  <c r="AR452" i="1"/>
  <c r="BG452" i="1"/>
  <c r="AY452" i="1"/>
  <c r="BF452" i="1"/>
  <c r="AX452" i="1"/>
  <c r="BE452" i="1"/>
  <c r="AW452" i="1"/>
  <c r="BD452" i="1"/>
  <c r="AV452" i="1"/>
  <c r="BK620" i="1"/>
  <c r="BC620" i="1"/>
  <c r="AU620" i="1"/>
  <c r="BJ620" i="1"/>
  <c r="BB620" i="1"/>
  <c r="AT620" i="1"/>
  <c r="BI620" i="1"/>
  <c r="BA620" i="1"/>
  <c r="AS620" i="1"/>
  <c r="BH620" i="1"/>
  <c r="AZ620" i="1"/>
  <c r="AR620" i="1"/>
  <c r="BF620" i="1"/>
  <c r="AX620" i="1"/>
  <c r="BE620" i="1"/>
  <c r="AW620" i="1"/>
  <c r="BG620" i="1"/>
  <c r="BD620" i="1"/>
  <c r="AY620" i="1"/>
  <c r="AV620" i="1"/>
  <c r="BB586" i="1"/>
  <c r="BG586" i="1"/>
  <c r="AV516" i="1"/>
  <c r="AX600" i="1"/>
  <c r="BA600" i="1"/>
  <c r="AY474" i="1"/>
  <c r="AT474" i="1"/>
  <c r="BB642" i="1"/>
  <c r="AX623" i="1"/>
  <c r="AX525" i="1"/>
  <c r="AX567" i="1"/>
  <c r="AX609" i="1"/>
  <c r="AX511" i="1"/>
  <c r="AX427" i="1"/>
  <c r="AX455" i="1"/>
  <c r="AX497" i="1"/>
  <c r="AX553" i="1"/>
  <c r="AX595" i="1"/>
  <c r="AX469" i="1"/>
  <c r="AX637" i="1"/>
  <c r="AX441" i="1"/>
  <c r="AX539" i="1"/>
  <c r="AX581" i="1"/>
  <c r="AX483" i="1"/>
  <c r="BA455" i="1"/>
  <c r="BA525" i="1"/>
  <c r="BA609" i="1"/>
  <c r="BA469" i="1"/>
  <c r="BA623" i="1"/>
  <c r="BA553" i="1"/>
  <c r="BA441" i="1"/>
  <c r="BA497" i="1"/>
  <c r="BA427" i="1"/>
  <c r="BA595" i="1"/>
  <c r="BA511" i="1"/>
  <c r="BA567" i="1"/>
  <c r="BA637" i="1"/>
  <c r="BA539" i="1"/>
  <c r="BA483" i="1"/>
  <c r="BA581" i="1"/>
  <c r="AT609" i="1"/>
  <c r="AT511" i="1"/>
  <c r="AT497" i="1"/>
  <c r="AT567" i="1"/>
  <c r="AT483" i="1"/>
  <c r="AT455" i="1"/>
  <c r="AT427" i="1"/>
  <c r="AT595" i="1"/>
  <c r="AT539" i="1"/>
  <c r="AT637" i="1"/>
  <c r="AT581" i="1"/>
  <c r="AT623" i="1"/>
  <c r="AT469" i="1"/>
  <c r="AT525" i="1"/>
  <c r="AT553" i="1"/>
  <c r="AT441" i="1"/>
  <c r="BK558" i="1"/>
  <c r="BE502" i="1"/>
  <c r="AY502" i="1"/>
  <c r="I168" i="1" l="1"/>
  <c r="AM163" i="1"/>
  <c r="AE163" i="1"/>
  <c r="AL163" i="1"/>
  <c r="AC163" i="1"/>
  <c r="AK163" i="1"/>
  <c r="AB163" i="1"/>
  <c r="AJ163" i="1"/>
  <c r="AA163" i="1"/>
  <c r="AI163" i="1"/>
  <c r="AH163" i="1"/>
  <c r="AP163" i="1"/>
  <c r="AG163" i="1"/>
  <c r="AO163" i="1"/>
  <c r="AN163" i="1"/>
  <c r="AF163" i="1"/>
  <c r="AD163" i="1"/>
  <c r="AK221" i="1"/>
  <c r="BD569" i="1" s="1"/>
  <c r="AC221" i="1"/>
  <c r="AH221" i="1"/>
  <c r="AP221" i="1"/>
  <c r="BD639" i="1" s="1"/>
  <c r="AG221" i="1"/>
  <c r="AN221" i="1"/>
  <c r="AB221" i="1"/>
  <c r="BK443" i="1" s="1"/>
  <c r="AM221" i="1"/>
  <c r="AA221" i="1"/>
  <c r="AL221" i="1"/>
  <c r="AJ221" i="1"/>
  <c r="AI221" i="1"/>
  <c r="AF221" i="1"/>
  <c r="J221" i="1"/>
  <c r="AE221" i="1"/>
  <c r="AO221" i="1"/>
  <c r="AD221" i="1"/>
  <c r="AW443" i="1"/>
  <c r="BD443" i="1"/>
  <c r="AV443" i="1"/>
  <c r="BC443" i="1"/>
  <c r="AT443" i="1"/>
  <c r="BI443" i="1"/>
  <c r="BA443" i="1"/>
  <c r="BH443" i="1"/>
  <c r="AZ443" i="1"/>
  <c r="AY443" i="1"/>
  <c r="BF443" i="1"/>
  <c r="AX443" i="1"/>
  <c r="AK162" i="1"/>
  <c r="AC162" i="1"/>
  <c r="AH162" i="1"/>
  <c r="AP162" i="1"/>
  <c r="AG162" i="1"/>
  <c r="AO162" i="1"/>
  <c r="AF162" i="1"/>
  <c r="I167" i="1"/>
  <c r="AN162" i="1"/>
  <c r="AE162" i="1"/>
  <c r="AM162" i="1"/>
  <c r="AD162" i="1"/>
  <c r="AL162" i="1"/>
  <c r="AB162" i="1"/>
  <c r="AJ162" i="1"/>
  <c r="AI162" i="1"/>
  <c r="AA162" i="1"/>
  <c r="I169" i="1"/>
  <c r="AO164" i="1"/>
  <c r="AG164" i="1"/>
  <c r="AI164" i="1"/>
  <c r="AH164" i="1"/>
  <c r="AP164" i="1"/>
  <c r="AF164" i="1"/>
  <c r="AN164" i="1"/>
  <c r="AE164" i="1"/>
  <c r="AM164" i="1"/>
  <c r="AD164" i="1"/>
  <c r="AL164" i="1"/>
  <c r="AC164" i="1"/>
  <c r="AK164" i="1"/>
  <c r="AJ164" i="1"/>
  <c r="AB164" i="1"/>
  <c r="AA164" i="1"/>
  <c r="BH513" i="1"/>
  <c r="AZ513" i="1"/>
  <c r="AR513" i="1"/>
  <c r="BG513" i="1"/>
  <c r="AY513" i="1"/>
  <c r="BF513" i="1"/>
  <c r="AX513" i="1"/>
  <c r="BE513" i="1"/>
  <c r="AW513" i="1"/>
  <c r="BD513" i="1"/>
  <c r="AV513" i="1"/>
  <c r="BK513" i="1"/>
  <c r="BC513" i="1"/>
  <c r="AU513" i="1"/>
  <c r="BJ513" i="1"/>
  <c r="BB513" i="1"/>
  <c r="AT513" i="1"/>
  <c r="BA513" i="1"/>
  <c r="AS513" i="1"/>
  <c r="BI513" i="1"/>
  <c r="BE611" i="1"/>
  <c r="AW611" i="1"/>
  <c r="BJ611" i="1"/>
  <c r="BB611" i="1"/>
  <c r="AT611" i="1"/>
  <c r="BG611" i="1"/>
  <c r="AY611" i="1"/>
  <c r="AZ611" i="1"/>
  <c r="BK611" i="1"/>
  <c r="AX611" i="1"/>
  <c r="BI611" i="1"/>
  <c r="AV611" i="1"/>
  <c r="BH611" i="1"/>
  <c r="AU611" i="1"/>
  <c r="BF611" i="1"/>
  <c r="AS611" i="1"/>
  <c r="BD611" i="1"/>
  <c r="AR611" i="1"/>
  <c r="BC611" i="1"/>
  <c r="BA611" i="1"/>
  <c r="BI308" i="1"/>
  <c r="BA308" i="1"/>
  <c r="AS308" i="1"/>
  <c r="BH308" i="1"/>
  <c r="AY308" i="1"/>
  <c r="BG308" i="1"/>
  <c r="AX308" i="1"/>
  <c r="BK308" i="1"/>
  <c r="AW308" i="1"/>
  <c r="BJ308" i="1"/>
  <c r="AV308" i="1"/>
  <c r="BF308" i="1"/>
  <c r="AU308" i="1"/>
  <c r="BE308" i="1"/>
  <c r="AT308" i="1"/>
  <c r="BD308" i="1"/>
  <c r="AR308" i="1"/>
  <c r="BC308" i="1"/>
  <c r="AQ308" i="1"/>
  <c r="BB308" i="1"/>
  <c r="AZ308" i="1"/>
  <c r="AI161" i="1"/>
  <c r="AA161" i="1"/>
  <c r="I166" i="1"/>
  <c r="AM161" i="1"/>
  <c r="AD161" i="1"/>
  <c r="AL161" i="1"/>
  <c r="AC161" i="1"/>
  <c r="AK161" i="1"/>
  <c r="AB161" i="1"/>
  <c r="AJ161" i="1"/>
  <c r="AH161" i="1"/>
  <c r="AP161" i="1"/>
  <c r="AG161" i="1"/>
  <c r="AO161" i="1"/>
  <c r="AN161" i="1"/>
  <c r="AF161" i="1"/>
  <c r="AE161" i="1"/>
  <c r="BG579" i="1"/>
  <c r="AY579" i="1"/>
  <c r="AN165" i="1"/>
  <c r="AF165" i="1"/>
  <c r="AM165" i="1"/>
  <c r="AL165" i="1"/>
  <c r="AC165" i="1"/>
  <c r="AK165" i="1"/>
  <c r="AB165" i="1"/>
  <c r="J165" i="1"/>
  <c r="AJ165" i="1"/>
  <c r="AA165" i="1"/>
  <c r="AI165" i="1"/>
  <c r="AH165" i="1"/>
  <c r="AP165" i="1"/>
  <c r="AG165" i="1"/>
  <c r="AO165" i="1"/>
  <c r="AE165" i="1"/>
  <c r="AD165" i="1"/>
  <c r="AK308" i="1"/>
  <c r="AS565" i="1" s="1"/>
  <c r="AC308" i="1"/>
  <c r="AP308" i="1"/>
  <c r="AG308" i="1"/>
  <c r="AV509" i="1" s="1"/>
  <c r="J308" i="1"/>
  <c r="AO308" i="1"/>
  <c r="AF308" i="1"/>
  <c r="BK495" i="1" s="1"/>
  <c r="AL308" i="1"/>
  <c r="AW579" i="1" s="1"/>
  <c r="AJ308" i="1"/>
  <c r="BE551" i="1" s="1"/>
  <c r="AI308" i="1"/>
  <c r="AH308" i="1"/>
  <c r="AE308" i="1"/>
  <c r="BI481" i="1" s="1"/>
  <c r="AD308" i="1"/>
  <c r="BC467" i="1" s="1"/>
  <c r="AN308" i="1"/>
  <c r="AB308" i="1"/>
  <c r="AY439" i="1" s="1"/>
  <c r="AM308" i="1"/>
  <c r="AT593" i="1" s="1"/>
  <c r="AA308" i="1"/>
  <c r="AV425" i="1"/>
  <c r="BK429" i="1"/>
  <c r="BC429" i="1"/>
  <c r="AU429" i="1"/>
  <c r="BJ429" i="1"/>
  <c r="BB429" i="1"/>
  <c r="AT429" i="1"/>
  <c r="BI429" i="1"/>
  <c r="BA429" i="1"/>
  <c r="AS429" i="1"/>
  <c r="BH429" i="1"/>
  <c r="AZ429" i="1"/>
  <c r="AR429" i="1"/>
  <c r="BG429" i="1"/>
  <c r="AY429" i="1"/>
  <c r="AX429" i="1"/>
  <c r="AW429" i="1"/>
  <c r="AV429" i="1"/>
  <c r="BF429" i="1"/>
  <c r="BE429" i="1"/>
  <c r="BD429" i="1"/>
  <c r="BH481" i="1"/>
  <c r="AY481" i="1"/>
  <c r="BD527" i="1"/>
  <c r="AV527" i="1"/>
  <c r="BI527" i="1"/>
  <c r="BA527" i="1"/>
  <c r="AS527" i="1"/>
  <c r="BE527" i="1"/>
  <c r="AT527" i="1"/>
  <c r="BC527" i="1"/>
  <c r="AR527" i="1"/>
  <c r="BB527" i="1"/>
  <c r="BK527" i="1"/>
  <c r="AZ527" i="1"/>
  <c r="BJ527" i="1"/>
  <c r="AY527" i="1"/>
  <c r="BH527" i="1"/>
  <c r="AX527" i="1"/>
  <c r="BG527" i="1"/>
  <c r="AW527" i="1"/>
  <c r="BF527" i="1"/>
  <c r="AU527" i="1"/>
  <c r="BE471" i="1"/>
  <c r="AW471" i="1"/>
  <c r="BD471" i="1"/>
  <c r="AV471" i="1"/>
  <c r="BK471" i="1"/>
  <c r="BC471" i="1"/>
  <c r="AU471" i="1"/>
  <c r="BJ471" i="1"/>
  <c r="BB471" i="1"/>
  <c r="AT471" i="1"/>
  <c r="BI471" i="1"/>
  <c r="BA471" i="1"/>
  <c r="AS471" i="1"/>
  <c r="BH471" i="1"/>
  <c r="AZ471" i="1"/>
  <c r="AR471" i="1"/>
  <c r="BG471" i="1"/>
  <c r="AY471" i="1"/>
  <c r="BF471" i="1"/>
  <c r="AX471" i="1"/>
  <c r="AI67" i="1"/>
  <c r="AA67" i="1"/>
  <c r="AL67" i="1"/>
  <c r="AD67" i="1"/>
  <c r="AH67" i="1"/>
  <c r="I94" i="1"/>
  <c r="AG67" i="1"/>
  <c r="AO67" i="1"/>
  <c r="AE67" i="1"/>
  <c r="AN67" i="1"/>
  <c r="AC67" i="1"/>
  <c r="AK67" i="1"/>
  <c r="AJ67" i="1"/>
  <c r="AB67" i="1"/>
  <c r="AF67" i="1"/>
  <c r="AP67" i="1"/>
  <c r="AM67" i="1"/>
  <c r="BG593" i="1"/>
  <c r="BE593" i="1"/>
  <c r="AR425" i="1"/>
  <c r="BK607" i="1"/>
  <c r="BF607" i="1"/>
  <c r="AT607" i="1"/>
  <c r="BB607" i="1"/>
  <c r="BJ607" i="1"/>
  <c r="AV607" i="1"/>
  <c r="AY607" i="1"/>
  <c r="BG607" i="1"/>
  <c r="BI607" i="1"/>
  <c r="AU607" i="1"/>
  <c r="BC607" i="1"/>
  <c r="AW607" i="1"/>
  <c r="AR607" i="1"/>
  <c r="BE607" i="1"/>
  <c r="BA607" i="1"/>
  <c r="BD607" i="1"/>
  <c r="AX607" i="1"/>
  <c r="AZ607" i="1"/>
  <c r="AS607" i="1"/>
  <c r="BH607" i="1"/>
  <c r="BI565" i="1"/>
  <c r="AZ565" i="1"/>
  <c r="AR579" i="1"/>
  <c r="BC481" i="1"/>
  <c r="AT481" i="1"/>
  <c r="BK541" i="1"/>
  <c r="BC541" i="1"/>
  <c r="AU541" i="1"/>
  <c r="BJ541" i="1"/>
  <c r="BB541" i="1"/>
  <c r="AT541" i="1"/>
  <c r="BI541" i="1"/>
  <c r="BA541" i="1"/>
  <c r="AS541" i="1"/>
  <c r="BH541" i="1"/>
  <c r="AZ541" i="1"/>
  <c r="AR541" i="1"/>
  <c r="BG541" i="1"/>
  <c r="AY541" i="1"/>
  <c r="BF541" i="1"/>
  <c r="AX541" i="1"/>
  <c r="BE541" i="1"/>
  <c r="AW541" i="1"/>
  <c r="BD541" i="1"/>
  <c r="AV541" i="1"/>
  <c r="BD583" i="1"/>
  <c r="AV583" i="1"/>
  <c r="BI583" i="1"/>
  <c r="AZ583" i="1"/>
  <c r="BH583" i="1"/>
  <c r="AY583" i="1"/>
  <c r="BG583" i="1"/>
  <c r="AX583" i="1"/>
  <c r="BF583" i="1"/>
  <c r="AW583" i="1"/>
  <c r="BE583" i="1"/>
  <c r="AU583" i="1"/>
  <c r="BC583" i="1"/>
  <c r="AT583" i="1"/>
  <c r="BK583" i="1"/>
  <c r="BB583" i="1"/>
  <c r="AS583" i="1"/>
  <c r="AR583" i="1"/>
  <c r="BJ583" i="1"/>
  <c r="BA583" i="1"/>
  <c r="BH593" i="1"/>
  <c r="AR593" i="1"/>
  <c r="BF621" i="1"/>
  <c r="BG621" i="1"/>
  <c r="BC621" i="1"/>
  <c r="AU621" i="1"/>
  <c r="AW621" i="1"/>
  <c r="AY621" i="1"/>
  <c r="AT621" i="1"/>
  <c r="AS621" i="1"/>
  <c r="AV621" i="1"/>
  <c r="AX621" i="1"/>
  <c r="BB621" i="1"/>
  <c r="AZ621" i="1"/>
  <c r="BI621" i="1"/>
  <c r="BD621" i="1"/>
  <c r="BJ621" i="1"/>
  <c r="BH621" i="1"/>
  <c r="BE621" i="1"/>
  <c r="BK621" i="1"/>
  <c r="BA621" i="1"/>
  <c r="AR621" i="1"/>
  <c r="AX565" i="1"/>
  <c r="AR565" i="1"/>
  <c r="AI66" i="1"/>
  <c r="AA66" i="1"/>
  <c r="AL66" i="1"/>
  <c r="AD66" i="1"/>
  <c r="AP66" i="1"/>
  <c r="AF66" i="1"/>
  <c r="BH493" i="1" s="1"/>
  <c r="AO66" i="1"/>
  <c r="AE66" i="1"/>
  <c r="I93" i="1"/>
  <c r="AM66" i="1"/>
  <c r="AB66" i="1"/>
  <c r="AK66" i="1"/>
  <c r="BE563" i="1" s="1"/>
  <c r="AH66" i="1"/>
  <c r="AG66" i="1"/>
  <c r="AC66" i="1"/>
  <c r="AT451" i="1" s="1"/>
  <c r="AJ66" i="1"/>
  <c r="AN66" i="1"/>
  <c r="J65" i="1"/>
  <c r="BE467" i="1"/>
  <c r="AS605" i="1"/>
  <c r="AR481" i="1"/>
  <c r="AS481" i="1"/>
  <c r="AW481" i="1"/>
  <c r="BF457" i="1"/>
  <c r="AX457" i="1"/>
  <c r="BE457" i="1"/>
  <c r="AV457" i="1"/>
  <c r="BD457" i="1"/>
  <c r="AU457" i="1"/>
  <c r="BC457" i="1"/>
  <c r="AT457" i="1"/>
  <c r="BK457" i="1"/>
  <c r="BB457" i="1"/>
  <c r="AS457" i="1"/>
  <c r="BJ457" i="1"/>
  <c r="BA457" i="1"/>
  <c r="AR457" i="1"/>
  <c r="BI457" i="1"/>
  <c r="AZ457" i="1"/>
  <c r="BH457" i="1"/>
  <c r="AY457" i="1"/>
  <c r="BG457" i="1"/>
  <c r="AW457" i="1"/>
  <c r="BJ485" i="1"/>
  <c r="BB485" i="1"/>
  <c r="AT485" i="1"/>
  <c r="BI485" i="1"/>
  <c r="BA485" i="1"/>
  <c r="AS485" i="1"/>
  <c r="BH485" i="1"/>
  <c r="AZ485" i="1"/>
  <c r="AR485" i="1"/>
  <c r="BG485" i="1"/>
  <c r="AY485" i="1"/>
  <c r="BF485" i="1"/>
  <c r="AX485" i="1"/>
  <c r="BE485" i="1"/>
  <c r="AW485" i="1"/>
  <c r="BD485" i="1"/>
  <c r="AV485" i="1"/>
  <c r="AU485" i="1"/>
  <c r="BK485" i="1"/>
  <c r="BC485" i="1"/>
  <c r="AI68" i="1"/>
  <c r="BB535" i="1" s="1"/>
  <c r="AA68" i="1"/>
  <c r="AL68" i="1"/>
  <c r="AV577" i="1" s="1"/>
  <c r="AD68" i="1"/>
  <c r="I95" i="1"/>
  <c r="AK68" i="1"/>
  <c r="AJ68" i="1"/>
  <c r="AG68" i="1"/>
  <c r="AP68" i="1"/>
  <c r="AF68" i="1"/>
  <c r="BD493" i="1" s="1"/>
  <c r="AN68" i="1"/>
  <c r="AC68" i="1"/>
  <c r="BA451" i="1" s="1"/>
  <c r="AM68" i="1"/>
  <c r="AU549" i="1" s="1"/>
  <c r="AB68" i="1"/>
  <c r="AY437" i="1" s="1"/>
  <c r="AE68" i="1"/>
  <c r="AH68" i="1"/>
  <c r="AO68" i="1"/>
  <c r="AI69" i="1"/>
  <c r="AA69" i="1"/>
  <c r="AU423" i="1" s="1"/>
  <c r="AL69" i="1"/>
  <c r="AT549" i="1" s="1"/>
  <c r="AD69" i="1"/>
  <c r="AN69" i="1"/>
  <c r="BJ605" i="1" s="1"/>
  <c r="AC69" i="1"/>
  <c r="AY451" i="1" s="1"/>
  <c r="AM69" i="1"/>
  <c r="AZ591" i="1" s="1"/>
  <c r="AB69" i="1"/>
  <c r="AT437" i="1" s="1"/>
  <c r="AJ69" i="1"/>
  <c r="AH69" i="1"/>
  <c r="AS521" i="1" s="1"/>
  <c r="AP69" i="1"/>
  <c r="BA633" i="1" s="1"/>
  <c r="AF69" i="1"/>
  <c r="BK493" i="1" s="1"/>
  <c r="I96" i="1"/>
  <c r="AO69" i="1"/>
  <c r="AT619" i="1" s="1"/>
  <c r="AE69" i="1"/>
  <c r="AG69" i="1"/>
  <c r="AK69" i="1"/>
  <c r="AS549" i="1" s="1"/>
  <c r="BE423" i="1"/>
  <c r="AV593" i="1"/>
  <c r="BJ593" i="1"/>
  <c r="AW551" i="1"/>
  <c r="AZ551" i="1"/>
  <c r="AS551" i="1"/>
  <c r="AX551" i="1"/>
  <c r="BK551" i="1"/>
  <c r="BA551" i="1"/>
  <c r="BF551" i="1"/>
  <c r="AV551" i="1"/>
  <c r="BI551" i="1"/>
  <c r="AR551" i="1"/>
  <c r="BD551" i="1"/>
  <c r="AY551" i="1"/>
  <c r="BG551" i="1"/>
  <c r="BJ551" i="1"/>
  <c r="AT551" i="1"/>
  <c r="BB551" i="1"/>
  <c r="BK451" i="1"/>
  <c r="BA467" i="1"/>
  <c r="BE565" i="1"/>
  <c r="BJ565" i="1"/>
  <c r="BG451" i="1"/>
  <c r="BB521" i="1"/>
  <c r="AY521" i="1"/>
  <c r="BD451" i="1"/>
  <c r="BE591" i="1"/>
  <c r="BI563" i="1"/>
  <c r="BA423" i="1"/>
  <c r="BJ499" i="1"/>
  <c r="BB499" i="1"/>
  <c r="AT499" i="1"/>
  <c r="BI499" i="1"/>
  <c r="BA499" i="1"/>
  <c r="AS499" i="1"/>
  <c r="BH499" i="1"/>
  <c r="AZ499" i="1"/>
  <c r="AR499" i="1"/>
  <c r="BF499" i="1"/>
  <c r="AX499" i="1"/>
  <c r="BE499" i="1"/>
  <c r="AW499" i="1"/>
  <c r="AY499" i="1"/>
  <c r="AV499" i="1"/>
  <c r="AU499" i="1"/>
  <c r="BK499" i="1"/>
  <c r="BG499" i="1"/>
  <c r="BD499" i="1"/>
  <c r="BC499" i="1"/>
  <c r="AU493" i="1"/>
  <c r="BJ481" i="1"/>
  <c r="BK481" i="1"/>
  <c r="BJ625" i="1"/>
  <c r="BB625" i="1"/>
  <c r="AT625" i="1"/>
  <c r="BI625" i="1"/>
  <c r="BA625" i="1"/>
  <c r="AS625" i="1"/>
  <c r="BH625" i="1"/>
  <c r="AZ625" i="1"/>
  <c r="AR625" i="1"/>
  <c r="BG625" i="1"/>
  <c r="AY625" i="1"/>
  <c r="BF625" i="1"/>
  <c r="BE625" i="1"/>
  <c r="AW625" i="1"/>
  <c r="BD625" i="1"/>
  <c r="AV625" i="1"/>
  <c r="BK625" i="1"/>
  <c r="BC625" i="1"/>
  <c r="AX625" i="1"/>
  <c r="AU625" i="1"/>
  <c r="BH555" i="1"/>
  <c r="AZ555" i="1"/>
  <c r="AR555" i="1"/>
  <c r="BG555" i="1"/>
  <c r="AY555" i="1"/>
  <c r="BF555" i="1"/>
  <c r="AX555" i="1"/>
  <c r="BE555" i="1"/>
  <c r="AW555" i="1"/>
  <c r="BD555" i="1"/>
  <c r="AV555" i="1"/>
  <c r="BK555" i="1"/>
  <c r="BC555" i="1"/>
  <c r="AU555" i="1"/>
  <c r="BJ555" i="1"/>
  <c r="BB555" i="1"/>
  <c r="AT555" i="1"/>
  <c r="BI555" i="1"/>
  <c r="BA555" i="1"/>
  <c r="AS555" i="1"/>
  <c r="BK597" i="1"/>
  <c r="BC597" i="1"/>
  <c r="AU597" i="1"/>
  <c r="BJ597" i="1"/>
  <c r="BB597" i="1"/>
  <c r="AT597" i="1"/>
  <c r="BI597" i="1"/>
  <c r="BA597" i="1"/>
  <c r="AS597" i="1"/>
  <c r="BH597" i="1"/>
  <c r="AZ597" i="1"/>
  <c r="AR597" i="1"/>
  <c r="BG597" i="1"/>
  <c r="AY597" i="1"/>
  <c r="BF597" i="1"/>
  <c r="AX597" i="1"/>
  <c r="BE597" i="1"/>
  <c r="AW597" i="1"/>
  <c r="AV597" i="1"/>
  <c r="BD597" i="1"/>
  <c r="BK423" i="1"/>
  <c r="BJ591" i="1"/>
  <c r="BA591" i="1"/>
  <c r="AU577" i="1"/>
  <c r="AR577" i="1"/>
  <c r="AS577" i="1"/>
  <c r="AW549" i="1"/>
  <c r="AZ593" i="1"/>
  <c r="BI593" i="1"/>
  <c r="AV453" i="1"/>
  <c r="AX453" i="1"/>
  <c r="BI453" i="1"/>
  <c r="AT453" i="1"/>
  <c r="BF453" i="1"/>
  <c r="BJ453" i="1"/>
  <c r="AY453" i="1"/>
  <c r="BK453" i="1"/>
  <c r="BD453" i="1"/>
  <c r="BB453" i="1"/>
  <c r="AW453" i="1"/>
  <c r="AZ453" i="1"/>
  <c r="AU453" i="1"/>
  <c r="BA453" i="1"/>
  <c r="BG453" i="1"/>
  <c r="AR453" i="1"/>
  <c r="BE453" i="1"/>
  <c r="BC453" i="1"/>
  <c r="AS453" i="1"/>
  <c r="BH453" i="1"/>
  <c r="AT439" i="1"/>
  <c r="BE439" i="1"/>
  <c r="BD439" i="1"/>
  <c r="AW439" i="1"/>
  <c r="AS439" i="1"/>
  <c r="AU439" i="1"/>
  <c r="AZ439" i="1"/>
  <c r="BH439" i="1"/>
  <c r="BJ439" i="1"/>
  <c r="AX439" i="1"/>
  <c r="BA439" i="1"/>
  <c r="BK439" i="1"/>
  <c r="AV439" i="1"/>
  <c r="BG439" i="1"/>
  <c r="AR439" i="1"/>
  <c r="BB439" i="1"/>
  <c r="BF439" i="1"/>
  <c r="J160" i="1"/>
  <c r="AT565" i="1"/>
  <c r="BB565" i="1"/>
  <c r="BC591" i="1"/>
  <c r="BF437" i="1" l="1"/>
  <c r="BA535" i="1"/>
  <c r="AR535" i="1"/>
  <c r="AX535" i="1"/>
  <c r="AW535" i="1"/>
  <c r="AZ535" i="1"/>
  <c r="BC535" i="1"/>
  <c r="AR591" i="1"/>
  <c r="AW591" i="1"/>
  <c r="AY591" i="1"/>
  <c r="BD591" i="1"/>
  <c r="BB423" i="1"/>
  <c r="BI423" i="1"/>
  <c r="AY535" i="1"/>
  <c r="AX437" i="1"/>
  <c r="BB605" i="1"/>
  <c r="BH423" i="1"/>
  <c r="AZ423" i="1"/>
  <c r="BK619" i="1"/>
  <c r="BF423" i="1"/>
  <c r="BC493" i="1"/>
  <c r="AV537" i="1"/>
  <c r="BF537" i="1"/>
  <c r="AW537" i="1"/>
  <c r="BI537" i="1"/>
  <c r="BA537" i="1"/>
  <c r="AU537" i="1"/>
  <c r="AT537" i="1"/>
  <c r="BG537" i="1"/>
  <c r="BH537" i="1"/>
  <c r="BB537" i="1"/>
  <c r="BK537" i="1"/>
  <c r="AX537" i="1"/>
  <c r="AS537" i="1"/>
  <c r="BJ537" i="1"/>
  <c r="AY537" i="1"/>
  <c r="AZ537" i="1"/>
  <c r="AR537" i="1"/>
  <c r="BD537" i="1"/>
  <c r="BC537" i="1"/>
  <c r="BE537" i="1"/>
  <c r="BI579" i="1"/>
  <c r="AT579" i="1"/>
  <c r="BG591" i="1"/>
  <c r="AY423" i="1"/>
  <c r="AY467" i="1"/>
  <c r="BA577" i="1"/>
  <c r="BK437" i="1"/>
  <c r="AZ495" i="1"/>
  <c r="BF495" i="1"/>
  <c r="AU593" i="1"/>
  <c r="BJ437" i="1"/>
  <c r="AY569" i="1"/>
  <c r="AS569" i="1"/>
  <c r="AW569" i="1"/>
  <c r="AT639" i="1"/>
  <c r="AW639" i="1"/>
  <c r="AZ481" i="1"/>
  <c r="BF467" i="1"/>
  <c r="AS563" i="1"/>
  <c r="AW605" i="1"/>
  <c r="BJ579" i="1"/>
  <c r="AX423" i="1"/>
  <c r="BD507" i="1"/>
  <c r="AZ507" i="1"/>
  <c r="AX507" i="1"/>
  <c r="BE507" i="1"/>
  <c r="BI507" i="1"/>
  <c r="BG507" i="1"/>
  <c r="BH605" i="1"/>
  <c r="AJ93" i="1"/>
  <c r="AB93" i="1"/>
  <c r="AI93" i="1"/>
  <c r="AA93" i="1"/>
  <c r="AS380" i="1" s="1"/>
  <c r="AS401" i="1" s="1"/>
  <c r="AL93" i="1"/>
  <c r="AV393" i="1" s="1"/>
  <c r="AV414" i="1" s="1"/>
  <c r="AD93" i="1"/>
  <c r="AP93" i="1"/>
  <c r="AT397" i="1" s="1"/>
  <c r="AE93" i="1"/>
  <c r="AO93" i="1"/>
  <c r="AC93" i="1"/>
  <c r="AN93" i="1"/>
  <c r="AM93" i="1"/>
  <c r="AX394" i="1" s="1"/>
  <c r="AK93" i="1"/>
  <c r="AH93" i="1"/>
  <c r="AZ387" i="1" s="1"/>
  <c r="AG93" i="1"/>
  <c r="AS386" i="1" s="1"/>
  <c r="AS407" i="1" s="1"/>
  <c r="AF93" i="1"/>
  <c r="J92" i="1"/>
  <c r="BJ535" i="1"/>
  <c r="BG535" i="1"/>
  <c r="BH535" i="1"/>
  <c r="AT535" i="1"/>
  <c r="BK535" i="1"/>
  <c r="BD535" i="1"/>
  <c r="BI535" i="1"/>
  <c r="AV535" i="1"/>
  <c r="AU535" i="1"/>
  <c r="AX591" i="1"/>
  <c r="AU619" i="1"/>
  <c r="BH577" i="1"/>
  <c r="AT425" i="1"/>
  <c r="BA425" i="1"/>
  <c r="BF425" i="1"/>
  <c r="BH425" i="1"/>
  <c r="BD425" i="1"/>
  <c r="AW425" i="1"/>
  <c r="BK425" i="1"/>
  <c r="BI425" i="1"/>
  <c r="AS425" i="1"/>
  <c r="AU425" i="1"/>
  <c r="AZ425" i="1"/>
  <c r="AX425" i="1"/>
  <c r="AY425" i="1"/>
  <c r="BE425" i="1"/>
  <c r="BJ425" i="1"/>
  <c r="AU551" i="1"/>
  <c r="BC551" i="1"/>
  <c r="AY565" i="1"/>
  <c r="BD565" i="1"/>
  <c r="BK565" i="1"/>
  <c r="BD481" i="1"/>
  <c r="AZ437" i="1"/>
  <c r="BC423" i="1"/>
  <c r="BG565" i="1"/>
  <c r="AS437" i="1"/>
  <c r="AR467" i="1"/>
  <c r="AN167" i="1"/>
  <c r="AF167" i="1"/>
  <c r="AM167" i="1"/>
  <c r="AD167" i="1"/>
  <c r="AL167" i="1"/>
  <c r="AC167" i="1"/>
  <c r="AK167" i="1"/>
  <c r="AB167" i="1"/>
  <c r="AJ167" i="1"/>
  <c r="AA167" i="1"/>
  <c r="AI167" i="1"/>
  <c r="AH167" i="1"/>
  <c r="AP167" i="1"/>
  <c r="AG167" i="1"/>
  <c r="AO167" i="1"/>
  <c r="AE167" i="1"/>
  <c r="AR437" i="1"/>
  <c r="AT577" i="1"/>
  <c r="AV565" i="1"/>
  <c r="BD495" i="1"/>
  <c r="BJ495" i="1"/>
  <c r="BB569" i="1"/>
  <c r="BA569" i="1"/>
  <c r="BE569" i="1"/>
  <c r="BB639" i="1"/>
  <c r="BE639" i="1"/>
  <c r="BK521" i="1"/>
  <c r="AZ467" i="1"/>
  <c r="AW467" i="1"/>
  <c r="AS493" i="1"/>
  <c r="BF479" i="1"/>
  <c r="BH479" i="1"/>
  <c r="BA479" i="1"/>
  <c r="BJ479" i="1"/>
  <c r="BK479" i="1"/>
  <c r="BJ423" i="1"/>
  <c r="AR549" i="1"/>
  <c r="AS479" i="1"/>
  <c r="BB479" i="1"/>
  <c r="AT479" i="1"/>
  <c r="BE479" i="1"/>
  <c r="BI479" i="1"/>
  <c r="AV479" i="1"/>
  <c r="AX479" i="1"/>
  <c r="AZ479" i="1"/>
  <c r="AW479" i="1"/>
  <c r="BD479" i="1"/>
  <c r="AR479" i="1"/>
  <c r="BC479" i="1"/>
  <c r="BG479" i="1"/>
  <c r="AR619" i="1"/>
  <c r="BK577" i="1"/>
  <c r="BA493" i="1"/>
  <c r="BB437" i="1"/>
  <c r="AS593" i="1"/>
  <c r="BD593" i="1"/>
  <c r="BC593" i="1"/>
  <c r="BG425" i="1"/>
  <c r="AV579" i="1"/>
  <c r="BF579" i="1"/>
  <c r="BC425" i="1"/>
  <c r="BF481" i="1"/>
  <c r="AP169" i="1"/>
  <c r="BK397" i="1" s="1"/>
  <c r="AH169" i="1"/>
  <c r="AN169" i="1"/>
  <c r="BG395" i="1" s="1"/>
  <c r="AF169" i="1"/>
  <c r="AU385" i="1" s="1"/>
  <c r="AM169" i="1"/>
  <c r="AR394" i="1" s="1"/>
  <c r="AR415" i="1" s="1"/>
  <c r="AC169" i="1"/>
  <c r="AL169" i="1"/>
  <c r="AY393" i="1" s="1"/>
  <c r="AB169" i="1"/>
  <c r="BD381" i="1" s="1"/>
  <c r="AK169" i="1"/>
  <c r="AA169" i="1"/>
  <c r="BG380" i="1" s="1"/>
  <c r="BG401" i="1" s="1"/>
  <c r="AJ169" i="1"/>
  <c r="AI169" i="1"/>
  <c r="AG169" i="1"/>
  <c r="AY386" i="1" s="1"/>
  <c r="AE169" i="1"/>
  <c r="AD169" i="1"/>
  <c r="AO169" i="1"/>
  <c r="BK396" i="1" s="1"/>
  <c r="AU565" i="1"/>
  <c r="BD467" i="1"/>
  <c r="BI467" i="1"/>
  <c r="BC577" i="1"/>
  <c r="AZ451" i="1"/>
  <c r="BC565" i="1"/>
  <c r="BD619" i="1"/>
  <c r="BI495" i="1"/>
  <c r="BC495" i="1"/>
  <c r="AY593" i="1"/>
  <c r="BF569" i="1"/>
  <c r="BI569" i="1"/>
  <c r="AR639" i="1"/>
  <c r="BJ639" i="1"/>
  <c r="AX639" i="1"/>
  <c r="AX451" i="1"/>
  <c r="AX593" i="1"/>
  <c r="BC439" i="1"/>
  <c r="BH551" i="1"/>
  <c r="BG521" i="1"/>
  <c r="AS619" i="1"/>
  <c r="BC619" i="1"/>
  <c r="AZ619" i="1"/>
  <c r="BE619" i="1"/>
  <c r="AW619" i="1"/>
  <c r="BI619" i="1"/>
  <c r="AV437" i="1"/>
  <c r="BC451" i="1"/>
  <c r="BH451" i="1"/>
  <c r="BF451" i="1"/>
  <c r="AS451" i="1"/>
  <c r="BJ451" i="1"/>
  <c r="AU451" i="1"/>
  <c r="AR451" i="1"/>
  <c r="BE451" i="1"/>
  <c r="BH619" i="1"/>
  <c r="AX619" i="1"/>
  <c r="BJ619" i="1"/>
  <c r="BB619" i="1"/>
  <c r="AY619" i="1"/>
  <c r="BG619" i="1"/>
  <c r="BD423" i="1"/>
  <c r="BB577" i="1"/>
  <c r="BI605" i="1"/>
  <c r="BG423" i="1"/>
  <c r="BI451" i="1"/>
  <c r="BC521" i="1"/>
  <c r="BB591" i="1"/>
  <c r="BF565" i="1"/>
  <c r="AR605" i="1"/>
  <c r="BK579" i="1"/>
  <c r="BC579" i="1"/>
  <c r="BB593" i="1"/>
  <c r="AN166" i="1"/>
  <c r="BH610" i="1" s="1"/>
  <c r="AF166" i="1"/>
  <c r="AI166" i="1"/>
  <c r="BD540" i="1" s="1"/>
  <c r="AH166" i="1"/>
  <c r="AP166" i="1"/>
  <c r="AG166" i="1"/>
  <c r="AO166" i="1"/>
  <c r="BE624" i="1" s="1"/>
  <c r="AE166" i="1"/>
  <c r="AV484" i="1" s="1"/>
  <c r="AM166" i="1"/>
  <c r="BD596" i="1" s="1"/>
  <c r="AD166" i="1"/>
  <c r="AL166" i="1"/>
  <c r="AC166" i="1"/>
  <c r="AK166" i="1"/>
  <c r="AB166" i="1"/>
  <c r="AU442" i="1" s="1"/>
  <c r="AJ166" i="1"/>
  <c r="AT554" i="1" s="1"/>
  <c r="AA166" i="1"/>
  <c r="BB428" i="1" s="1"/>
  <c r="BH591" i="1"/>
  <c r="AS467" i="1"/>
  <c r="BJ563" i="1"/>
  <c r="AX467" i="1"/>
  <c r="AV467" i="1"/>
  <c r="BI591" i="1"/>
  <c r="AV423" i="1"/>
  <c r="BG443" i="1"/>
  <c r="BB443" i="1"/>
  <c r="BE443" i="1"/>
  <c r="AY605" i="1"/>
  <c r="AT521" i="1"/>
  <c r="BA565" i="1"/>
  <c r="AX633" i="1"/>
  <c r="BB495" i="1"/>
  <c r="AY495" i="1"/>
  <c r="AX577" i="1"/>
  <c r="AW437" i="1"/>
  <c r="BG569" i="1"/>
  <c r="AU569" i="1"/>
  <c r="AZ639" i="1"/>
  <c r="AU639" i="1"/>
  <c r="BF639" i="1"/>
  <c r="AV451" i="1"/>
  <c r="BG481" i="1"/>
  <c r="BF619" i="1"/>
  <c r="AT633" i="1"/>
  <c r="AJ96" i="1"/>
  <c r="AB96" i="1"/>
  <c r="AI96" i="1"/>
  <c r="AA96" i="1"/>
  <c r="AL96" i="1"/>
  <c r="AD96" i="1"/>
  <c r="AM96" i="1"/>
  <c r="AK96" i="1"/>
  <c r="AH96" i="1"/>
  <c r="AG96" i="1"/>
  <c r="AF96" i="1"/>
  <c r="AP96" i="1"/>
  <c r="AE96" i="1"/>
  <c r="AO96" i="1"/>
  <c r="AC96" i="1"/>
  <c r="AN96" i="1"/>
  <c r="AU605" i="1"/>
  <c r="AV605" i="1"/>
  <c r="BD605" i="1"/>
  <c r="AV549" i="1"/>
  <c r="BK605" i="1"/>
  <c r="AX493" i="1"/>
  <c r="AT507" i="1"/>
  <c r="AR507" i="1"/>
  <c r="AY507" i="1"/>
  <c r="BH507" i="1"/>
  <c r="AS507" i="1"/>
  <c r="BB507" i="1"/>
  <c r="BJ507" i="1"/>
  <c r="AV507" i="1"/>
  <c r="AU507" i="1"/>
  <c r="AW507" i="1"/>
  <c r="AW493" i="1"/>
  <c r="AZ493" i="1"/>
  <c r="BA437" i="1"/>
  <c r="BG577" i="1"/>
  <c r="BB451" i="1"/>
  <c r="AV563" i="1"/>
  <c r="AW565" i="1"/>
  <c r="BD579" i="1"/>
  <c r="AU579" i="1"/>
  <c r="BK593" i="1"/>
  <c r="AW577" i="1"/>
  <c r="BH467" i="1"/>
  <c r="BG467" i="1"/>
  <c r="BF593" i="1"/>
  <c r="BC437" i="1"/>
  <c r="AS591" i="1"/>
  <c r="AR443" i="1"/>
  <c r="BJ443" i="1"/>
  <c r="BG437" i="1"/>
  <c r="AR495" i="1"/>
  <c r="AX495" i="1"/>
  <c r="AW495" i="1"/>
  <c r="AR493" i="1"/>
  <c r="AZ577" i="1"/>
  <c r="AX579" i="1"/>
  <c r="BJ569" i="1"/>
  <c r="BC569" i="1"/>
  <c r="BH639" i="1"/>
  <c r="BC639" i="1"/>
  <c r="AY639" i="1"/>
  <c r="BE493" i="1"/>
  <c r="BF535" i="1"/>
  <c r="BI493" i="1"/>
  <c r="AU479" i="1"/>
  <c r="AT465" i="1"/>
  <c r="BB465" i="1"/>
  <c r="AX465" i="1"/>
  <c r="BA465" i="1"/>
  <c r="BD465" i="1"/>
  <c r="BK465" i="1"/>
  <c r="BE465" i="1"/>
  <c r="AJ95" i="1"/>
  <c r="AB95" i="1"/>
  <c r="AI95" i="1"/>
  <c r="AA95" i="1"/>
  <c r="AL95" i="1"/>
  <c r="AD95" i="1"/>
  <c r="AN95" i="1"/>
  <c r="AM95" i="1"/>
  <c r="AK95" i="1"/>
  <c r="AH95" i="1"/>
  <c r="AG95" i="1"/>
  <c r="AF95" i="1"/>
  <c r="AP95" i="1"/>
  <c r="AE95" i="1"/>
  <c r="AO95" i="1"/>
  <c r="BB396" i="1" s="1"/>
  <c r="AC95" i="1"/>
  <c r="BE577" i="1"/>
  <c r="AR521" i="1"/>
  <c r="BD521" i="1"/>
  <c r="AU521" i="1"/>
  <c r="AW521" i="1"/>
  <c r="BJ521" i="1"/>
  <c r="BH521" i="1"/>
  <c r="BF521" i="1"/>
  <c r="BA521" i="1"/>
  <c r="AZ521" i="1"/>
  <c r="AX521" i="1"/>
  <c r="AR633" i="1"/>
  <c r="BK633" i="1"/>
  <c r="AZ633" i="1"/>
  <c r="BE633" i="1"/>
  <c r="AS633" i="1"/>
  <c r="BJ633" i="1"/>
  <c r="BB633" i="1"/>
  <c r="BD633" i="1"/>
  <c r="AV633" i="1"/>
  <c r="AU633" i="1"/>
  <c r="BF633" i="1"/>
  <c r="BI633" i="1"/>
  <c r="BD437" i="1"/>
  <c r="AS423" i="1"/>
  <c r="BH437" i="1"/>
  <c r="BA507" i="1"/>
  <c r="AJ94" i="1"/>
  <c r="AS391" i="1" s="1"/>
  <c r="AS412" i="1" s="1"/>
  <c r="AB94" i="1"/>
  <c r="AS381" i="1" s="1"/>
  <c r="AS402" i="1" s="1"/>
  <c r="AI94" i="1"/>
  <c r="BA390" i="1" s="1"/>
  <c r="AA94" i="1"/>
  <c r="BC380" i="1" s="1"/>
  <c r="BC401" i="1" s="1"/>
  <c r="AL94" i="1"/>
  <c r="AR393" i="1" s="1"/>
  <c r="AR414" i="1" s="1"/>
  <c r="AD94" i="1"/>
  <c r="AO94" i="1"/>
  <c r="BG396" i="1" s="1"/>
  <c r="AC94" i="1"/>
  <c r="BD382" i="1" s="1"/>
  <c r="AN94" i="1"/>
  <c r="BD395" i="1" s="1"/>
  <c r="AM94" i="1"/>
  <c r="BG394" i="1" s="1"/>
  <c r="AK94" i="1"/>
  <c r="AW392" i="1" s="1"/>
  <c r="AH94" i="1"/>
  <c r="AX387" i="1" s="1"/>
  <c r="AG94" i="1"/>
  <c r="BD386" i="1" s="1"/>
  <c r="AF94" i="1"/>
  <c r="AR385" i="1" s="1"/>
  <c r="AR406" i="1" s="1"/>
  <c r="AP94" i="1"/>
  <c r="AE94" i="1"/>
  <c r="BA384" i="1" s="1"/>
  <c r="AU467" i="1"/>
  <c r="BB467" i="1"/>
  <c r="AT423" i="1"/>
  <c r="BA579" i="1"/>
  <c r="BH579" i="1"/>
  <c r="AY577" i="1"/>
  <c r="BG493" i="1"/>
  <c r="BJ467" i="1"/>
  <c r="AW593" i="1"/>
  <c r="AZ605" i="1"/>
  <c r="AU443" i="1"/>
  <c r="BF591" i="1"/>
  <c r="AT495" i="1"/>
  <c r="AS495" i="1"/>
  <c r="BG495" i="1"/>
  <c r="BC507" i="1"/>
  <c r="BI577" i="1"/>
  <c r="AV493" i="1"/>
  <c r="AR569" i="1"/>
  <c r="BK569" i="1"/>
  <c r="AS639" i="1"/>
  <c r="BK639" i="1"/>
  <c r="BG639" i="1"/>
  <c r="AT493" i="1"/>
  <c r="BK507" i="1"/>
  <c r="BF465" i="1"/>
  <c r="BE535" i="1"/>
  <c r="AW633" i="1"/>
  <c r="AY633" i="1"/>
  <c r="BH633" i="1"/>
  <c r="BC633" i="1"/>
  <c r="AU437" i="1"/>
  <c r="BA563" i="1"/>
  <c r="AX563" i="1"/>
  <c r="AZ563" i="1"/>
  <c r="AT563" i="1"/>
  <c r="BF563" i="1"/>
  <c r="AW563" i="1"/>
  <c r="AR563" i="1"/>
  <c r="BD563" i="1"/>
  <c r="BK563" i="1"/>
  <c r="BB563" i="1"/>
  <c r="BH563" i="1"/>
  <c r="AS465" i="1"/>
  <c r="BC465" i="1"/>
  <c r="AV465" i="1"/>
  <c r="AR465" i="1"/>
  <c r="BH465" i="1"/>
  <c r="AZ465" i="1"/>
  <c r="BJ465" i="1"/>
  <c r="AW465" i="1"/>
  <c r="AT383" i="1"/>
  <c r="BI465" i="1"/>
  <c r="AU465" i="1"/>
  <c r="BG465" i="1"/>
  <c r="BC396" i="1"/>
  <c r="BE381" i="1"/>
  <c r="AW451" i="1"/>
  <c r="BF507" i="1"/>
  <c r="AX605" i="1"/>
  <c r="BG393" i="1"/>
  <c r="AU591" i="1"/>
  <c r="BA605" i="1"/>
  <c r="BA481" i="1"/>
  <c r="BB481" i="1"/>
  <c r="AX481" i="1"/>
  <c r="BG509" i="1"/>
  <c r="AX509" i="1"/>
  <c r="BK509" i="1"/>
  <c r="AR509" i="1"/>
  <c r="BI509" i="1"/>
  <c r="AS509" i="1"/>
  <c r="BJ509" i="1"/>
  <c r="BD509" i="1"/>
  <c r="AW509" i="1"/>
  <c r="AY509" i="1"/>
  <c r="BA509" i="1"/>
  <c r="BC509" i="1"/>
  <c r="BE509" i="1"/>
  <c r="AZ509" i="1"/>
  <c r="BH509" i="1"/>
  <c r="BB509" i="1"/>
  <c r="AU509" i="1"/>
  <c r="BF509" i="1"/>
  <c r="AT509" i="1"/>
  <c r="AS579" i="1"/>
  <c r="AZ579" i="1"/>
  <c r="AU563" i="1"/>
  <c r="AT605" i="1"/>
  <c r="BH395" i="1"/>
  <c r="AU624" i="1"/>
  <c r="AV624" i="1"/>
  <c r="BI380" i="1"/>
  <c r="BI401" i="1" s="1"/>
  <c r="AY465" i="1"/>
  <c r="BK467" i="1"/>
  <c r="BA593" i="1"/>
  <c r="AU481" i="1"/>
  <c r="AS484" i="1"/>
  <c r="BK484" i="1"/>
  <c r="BG484" i="1"/>
  <c r="AV495" i="1"/>
  <c r="BA495" i="1"/>
  <c r="BH495" i="1"/>
  <c r="BE605" i="1"/>
  <c r="AP168" i="1"/>
  <c r="AZ397" i="1" s="1"/>
  <c r="AH168" i="1"/>
  <c r="BG387" i="1" s="1"/>
  <c r="AN168" i="1"/>
  <c r="AR610" i="1" s="1"/>
  <c r="AF168" i="1"/>
  <c r="BG385" i="1" s="1"/>
  <c r="BG406" i="1" s="1"/>
  <c r="AL168" i="1"/>
  <c r="BF393" i="1" s="1"/>
  <c r="BF414" i="1" s="1"/>
  <c r="AB168" i="1"/>
  <c r="AX442" i="1" s="1"/>
  <c r="AK168" i="1"/>
  <c r="BC392" i="1" s="1"/>
  <c r="AA168" i="1"/>
  <c r="BC428" i="1" s="1"/>
  <c r="AJ168" i="1"/>
  <c r="AS554" i="1" s="1"/>
  <c r="AI168" i="1"/>
  <c r="BB540" i="1" s="1"/>
  <c r="AG168" i="1"/>
  <c r="BF386" i="1" s="1"/>
  <c r="BF407" i="1" s="1"/>
  <c r="AE168" i="1"/>
  <c r="AZ484" i="1" s="1"/>
  <c r="AO168" i="1"/>
  <c r="AR396" i="1" s="1"/>
  <c r="AR417" i="1" s="1"/>
  <c r="AD168" i="1"/>
  <c r="AS383" i="1" s="1"/>
  <c r="AS404" i="1" s="1"/>
  <c r="AM168" i="1"/>
  <c r="BE394" i="1" s="1"/>
  <c r="AC168" i="1"/>
  <c r="BC382" i="1" s="1"/>
  <c r="AT569" i="1"/>
  <c r="AZ569" i="1"/>
  <c r="AV569" i="1"/>
  <c r="BA639" i="1"/>
  <c r="AV639" i="1"/>
  <c r="BE481" i="1"/>
  <c r="BG563" i="1"/>
  <c r="AY479" i="1"/>
  <c r="BC563" i="1"/>
  <c r="BE579" i="1"/>
  <c r="AS535" i="1"/>
  <c r="BI521" i="1"/>
  <c r="BE521" i="1"/>
  <c r="AV521" i="1"/>
  <c r="BC605" i="1"/>
  <c r="BC381" i="1"/>
  <c r="BI437" i="1"/>
  <c r="AZ381" i="1"/>
  <c r="BD577" i="1"/>
  <c r="BF577" i="1"/>
  <c r="BI393" i="1"/>
  <c r="AT393" i="1"/>
  <c r="BJ577" i="1"/>
  <c r="BC394" i="1"/>
  <c r="BE437" i="1"/>
  <c r="BA381" i="1"/>
  <c r="BJ493" i="1"/>
  <c r="AT591" i="1"/>
  <c r="BJ386" i="1"/>
  <c r="AV380" i="1"/>
  <c r="AV401" i="1" s="1"/>
  <c r="AX393" i="1"/>
  <c r="AY493" i="1"/>
  <c r="AW423" i="1"/>
  <c r="BF493" i="1"/>
  <c r="BB523" i="1"/>
  <c r="BA523" i="1"/>
  <c r="AT523" i="1"/>
  <c r="AZ523" i="1"/>
  <c r="BF523" i="1"/>
  <c r="AV523" i="1"/>
  <c r="BG523" i="1"/>
  <c r="AS523" i="1"/>
  <c r="AR523" i="1"/>
  <c r="BK523" i="1"/>
  <c r="AU523" i="1"/>
  <c r="AW523" i="1"/>
  <c r="BI523" i="1"/>
  <c r="AX523" i="1"/>
  <c r="BH523" i="1"/>
  <c r="BD523" i="1"/>
  <c r="BJ523" i="1"/>
  <c r="BC523" i="1"/>
  <c r="BE523" i="1"/>
  <c r="AY523" i="1"/>
  <c r="BB635" i="1"/>
  <c r="BK635" i="1"/>
  <c r="BD635" i="1"/>
  <c r="BG635" i="1"/>
  <c r="AS635" i="1"/>
  <c r="BJ635" i="1"/>
  <c r="AT635" i="1"/>
  <c r="BE635" i="1"/>
  <c r="AR635" i="1"/>
  <c r="AY635" i="1"/>
  <c r="BC635" i="1"/>
  <c r="AV635" i="1"/>
  <c r="BI635" i="1"/>
  <c r="BH635" i="1"/>
  <c r="BF635" i="1"/>
  <c r="AW635" i="1"/>
  <c r="AX635" i="1"/>
  <c r="BA635" i="1"/>
  <c r="AU635" i="1"/>
  <c r="AZ635" i="1"/>
  <c r="BK442" i="1"/>
  <c r="AY442" i="1"/>
  <c r="BB579" i="1"/>
  <c r="AU394" i="1"/>
  <c r="AR423" i="1"/>
  <c r="BB493" i="1"/>
  <c r="AZ624" i="1"/>
  <c r="BA596" i="1"/>
  <c r="AV596" i="1"/>
  <c r="BJ428" i="1"/>
  <c r="BG633" i="1"/>
  <c r="BK386" i="1"/>
  <c r="BB610" i="1"/>
  <c r="AT467" i="1"/>
  <c r="AY563" i="1"/>
  <c r="BF380" i="1"/>
  <c r="BF401" i="1" s="1"/>
  <c r="BH393" i="1"/>
  <c r="BH381" i="1"/>
  <c r="AS443" i="1"/>
  <c r="BF605" i="1"/>
  <c r="AS395" i="1"/>
  <c r="AV591" i="1"/>
  <c r="AX549" i="1"/>
  <c r="BA484" i="1"/>
  <c r="BA540" i="1"/>
  <c r="BK540" i="1"/>
  <c r="BE495" i="1"/>
  <c r="AU495" i="1"/>
  <c r="AR380" i="1"/>
  <c r="AR401" i="1" s="1"/>
  <c r="BG605" i="1"/>
  <c r="BK591" i="1"/>
  <c r="AX569" i="1"/>
  <c r="BH569" i="1"/>
  <c r="BI639" i="1"/>
  <c r="AV481" i="1"/>
  <c r="BH565" i="1"/>
  <c r="BA619" i="1"/>
  <c r="AV619" i="1"/>
  <c r="BI439" i="1"/>
  <c r="BB425" i="1"/>
  <c r="BC403" i="1" l="1"/>
  <c r="BE415" i="1"/>
  <c r="BC413" i="1"/>
  <c r="BG417" i="1"/>
  <c r="BG416" i="1"/>
  <c r="AX408" i="1"/>
  <c r="BG408" i="1"/>
  <c r="BG415" i="1"/>
  <c r="AY540" i="1"/>
  <c r="AY380" i="1"/>
  <c r="AY401" i="1" s="1"/>
  <c r="BB397" i="1"/>
  <c r="AY397" i="1"/>
  <c r="AY418" i="1" s="1"/>
  <c r="AX385" i="1"/>
  <c r="AX406" i="1" s="1"/>
  <c r="AZ385" i="1"/>
  <c r="AZ383" i="1"/>
  <c r="AY392" i="1"/>
  <c r="AY413" i="1" s="1"/>
  <c r="AV392" i="1"/>
  <c r="AV413" i="1" s="1"/>
  <c r="AX392" i="1"/>
  <c r="BF540" i="1"/>
  <c r="BG610" i="1"/>
  <c r="AY596" i="1"/>
  <c r="BI396" i="1"/>
  <c r="BI417" i="1" s="1"/>
  <c r="BJ387" i="1"/>
  <c r="AS396" i="1"/>
  <c r="AS417" i="1" s="1"/>
  <c r="BC554" i="1"/>
  <c r="BH428" i="1"/>
  <c r="BK385" i="1"/>
  <c r="BE396" i="1"/>
  <c r="AX484" i="1"/>
  <c r="BD610" i="1"/>
  <c r="AX596" i="1"/>
  <c r="BB393" i="1"/>
  <c r="AZ470" i="1"/>
  <c r="BD470" i="1"/>
  <c r="BJ470" i="1"/>
  <c r="AR470" i="1"/>
  <c r="AV470" i="1"/>
  <c r="BB470" i="1"/>
  <c r="BG470" i="1"/>
  <c r="BK470" i="1"/>
  <c r="AT470" i="1"/>
  <c r="AY470" i="1"/>
  <c r="BC470" i="1"/>
  <c r="BI470" i="1"/>
  <c r="BF470" i="1"/>
  <c r="AU470" i="1"/>
  <c r="BA470" i="1"/>
  <c r="AX470" i="1"/>
  <c r="AS470" i="1"/>
  <c r="BE470" i="1"/>
  <c r="BH470" i="1"/>
  <c r="AW470" i="1"/>
  <c r="BK498" i="1"/>
  <c r="AS498" i="1"/>
  <c r="BC498" i="1"/>
  <c r="AR498" i="1"/>
  <c r="BG498" i="1"/>
  <c r="AU498" i="1"/>
  <c r="BI498" i="1"/>
  <c r="AY498" i="1"/>
  <c r="BJ498" i="1"/>
  <c r="BH498" i="1"/>
  <c r="BF498" i="1"/>
  <c r="BB498" i="1"/>
  <c r="BD498" i="1"/>
  <c r="AX498" i="1"/>
  <c r="AT498" i="1"/>
  <c r="BA498" i="1"/>
  <c r="BE498" i="1"/>
  <c r="AZ498" i="1"/>
  <c r="AW498" i="1"/>
  <c r="AV498" i="1"/>
  <c r="AX382" i="1"/>
  <c r="BI382" i="1"/>
  <c r="BI403" i="1" s="1"/>
  <c r="AU382" i="1"/>
  <c r="BF381" i="1"/>
  <c r="BF402" i="1" s="1"/>
  <c r="BE484" i="1"/>
  <c r="BB394" i="1"/>
  <c r="BI624" i="1"/>
  <c r="AR387" i="1"/>
  <c r="AR408" i="1" s="1"/>
  <c r="AR384" i="1"/>
  <c r="AR405" i="1" s="1"/>
  <c r="BF384" i="1"/>
  <c r="BF405" i="1" s="1"/>
  <c r="AV384" i="1"/>
  <c r="AV405" i="1" s="1"/>
  <c r="BD391" i="1"/>
  <c r="AU391" i="1"/>
  <c r="AU412" i="1" s="1"/>
  <c r="AV391" i="1"/>
  <c r="AV412" i="1" s="1"/>
  <c r="AS540" i="1"/>
  <c r="BA624" i="1"/>
  <c r="BA393" i="1"/>
  <c r="BF390" i="1"/>
  <c r="BF411" i="1" s="1"/>
  <c r="BJ390" i="1"/>
  <c r="BI501" i="1"/>
  <c r="BH501" i="1"/>
  <c r="AT501" i="1"/>
  <c r="AZ501" i="1"/>
  <c r="BC501" i="1"/>
  <c r="AY501" i="1"/>
  <c r="AS501" i="1"/>
  <c r="BA501" i="1"/>
  <c r="BK501" i="1"/>
  <c r="AV385" i="1"/>
  <c r="AV406" i="1" s="1"/>
  <c r="AW501" i="1"/>
  <c r="BJ501" i="1"/>
  <c r="AX501" i="1"/>
  <c r="BC385" i="1"/>
  <c r="BC406" i="1" s="1"/>
  <c r="BD501" i="1"/>
  <c r="AV501" i="1"/>
  <c r="BB501" i="1"/>
  <c r="BG501" i="1"/>
  <c r="BE501" i="1"/>
  <c r="AR501" i="1"/>
  <c r="AU501" i="1"/>
  <c r="BF501" i="1"/>
  <c r="BC487" i="1"/>
  <c r="AW487" i="1"/>
  <c r="BF487" i="1"/>
  <c r="AT487" i="1"/>
  <c r="AU487" i="1"/>
  <c r="AZ487" i="1"/>
  <c r="AX487" i="1"/>
  <c r="BD487" i="1"/>
  <c r="BG487" i="1"/>
  <c r="BJ487" i="1"/>
  <c r="BI487" i="1"/>
  <c r="BK487" i="1"/>
  <c r="BE487" i="1"/>
  <c r="AR487" i="1"/>
  <c r="AS487" i="1"/>
  <c r="BB487" i="1"/>
  <c r="AV487" i="1"/>
  <c r="AY487" i="1"/>
  <c r="BH487" i="1"/>
  <c r="BA487" i="1"/>
  <c r="AY554" i="1"/>
  <c r="BI596" i="1"/>
  <c r="BF387" i="1"/>
  <c r="BF408" i="1" s="1"/>
  <c r="BG381" i="1"/>
  <c r="BG402" i="1" s="1"/>
  <c r="BC540" i="1"/>
  <c r="BE402" i="1"/>
  <c r="BB383" i="1"/>
  <c r="BE383" i="1"/>
  <c r="BI392" i="1"/>
  <c r="BI413" i="1" s="1"/>
  <c r="AZ392" i="1"/>
  <c r="BI386" i="1"/>
  <c r="BI407" i="1" s="1"/>
  <c r="AU540" i="1"/>
  <c r="BK381" i="1"/>
  <c r="BK402" i="1" s="1"/>
  <c r="BF610" i="1"/>
  <c r="BC596" i="1"/>
  <c r="BF385" i="1"/>
  <c r="BF406" i="1" s="1"/>
  <c r="AV396" i="1"/>
  <c r="AV417" i="1" s="1"/>
  <c r="AR397" i="1"/>
  <c r="AR418" i="1" s="1"/>
  <c r="BH554" i="1"/>
  <c r="BF596" i="1"/>
  <c r="BJ381" i="1"/>
  <c r="BJ402" i="1" s="1"/>
  <c r="AV386" i="1"/>
  <c r="AV407" i="1" s="1"/>
  <c r="AV395" i="1"/>
  <c r="AV416" i="1" s="1"/>
  <c r="AU396" i="1"/>
  <c r="BJ484" i="1"/>
  <c r="BE610" i="1"/>
  <c r="BJ596" i="1"/>
  <c r="BH396" i="1"/>
  <c r="BE387" i="1"/>
  <c r="BE408" i="1" s="1"/>
  <c r="BA382" i="1"/>
  <c r="BK382" i="1"/>
  <c r="BB382" i="1"/>
  <c r="BJ382" i="1"/>
  <c r="BE395" i="1"/>
  <c r="AW393" i="1"/>
  <c r="BB484" i="1"/>
  <c r="BB387" i="1"/>
  <c r="BB408" i="1" s="1"/>
  <c r="BC624" i="1"/>
  <c r="BA397" i="1"/>
  <c r="AZ442" i="1"/>
  <c r="BH384" i="1"/>
  <c r="AX384" i="1"/>
  <c r="BE384" i="1"/>
  <c r="AY384" i="1"/>
  <c r="AY405" i="1" s="1"/>
  <c r="AT391" i="1"/>
  <c r="BB391" i="1"/>
  <c r="BG391" i="1"/>
  <c r="BG412" i="1" s="1"/>
  <c r="AW484" i="1"/>
  <c r="AS390" i="1"/>
  <c r="AS411" i="1" s="1"/>
  <c r="BA515" i="1"/>
  <c r="BB515" i="1"/>
  <c r="AV515" i="1"/>
  <c r="AX515" i="1"/>
  <c r="AW386" i="1"/>
  <c r="BK515" i="1"/>
  <c r="BE515" i="1"/>
  <c r="BH386" i="1"/>
  <c r="AR515" i="1"/>
  <c r="AZ515" i="1"/>
  <c r="BI515" i="1"/>
  <c r="AY515" i="1"/>
  <c r="BD515" i="1"/>
  <c r="AT515" i="1"/>
  <c r="BJ515" i="1"/>
  <c r="AU515" i="1"/>
  <c r="AW515" i="1"/>
  <c r="BG515" i="1"/>
  <c r="BH515" i="1"/>
  <c r="AT386" i="1"/>
  <c r="BF515" i="1"/>
  <c r="AS515" i="1"/>
  <c r="BC515" i="1"/>
  <c r="BH641" i="1"/>
  <c r="AW641" i="1"/>
  <c r="AU641" i="1"/>
  <c r="AT641" i="1"/>
  <c r="AV641" i="1"/>
  <c r="AZ641" i="1"/>
  <c r="AY641" i="1"/>
  <c r="BA641" i="1"/>
  <c r="BJ641" i="1"/>
  <c r="BD641" i="1"/>
  <c r="BG397" i="1"/>
  <c r="BG418" i="1" s="1"/>
  <c r="AX641" i="1"/>
  <c r="AR641" i="1"/>
  <c r="BI641" i="1"/>
  <c r="BK641" i="1"/>
  <c r="BE641" i="1"/>
  <c r="BF641" i="1"/>
  <c r="AS641" i="1"/>
  <c r="BB641" i="1"/>
  <c r="BC641" i="1"/>
  <c r="BG641" i="1"/>
  <c r="AR395" i="1"/>
  <c r="AR416" i="1" s="1"/>
  <c r="AT394" i="1"/>
  <c r="AX610" i="1"/>
  <c r="AW624" i="1"/>
  <c r="BB442" i="1"/>
  <c r="AY394" i="1"/>
  <c r="AY415" i="1" s="1"/>
  <c r="AR596" i="1"/>
  <c r="AY396" i="1"/>
  <c r="AY417" i="1" s="1"/>
  <c r="BC415" i="1"/>
  <c r="BC402" i="1"/>
  <c r="BG414" i="1"/>
  <c r="BC417" i="1"/>
  <c r="BG383" i="1"/>
  <c r="BG404" i="1" s="1"/>
  <c r="BA383" i="1"/>
  <c r="BA392" i="1"/>
  <c r="BE392" i="1"/>
  <c r="BD392" i="1"/>
  <c r="AY484" i="1"/>
  <c r="BK610" i="1"/>
  <c r="BG624" i="1"/>
  <c r="AY381" i="1"/>
  <c r="AY402" i="1" s="1"/>
  <c r="AZ386" i="1"/>
  <c r="AX397" i="1"/>
  <c r="AY610" i="1"/>
  <c r="AU596" i="1"/>
  <c r="BG386" i="1"/>
  <c r="BG407" i="1" s="1"/>
  <c r="BC386" i="1"/>
  <c r="BC407" i="1" s="1"/>
  <c r="AR484" i="1"/>
  <c r="BJ610" i="1"/>
  <c r="BF624" i="1"/>
  <c r="BG382" i="1"/>
  <c r="BG403" i="1" s="1"/>
  <c r="AW385" i="1"/>
  <c r="AX428" i="1"/>
  <c r="BB381" i="1"/>
  <c r="AV381" i="1"/>
  <c r="AV402" i="1" s="1"/>
  <c r="BD442" i="1"/>
  <c r="BC384" i="1"/>
  <c r="BC405" i="1" s="1"/>
  <c r="AZ384" i="1"/>
  <c r="BJ391" i="1"/>
  <c r="AY391" i="1"/>
  <c r="AY412" i="1" s="1"/>
  <c r="BI391" i="1"/>
  <c r="BI412" i="1" s="1"/>
  <c r="AT395" i="1"/>
  <c r="BC393" i="1"/>
  <c r="BC414" i="1" s="1"/>
  <c r="AT484" i="1"/>
  <c r="BE554" i="1"/>
  <c r="BE428" i="1"/>
  <c r="BJ395" i="1"/>
  <c r="BG390" i="1"/>
  <c r="BG411" i="1" s="1"/>
  <c r="BH390" i="1"/>
  <c r="BC390" i="1"/>
  <c r="BC411" i="1" s="1"/>
  <c r="BI390" i="1"/>
  <c r="BI411" i="1" s="1"/>
  <c r="BK529" i="1"/>
  <c r="AS529" i="1"/>
  <c r="AU387" i="1"/>
  <c r="BE529" i="1"/>
  <c r="BH529" i="1"/>
  <c r="AZ529" i="1"/>
  <c r="BB529" i="1"/>
  <c r="AU529" i="1"/>
  <c r="BC529" i="1"/>
  <c r="BG529" i="1"/>
  <c r="BI529" i="1"/>
  <c r="AW529" i="1"/>
  <c r="BA529" i="1"/>
  <c r="BD529" i="1"/>
  <c r="AT529" i="1"/>
  <c r="AV529" i="1"/>
  <c r="AX529" i="1"/>
  <c r="AR529" i="1"/>
  <c r="BA387" i="1"/>
  <c r="AY529" i="1"/>
  <c r="BJ529" i="1"/>
  <c r="BF529" i="1"/>
  <c r="BC387" i="1"/>
  <c r="BC408" i="1" s="1"/>
  <c r="AV473" i="1"/>
  <c r="BD473" i="1"/>
  <c r="BH473" i="1"/>
  <c r="BJ473" i="1"/>
  <c r="BE473" i="1"/>
  <c r="AT473" i="1"/>
  <c r="AX473" i="1"/>
  <c r="BF473" i="1"/>
  <c r="BI473" i="1"/>
  <c r="BG473" i="1"/>
  <c r="AZ473" i="1"/>
  <c r="AY473" i="1"/>
  <c r="BA473" i="1"/>
  <c r="AS473" i="1"/>
  <c r="AU473" i="1"/>
  <c r="BB473" i="1"/>
  <c r="BK473" i="1"/>
  <c r="BC473" i="1"/>
  <c r="AW473" i="1"/>
  <c r="AR473" i="1"/>
  <c r="AX395" i="1"/>
  <c r="BE385" i="1"/>
  <c r="AS610" i="1"/>
  <c r="AS624" i="1"/>
  <c r="BG442" i="1"/>
  <c r="BB395" i="1"/>
  <c r="BB416" i="1" s="1"/>
  <c r="AR386" i="1"/>
  <c r="AR407" i="1" s="1"/>
  <c r="AU386" i="1"/>
  <c r="AV554" i="1"/>
  <c r="AV428" i="1"/>
  <c r="AZ380" i="1"/>
  <c r="AZ401" i="1" s="1"/>
  <c r="BC383" i="1"/>
  <c r="BC404" i="1" s="1"/>
  <c r="AR383" i="1"/>
  <c r="AR404" i="1" s="1"/>
  <c r="AY383" i="1"/>
  <c r="AY404" i="1" s="1"/>
  <c r="AS392" i="1"/>
  <c r="AS413" i="1" s="1"/>
  <c r="BJ392" i="1"/>
  <c r="BC484" i="1"/>
  <c r="BE380" i="1"/>
  <c r="BE401" i="1" s="1"/>
  <c r="BF397" i="1"/>
  <c r="BF418" i="1" s="1"/>
  <c r="BJ624" i="1"/>
  <c r="BA442" i="1"/>
  <c r="AT380" i="1"/>
  <c r="AT401" i="1" s="1"/>
  <c r="AS397" i="1"/>
  <c r="AS418" i="1" s="1"/>
  <c r="AX540" i="1"/>
  <c r="AU610" i="1"/>
  <c r="AY624" i="1"/>
  <c r="BD394" i="1"/>
  <c r="BJ385" i="1"/>
  <c r="BF394" i="1"/>
  <c r="BF415" i="1" s="1"/>
  <c r="AT624" i="1"/>
  <c r="AT381" i="1"/>
  <c r="AU380" i="1"/>
  <c r="AU401" i="1" s="1"/>
  <c r="BD396" i="1"/>
  <c r="AS382" i="1"/>
  <c r="AS403" i="1" s="1"/>
  <c r="AU393" i="1"/>
  <c r="BJ396" i="1"/>
  <c r="BJ554" i="1"/>
  <c r="AZ428" i="1"/>
  <c r="AR381" i="1"/>
  <c r="AR402" i="1" s="1"/>
  <c r="BF395" i="1"/>
  <c r="BF416" i="1" s="1"/>
  <c r="BJ384" i="1"/>
  <c r="AW384" i="1"/>
  <c r="AU384" i="1"/>
  <c r="BA391" i="1"/>
  <c r="BF391" i="1"/>
  <c r="BF412" i="1" s="1"/>
  <c r="BC391" i="1"/>
  <c r="BC412" i="1" s="1"/>
  <c r="BI385" i="1"/>
  <c r="BI406" i="1" s="1"/>
  <c r="AZ396" i="1"/>
  <c r="AZ417" i="1" s="1"/>
  <c r="BB386" i="1"/>
  <c r="BB554" i="1"/>
  <c r="AT428" i="1"/>
  <c r="BK393" i="1"/>
  <c r="AR390" i="1"/>
  <c r="AR411" i="1" s="1"/>
  <c r="BD390" i="1"/>
  <c r="BD411" i="1" s="1"/>
  <c r="BK571" i="1"/>
  <c r="BI571" i="1"/>
  <c r="AU571" i="1"/>
  <c r="AZ571" i="1"/>
  <c r="BA571" i="1"/>
  <c r="BH571" i="1"/>
  <c r="BC571" i="1"/>
  <c r="AS571" i="1"/>
  <c r="AW571" i="1"/>
  <c r="AX571" i="1"/>
  <c r="BF571" i="1"/>
  <c r="AT571" i="1"/>
  <c r="BD571" i="1"/>
  <c r="BE571" i="1"/>
  <c r="BB571" i="1"/>
  <c r="BG571" i="1"/>
  <c r="AY571" i="1"/>
  <c r="AR571" i="1"/>
  <c r="BJ571" i="1"/>
  <c r="AV571" i="1"/>
  <c r="BC585" i="1"/>
  <c r="BD585" i="1"/>
  <c r="AV585" i="1"/>
  <c r="AW585" i="1"/>
  <c r="AZ393" i="1"/>
  <c r="AZ414" i="1" s="1"/>
  <c r="BH585" i="1"/>
  <c r="BE585" i="1"/>
  <c r="BG585" i="1"/>
  <c r="AU585" i="1"/>
  <c r="AX585" i="1"/>
  <c r="BB585" i="1"/>
  <c r="BA585" i="1"/>
  <c r="AZ585" i="1"/>
  <c r="AY585" i="1"/>
  <c r="BK585" i="1"/>
  <c r="AT585" i="1"/>
  <c r="AS585" i="1"/>
  <c r="AR585" i="1"/>
  <c r="BF585" i="1"/>
  <c r="BJ585" i="1"/>
  <c r="BI585" i="1"/>
  <c r="AR540" i="1"/>
  <c r="BE386" i="1"/>
  <c r="AS394" i="1"/>
  <c r="AS415" i="1" s="1"/>
  <c r="AU381" i="1"/>
  <c r="AU402" i="1" s="1"/>
  <c r="BD428" i="1"/>
  <c r="AT414" i="1"/>
  <c r="BA380" i="1"/>
  <c r="BA401" i="1" s="1"/>
  <c r="BA554" i="1"/>
  <c r="AR428" i="1"/>
  <c r="AX383" i="1"/>
  <c r="AX404" i="1" s="1"/>
  <c r="BK383" i="1"/>
  <c r="AW383" i="1"/>
  <c r="BH383" i="1"/>
  <c r="BF392" i="1"/>
  <c r="BF413" i="1" s="1"/>
  <c r="BG392" i="1"/>
  <c r="BG413" i="1" s="1"/>
  <c r="BK392" i="1"/>
  <c r="AW394" i="1"/>
  <c r="BH484" i="1"/>
  <c r="AR624" i="1"/>
  <c r="BE397" i="1"/>
  <c r="BJ540" i="1"/>
  <c r="BA610" i="1"/>
  <c r="BB624" i="1"/>
  <c r="BD397" i="1"/>
  <c r="AS385" i="1"/>
  <c r="AS406" i="1" s="1"/>
  <c r="BK380" i="1"/>
  <c r="BK401" i="1" s="1"/>
  <c r="AV387" i="1"/>
  <c r="AV408" i="1" s="1"/>
  <c r="BH624" i="1"/>
  <c r="BI442" i="1"/>
  <c r="BF442" i="1"/>
  <c r="BC442" i="1"/>
  <c r="BJ442" i="1"/>
  <c r="AR442" i="1"/>
  <c r="AV442" i="1"/>
  <c r="AV512" i="1"/>
  <c r="BA512" i="1"/>
  <c r="AX512" i="1"/>
  <c r="BK512" i="1"/>
  <c r="AS512" i="1"/>
  <c r="BC512" i="1"/>
  <c r="BH512" i="1"/>
  <c r="AU512" i="1"/>
  <c r="AZ512" i="1"/>
  <c r="BJ512" i="1"/>
  <c r="AR512" i="1"/>
  <c r="BE512" i="1"/>
  <c r="BB512" i="1"/>
  <c r="BG512" i="1"/>
  <c r="AW512" i="1"/>
  <c r="AT512" i="1"/>
  <c r="AY512" i="1"/>
  <c r="BD512" i="1"/>
  <c r="BI512" i="1"/>
  <c r="BF512" i="1"/>
  <c r="BJ397" i="1"/>
  <c r="AX396" i="1"/>
  <c r="BE382" i="1"/>
  <c r="BE403" i="1" s="1"/>
  <c r="BF382" i="1"/>
  <c r="BF403" i="1" s="1"/>
  <c r="AZ382" i="1"/>
  <c r="AZ403" i="1" s="1"/>
  <c r="BD380" i="1"/>
  <c r="BD401" i="1" s="1"/>
  <c r="AR554" i="1"/>
  <c r="BA428" i="1"/>
  <c r="BJ393" i="1"/>
  <c r="AS393" i="1"/>
  <c r="AS414" i="1" s="1"/>
  <c r="BD384" i="1"/>
  <c r="BD405" i="1" s="1"/>
  <c r="AT384" i="1"/>
  <c r="BE391" i="1"/>
  <c r="AX391" i="1"/>
  <c r="AR391" i="1"/>
  <c r="AR412" i="1" s="1"/>
  <c r="BK387" i="1"/>
  <c r="BK408" i="1" s="1"/>
  <c r="BG554" i="1"/>
  <c r="BH596" i="1"/>
  <c r="AX380" i="1"/>
  <c r="AX401" i="1" s="1"/>
  <c r="AU390" i="1"/>
  <c r="AU411" i="1" s="1"/>
  <c r="BE390" i="1"/>
  <c r="AX390" i="1"/>
  <c r="AW599" i="1"/>
  <c r="AU599" i="1"/>
  <c r="AV599" i="1"/>
  <c r="BI394" i="1"/>
  <c r="BI415" i="1" s="1"/>
  <c r="BB599" i="1"/>
  <c r="BD599" i="1"/>
  <c r="BC599" i="1"/>
  <c r="BJ599" i="1"/>
  <c r="AS599" i="1"/>
  <c r="BI599" i="1"/>
  <c r="AY599" i="1"/>
  <c r="BA599" i="1"/>
  <c r="AT599" i="1"/>
  <c r="BK599" i="1"/>
  <c r="BF599" i="1"/>
  <c r="BH599" i="1"/>
  <c r="AZ599" i="1"/>
  <c r="BE599" i="1"/>
  <c r="BG599" i="1"/>
  <c r="AZ394" i="1"/>
  <c r="AZ415" i="1" s="1"/>
  <c r="AX599" i="1"/>
  <c r="AR599" i="1"/>
  <c r="BH394" i="1"/>
  <c r="BG431" i="1"/>
  <c r="AU431" i="1"/>
  <c r="BD431" i="1"/>
  <c r="AY431" i="1"/>
  <c r="AS431" i="1"/>
  <c r="BC431" i="1"/>
  <c r="BE431" i="1"/>
  <c r="BA431" i="1"/>
  <c r="AT431" i="1"/>
  <c r="BK431" i="1"/>
  <c r="AZ431" i="1"/>
  <c r="AV431" i="1"/>
  <c r="AX431" i="1"/>
  <c r="BF431" i="1"/>
  <c r="AW380" i="1"/>
  <c r="AW401" i="1" s="1"/>
  <c r="BI431" i="1"/>
  <c r="AR431" i="1"/>
  <c r="AW431" i="1"/>
  <c r="BH380" i="1"/>
  <c r="BH401" i="1" s="1"/>
  <c r="BB431" i="1"/>
  <c r="BJ431" i="1"/>
  <c r="BH431" i="1"/>
  <c r="AV540" i="1"/>
  <c r="AW396" i="1"/>
  <c r="AW428" i="1"/>
  <c r="BI381" i="1"/>
  <c r="BI402" i="1" s="1"/>
  <c r="AW397" i="1"/>
  <c r="AW418" i="1" s="1"/>
  <c r="BE393" i="1"/>
  <c r="AV394" i="1"/>
  <c r="AV415" i="1" s="1"/>
  <c r="BD624" i="1"/>
  <c r="BD554" i="1"/>
  <c r="BI414" i="1"/>
  <c r="AU397" i="1"/>
  <c r="AU418" i="1" s="1"/>
  <c r="BF554" i="1"/>
  <c r="BG596" i="1"/>
  <c r="BA394" i="1"/>
  <c r="BA415" i="1" s="1"/>
  <c r="BA386" i="1"/>
  <c r="BA407" i="1" s="1"/>
  <c r="BF383" i="1"/>
  <c r="BF404" i="1" s="1"/>
  <c r="BD383" i="1"/>
  <c r="BD404" i="1" s="1"/>
  <c r="BJ383" i="1"/>
  <c r="AV383" i="1"/>
  <c r="AV404" i="1" s="1"/>
  <c r="AU392" i="1"/>
  <c r="AU413" i="1" s="1"/>
  <c r="BH392" i="1"/>
  <c r="BH413" i="1" s="1"/>
  <c r="BI397" i="1"/>
  <c r="BI418" i="1" s="1"/>
  <c r="BG428" i="1"/>
  <c r="BF484" i="1"/>
  <c r="BK394" i="1"/>
  <c r="BK415" i="1" s="1"/>
  <c r="AY387" i="1"/>
  <c r="AY408" i="1" s="1"/>
  <c r="BK624" i="1"/>
  <c r="BE442" i="1"/>
  <c r="BH385" i="1"/>
  <c r="BH406" i="1" s="1"/>
  <c r="BF428" i="1"/>
  <c r="AT568" i="1"/>
  <c r="AX568" i="1"/>
  <c r="AV568" i="1"/>
  <c r="BI568" i="1"/>
  <c r="BE568" i="1"/>
  <c r="AU568" i="1"/>
  <c r="BA568" i="1"/>
  <c r="AW568" i="1"/>
  <c r="AS568" i="1"/>
  <c r="BK568" i="1"/>
  <c r="BH568" i="1"/>
  <c r="BG568" i="1"/>
  <c r="AZ568" i="1"/>
  <c r="BD568" i="1"/>
  <c r="BJ568" i="1"/>
  <c r="AR568" i="1"/>
  <c r="BC568" i="1"/>
  <c r="BB568" i="1"/>
  <c r="BF568" i="1"/>
  <c r="AY568" i="1"/>
  <c r="BJ638" i="1"/>
  <c r="AR638" i="1"/>
  <c r="BB638" i="1"/>
  <c r="BG638" i="1"/>
  <c r="AT638" i="1"/>
  <c r="AY638" i="1"/>
  <c r="BD638" i="1"/>
  <c r="BI638" i="1"/>
  <c r="BF638" i="1"/>
  <c r="AV638" i="1"/>
  <c r="BA638" i="1"/>
  <c r="AX638" i="1"/>
  <c r="BK638" i="1"/>
  <c r="AS638" i="1"/>
  <c r="BE638" i="1"/>
  <c r="BC638" i="1"/>
  <c r="BH638" i="1"/>
  <c r="AW638" i="1"/>
  <c r="AU638" i="1"/>
  <c r="AZ638" i="1"/>
  <c r="BH442" i="1"/>
  <c r="BJ394" i="1"/>
  <c r="AW382" i="1"/>
  <c r="AW403" i="1" s="1"/>
  <c r="BH382" i="1"/>
  <c r="BH540" i="1"/>
  <c r="AY385" i="1"/>
  <c r="AY406" i="1" s="1"/>
  <c r="AV610" i="1"/>
  <c r="BE596" i="1"/>
  <c r="BB380" i="1"/>
  <c r="BB401" i="1" s="1"/>
  <c r="BI384" i="1"/>
  <c r="BI405" i="1" s="1"/>
  <c r="BB384" i="1"/>
  <c r="BB405" i="1" s="1"/>
  <c r="AW391" i="1"/>
  <c r="BI610" i="1"/>
  <c r="AW596" i="1"/>
  <c r="AX386" i="1"/>
  <c r="AX407" i="1" s="1"/>
  <c r="AV390" i="1"/>
  <c r="AV411" i="1" s="1"/>
  <c r="AT390" i="1"/>
  <c r="BK390" i="1"/>
  <c r="BK411" i="1" s="1"/>
  <c r="AY613" i="1"/>
  <c r="BA613" i="1"/>
  <c r="AZ613" i="1"/>
  <c r="BC395" i="1"/>
  <c r="BC416" i="1" s="1"/>
  <c r="BB613" i="1"/>
  <c r="BI613" i="1"/>
  <c r="AU613" i="1"/>
  <c r="AW395" i="1"/>
  <c r="AX613" i="1"/>
  <c r="BD613" i="1"/>
  <c r="AW613" i="1"/>
  <c r="BJ613" i="1"/>
  <c r="AT613" i="1"/>
  <c r="BC613" i="1"/>
  <c r="BF613" i="1"/>
  <c r="BK613" i="1"/>
  <c r="BG613" i="1"/>
  <c r="BH613" i="1"/>
  <c r="AS613" i="1"/>
  <c r="AR613" i="1"/>
  <c r="AV613" i="1"/>
  <c r="BE613" i="1"/>
  <c r="AU395" i="1"/>
  <c r="AU416" i="1" s="1"/>
  <c r="BD543" i="1"/>
  <c r="BF543" i="1"/>
  <c r="BE543" i="1"/>
  <c r="AS543" i="1"/>
  <c r="BC543" i="1"/>
  <c r="BG543" i="1"/>
  <c r="AY543" i="1"/>
  <c r="AT543" i="1"/>
  <c r="BB543" i="1"/>
  <c r="AV543" i="1"/>
  <c r="BJ543" i="1"/>
  <c r="BI543" i="1"/>
  <c r="AX543" i="1"/>
  <c r="AU543" i="1"/>
  <c r="AW543" i="1"/>
  <c r="BH543" i="1"/>
  <c r="BK543" i="1"/>
  <c r="AR543" i="1"/>
  <c r="BA543" i="1"/>
  <c r="AZ543" i="1"/>
  <c r="AX381" i="1"/>
  <c r="AX402" i="1" s="1"/>
  <c r="BI540" i="1"/>
  <c r="AS428" i="1"/>
  <c r="BC397" i="1"/>
  <c r="BC418" i="1" s="1"/>
  <c r="BG540" i="1"/>
  <c r="AT442" i="1"/>
  <c r="AS416" i="1"/>
  <c r="BI554" i="1"/>
  <c r="BH397" i="1"/>
  <c r="AS387" i="1"/>
  <c r="AS408" i="1" s="1"/>
  <c r="BI395" i="1"/>
  <c r="BI416" i="1" s="1"/>
  <c r="AW610" i="1"/>
  <c r="BK596" i="1"/>
  <c r="AU383" i="1"/>
  <c r="AU404" i="1" s="1"/>
  <c r="AT392" i="1"/>
  <c r="AR392" i="1"/>
  <c r="AR413" i="1" s="1"/>
  <c r="BB392" i="1"/>
  <c r="BB413" i="1" s="1"/>
  <c r="BH387" i="1"/>
  <c r="BH408" i="1" s="1"/>
  <c r="BK554" i="1"/>
  <c r="BK428" i="1"/>
  <c r="AT385" i="1"/>
  <c r="BD387" i="1"/>
  <c r="BD408" i="1" s="1"/>
  <c r="AT387" i="1"/>
  <c r="AU484" i="1"/>
  <c r="AY428" i="1"/>
  <c r="BD393" i="1"/>
  <c r="BD414" i="1" s="1"/>
  <c r="BE540" i="1"/>
  <c r="AU554" i="1"/>
  <c r="AU428" i="1"/>
  <c r="BD385" i="1"/>
  <c r="BD406" i="1" s="1"/>
  <c r="BC456" i="1"/>
  <c r="BE456" i="1"/>
  <c r="AR456" i="1"/>
  <c r="AU456" i="1"/>
  <c r="AV456" i="1"/>
  <c r="BI456" i="1"/>
  <c r="BH456" i="1"/>
  <c r="BD456" i="1"/>
  <c r="AZ456" i="1"/>
  <c r="AY456" i="1"/>
  <c r="AT456" i="1"/>
  <c r="BG456" i="1"/>
  <c r="BB456" i="1"/>
  <c r="AX456" i="1"/>
  <c r="AS456" i="1"/>
  <c r="BF456" i="1"/>
  <c r="BJ456" i="1"/>
  <c r="BK456" i="1"/>
  <c r="AW456" i="1"/>
  <c r="BA456" i="1"/>
  <c r="BI526" i="1"/>
  <c r="BB526" i="1"/>
  <c r="BG526" i="1"/>
  <c r="BA526" i="1"/>
  <c r="AR526" i="1"/>
  <c r="AW526" i="1"/>
  <c r="AS526" i="1"/>
  <c r="BK526" i="1"/>
  <c r="BE526" i="1"/>
  <c r="BF526" i="1"/>
  <c r="AZ526" i="1"/>
  <c r="AV526" i="1"/>
  <c r="BD526" i="1"/>
  <c r="BJ526" i="1"/>
  <c r="AU526" i="1"/>
  <c r="AY526" i="1"/>
  <c r="BC526" i="1"/>
  <c r="BH526" i="1"/>
  <c r="AT526" i="1"/>
  <c r="AX526" i="1"/>
  <c r="AW442" i="1"/>
  <c r="AR382" i="1"/>
  <c r="AR403" i="1" s="1"/>
  <c r="AT382" i="1"/>
  <c r="AW540" i="1"/>
  <c r="AT610" i="1"/>
  <c r="BB596" i="1"/>
  <c r="AV397" i="1"/>
  <c r="AV418" i="1" s="1"/>
  <c r="BK384" i="1"/>
  <c r="BK405" i="1" s="1"/>
  <c r="BK391" i="1"/>
  <c r="BK412" i="1" s="1"/>
  <c r="AZ391" i="1"/>
  <c r="AZ412" i="1" s="1"/>
  <c r="AZ540" i="1"/>
  <c r="BC610" i="1"/>
  <c r="AT596" i="1"/>
  <c r="AW387" i="1"/>
  <c r="AW390" i="1"/>
  <c r="AW411" i="1" s="1"/>
  <c r="BB390" i="1"/>
  <c r="BB411" i="1" s="1"/>
  <c r="AY390" i="1"/>
  <c r="AY411" i="1" s="1"/>
  <c r="AZ390" i="1"/>
  <c r="AZ411" i="1" s="1"/>
  <c r="AU459" i="1"/>
  <c r="BF459" i="1"/>
  <c r="AX459" i="1"/>
  <c r="BE459" i="1"/>
  <c r="AR459" i="1"/>
  <c r="AT459" i="1"/>
  <c r="BC459" i="1"/>
  <c r="BJ459" i="1"/>
  <c r="BG459" i="1"/>
  <c r="BI459" i="1"/>
  <c r="BH459" i="1"/>
  <c r="AW459" i="1"/>
  <c r="BD459" i="1"/>
  <c r="BK459" i="1"/>
  <c r="AZ459" i="1"/>
  <c r="AS459" i="1"/>
  <c r="AV459" i="1"/>
  <c r="BA459" i="1"/>
  <c r="AY459" i="1"/>
  <c r="BB459" i="1"/>
  <c r="AT445" i="1"/>
  <c r="BA445" i="1"/>
  <c r="AS445" i="1"/>
  <c r="AV445" i="1"/>
  <c r="BI445" i="1"/>
  <c r="BD445" i="1"/>
  <c r="BG445" i="1"/>
  <c r="BK445" i="1"/>
  <c r="AW445" i="1"/>
  <c r="AU445" i="1"/>
  <c r="AW381" i="1"/>
  <c r="AW402" i="1" s="1"/>
  <c r="BE445" i="1"/>
  <c r="AX445" i="1"/>
  <c r="BC445" i="1"/>
  <c r="BF445" i="1"/>
  <c r="AR445" i="1"/>
  <c r="BJ445" i="1"/>
  <c r="BB445" i="1"/>
  <c r="AZ445" i="1"/>
  <c r="AY445" i="1"/>
  <c r="BH445" i="1"/>
  <c r="BD484" i="1"/>
  <c r="AW554" i="1"/>
  <c r="AZ596" i="1"/>
  <c r="BJ380" i="1"/>
  <c r="BJ401" i="1" s="1"/>
  <c r="BI387" i="1"/>
  <c r="BI408" i="1" s="1"/>
  <c r="AS442" i="1"/>
  <c r="AX554" i="1"/>
  <c r="AZ395" i="1"/>
  <c r="AZ416" i="1" s="1"/>
  <c r="AS596" i="1"/>
  <c r="BI383" i="1"/>
  <c r="BI404" i="1" s="1"/>
  <c r="BI428" i="1"/>
  <c r="BA385" i="1"/>
  <c r="BA406" i="1" s="1"/>
  <c r="BB385" i="1"/>
  <c r="BB406" i="1" s="1"/>
  <c r="AZ554" i="1"/>
  <c r="AT582" i="1"/>
  <c r="BG582" i="1"/>
  <c r="BK582" i="1"/>
  <c r="AX582" i="1"/>
  <c r="BB582" i="1"/>
  <c r="BF582" i="1"/>
  <c r="AR582" i="1"/>
  <c r="AW582" i="1"/>
  <c r="BI582" i="1"/>
  <c r="BJ582" i="1"/>
  <c r="BE582" i="1"/>
  <c r="BA582" i="1"/>
  <c r="AZ582" i="1"/>
  <c r="AV582" i="1"/>
  <c r="AS582" i="1"/>
  <c r="BH582" i="1"/>
  <c r="BD582" i="1"/>
  <c r="BC582" i="1"/>
  <c r="AY582" i="1"/>
  <c r="AU582" i="1"/>
  <c r="AV382" i="1"/>
  <c r="AV403" i="1" s="1"/>
  <c r="AY382" i="1"/>
  <c r="AY403" i="1" s="1"/>
  <c r="AT540" i="1"/>
  <c r="BF396" i="1"/>
  <c r="BF417" i="1" s="1"/>
  <c r="AZ610" i="1"/>
  <c r="AX624" i="1"/>
  <c r="AY395" i="1"/>
  <c r="AY416" i="1" s="1"/>
  <c r="AS384" i="1"/>
  <c r="AS405" i="1" s="1"/>
  <c r="BG384" i="1"/>
  <c r="BG405" i="1" s="1"/>
  <c r="BH391" i="1"/>
  <c r="BA395" i="1"/>
  <c r="BA416" i="1" s="1"/>
  <c r="BB627" i="1"/>
  <c r="AZ627" i="1"/>
  <c r="AX627" i="1"/>
  <c r="BI627" i="1"/>
  <c r="AW627" i="1"/>
  <c r="BG627" i="1"/>
  <c r="BF627" i="1"/>
  <c r="BE627" i="1"/>
  <c r="BA627" i="1"/>
  <c r="AY627" i="1"/>
  <c r="BC627" i="1"/>
  <c r="AV627" i="1"/>
  <c r="AT396" i="1"/>
  <c r="BD627" i="1"/>
  <c r="AS627" i="1"/>
  <c r="AT627" i="1"/>
  <c r="BH627" i="1"/>
  <c r="AU627" i="1"/>
  <c r="BJ627" i="1"/>
  <c r="AR627" i="1"/>
  <c r="BK627" i="1"/>
  <c r="AT557" i="1"/>
  <c r="BB557" i="1"/>
  <c r="AR557" i="1"/>
  <c r="AV557" i="1"/>
  <c r="BA557" i="1"/>
  <c r="BH557" i="1"/>
  <c r="BE557" i="1"/>
  <c r="BK557" i="1"/>
  <c r="AS557" i="1"/>
  <c r="BC557" i="1"/>
  <c r="AZ557" i="1"/>
  <c r="AW557" i="1"/>
  <c r="BJ557" i="1"/>
  <c r="AY557" i="1"/>
  <c r="BI557" i="1"/>
  <c r="AX557" i="1"/>
  <c r="BF557" i="1"/>
  <c r="BG557" i="1"/>
  <c r="AU557" i="1"/>
  <c r="BD557" i="1"/>
  <c r="BA396" i="1"/>
  <c r="BA417" i="1" s="1"/>
  <c r="BI484" i="1"/>
  <c r="BK395" i="1"/>
  <c r="BK416" i="1" s="1"/>
  <c r="AT407" i="1" l="1"/>
  <c r="AT403" i="1"/>
  <c r="BH418" i="1"/>
  <c r="BH404" i="1"/>
  <c r="BJ407" i="1"/>
  <c r="BH417" i="1"/>
  <c r="BD412" i="1"/>
  <c r="BE417" i="1"/>
  <c r="AX415" i="1"/>
  <c r="AZ408" i="1"/>
  <c r="AU406" i="1"/>
  <c r="AX411" i="1"/>
  <c r="AX412" i="1"/>
  <c r="BE418" i="1"/>
  <c r="AW404" i="1"/>
  <c r="BK414" i="1"/>
  <c r="BA412" i="1"/>
  <c r="BJ417" i="1"/>
  <c r="BJ406" i="1"/>
  <c r="AT416" i="1"/>
  <c r="BB402" i="1"/>
  <c r="BH416" i="1"/>
  <c r="BE405" i="1"/>
  <c r="AW414" i="1"/>
  <c r="BK407" i="1"/>
  <c r="BJ411" i="1"/>
  <c r="AU403" i="1"/>
  <c r="BK406" i="1"/>
  <c r="BB418" i="1"/>
  <c r="AY414" i="1"/>
  <c r="BK418" i="1"/>
  <c r="BD403" i="1"/>
  <c r="AT412" i="1"/>
  <c r="AT408" i="1"/>
  <c r="AT413" i="1"/>
  <c r="AW412" i="1"/>
  <c r="BH403" i="1"/>
  <c r="BJ404" i="1"/>
  <c r="AW417" i="1"/>
  <c r="BH415" i="1"/>
  <c r="BE411" i="1"/>
  <c r="BE412" i="1"/>
  <c r="BK404" i="1"/>
  <c r="AU405" i="1"/>
  <c r="AU414" i="1"/>
  <c r="BD415" i="1"/>
  <c r="BH411" i="1"/>
  <c r="BD413" i="1"/>
  <c r="AX405" i="1"/>
  <c r="BE416" i="1"/>
  <c r="AZ413" i="1"/>
  <c r="BH402" i="1"/>
  <c r="AX413" i="1"/>
  <c r="BA411" i="1"/>
  <c r="BD407" i="1"/>
  <c r="BA405" i="1"/>
  <c r="AT405" i="1"/>
  <c r="AW405" i="1"/>
  <c r="BE406" i="1"/>
  <c r="AW406" i="1"/>
  <c r="BE413" i="1"/>
  <c r="BH407" i="1"/>
  <c r="BH405" i="1"/>
  <c r="BJ403" i="1"/>
  <c r="BA414" i="1"/>
  <c r="AX403" i="1"/>
  <c r="AW413" i="1"/>
  <c r="AT418" i="1"/>
  <c r="AT406" i="1"/>
  <c r="AW416" i="1"/>
  <c r="BJ415" i="1"/>
  <c r="AW415" i="1"/>
  <c r="BE407" i="1"/>
  <c r="BB407" i="1"/>
  <c r="BJ405" i="1"/>
  <c r="BD417" i="1"/>
  <c r="AX416" i="1"/>
  <c r="BJ416" i="1"/>
  <c r="BJ412" i="1"/>
  <c r="AX418" i="1"/>
  <c r="BA413" i="1"/>
  <c r="AX414" i="1"/>
  <c r="BB403" i="1"/>
  <c r="AU417" i="1"/>
  <c r="BE404" i="1"/>
  <c r="BB414" i="1"/>
  <c r="AZ402" i="1"/>
  <c r="BD402" i="1"/>
  <c r="AY407" i="1"/>
  <c r="AW408" i="1"/>
  <c r="AT411" i="1"/>
  <c r="AX417" i="1"/>
  <c r="BD418" i="1"/>
  <c r="BK413" i="1"/>
  <c r="BJ413" i="1"/>
  <c r="AU407" i="1"/>
  <c r="BA408" i="1"/>
  <c r="AU408" i="1"/>
  <c r="AZ405" i="1"/>
  <c r="AZ407" i="1"/>
  <c r="BA404" i="1"/>
  <c r="AU415" i="1"/>
  <c r="AT415" i="1"/>
  <c r="BA418" i="1"/>
  <c r="BK403" i="1"/>
  <c r="BB404" i="1"/>
  <c r="BJ408" i="1"/>
  <c r="AZ404" i="1"/>
  <c r="BA402" i="1"/>
  <c r="BK417" i="1"/>
  <c r="BD416" i="1"/>
  <c r="BH412" i="1"/>
  <c r="AT417" i="1"/>
  <c r="BE414" i="1"/>
  <c r="BJ414" i="1"/>
  <c r="BJ418" i="1"/>
  <c r="AT402" i="1"/>
  <c r="BH414" i="1"/>
  <c r="AW407" i="1"/>
  <c r="BB412" i="1"/>
  <c r="BA403" i="1"/>
  <c r="AT404" i="1"/>
  <c r="BB415" i="1"/>
  <c r="AZ406" i="1"/>
  <c r="BB417" i="1"/>
  <c r="AZ418" i="1"/>
</calcChain>
</file>

<file path=xl/sharedStrings.xml><?xml version="1.0" encoding="utf-8"?>
<sst xmlns="http://schemas.openxmlformats.org/spreadsheetml/2006/main" count="2401" uniqueCount="117">
  <si>
    <t>recycling rate</t>
  </si>
  <si>
    <t>SA</t>
  </si>
  <si>
    <t>Level of EV penetration</t>
  </si>
  <si>
    <t>Degree of reshoring/ally-shoring</t>
  </si>
  <si>
    <t>level of EV penetration</t>
  </si>
  <si>
    <t>BAU/TAU</t>
  </si>
  <si>
    <t>degree of reshoring/ally-shoring</t>
  </si>
  <si>
    <t>Reshoring</t>
  </si>
  <si>
    <t>battery chemistry</t>
  </si>
  <si>
    <t>Ally shoring</t>
  </si>
  <si>
    <t>Total amount</t>
  </si>
  <si>
    <t>Amount</t>
  </si>
  <si>
    <t>Environmental impacts</t>
  </si>
  <si>
    <t>LCIA factors</t>
  </si>
  <si>
    <t>Component_L1</t>
  </si>
  <si>
    <t>Component_L2</t>
  </si>
  <si>
    <t>Component_L3</t>
  </si>
  <si>
    <t>Process</t>
  </si>
  <si>
    <t>Region</t>
  </si>
  <si>
    <t>ID</t>
  </si>
  <si>
    <t>Share</t>
  </si>
  <si>
    <t>Total share</t>
  </si>
  <si>
    <t>Unit</t>
  </si>
  <si>
    <t>Cell</t>
  </si>
  <si>
    <t>kg</t>
  </si>
  <si>
    <t>CNT</t>
  </si>
  <si>
    <t>Cobalt production</t>
  </si>
  <si>
    <t>LiOH</t>
  </si>
  <si>
    <t>NMP</t>
  </si>
  <si>
    <t>Decarbonised Water</t>
  </si>
  <si>
    <t>Wastewater treatment</t>
  </si>
  <si>
    <t>Nitrogen</t>
  </si>
  <si>
    <t>Steam</t>
  </si>
  <si>
    <t>Al production</t>
  </si>
  <si>
    <t>Anode</t>
  </si>
  <si>
    <t>Extrusion and surface treatment</t>
  </si>
  <si>
    <t>Cu production</t>
  </si>
  <si>
    <t>Electrolyte</t>
  </si>
  <si>
    <t>LiTFSI</t>
  </si>
  <si>
    <t>LiTFSI emission</t>
  </si>
  <si>
    <t>DOL</t>
  </si>
  <si>
    <t>DOL emission</t>
  </si>
  <si>
    <t>LiNO3</t>
  </si>
  <si>
    <t>Separator</t>
  </si>
  <si>
    <t>Positive terminal</t>
  </si>
  <si>
    <t>Negative terminal</t>
  </si>
  <si>
    <t>Cell container</t>
  </si>
  <si>
    <t>Assembly</t>
  </si>
  <si>
    <t>Electricity</t>
  </si>
  <si>
    <t>Module</t>
  </si>
  <si>
    <t>Pack</t>
  </si>
  <si>
    <t>Steel production</t>
  </si>
  <si>
    <t>BMS-copper</t>
  </si>
  <si>
    <t>Transport</t>
  </si>
  <si>
    <t>BEV-100 PC</t>
  </si>
  <si>
    <t>NMC622</t>
  </si>
  <si>
    <t>NMC811</t>
  </si>
  <si>
    <t>NCA (I)</t>
  </si>
  <si>
    <t>LFP(II)</t>
  </si>
  <si>
    <t>NMC955</t>
  </si>
  <si>
    <t>NCA955</t>
  </si>
  <si>
    <t>Li-S</t>
  </si>
  <si>
    <t>Li-air</t>
  </si>
  <si>
    <t>BEV-200 PC</t>
  </si>
  <si>
    <t>NMC622 (100)</t>
  </si>
  <si>
    <t>NMC811 (100)</t>
  </si>
  <si>
    <t>NCA (I) (100)</t>
  </si>
  <si>
    <t>LFP(II) (100)</t>
  </si>
  <si>
    <t>NMC955 (100)</t>
  </si>
  <si>
    <t>NCA955 (100)</t>
  </si>
  <si>
    <t>NMC622 (200)</t>
  </si>
  <si>
    <t>NMC811 (200)</t>
  </si>
  <si>
    <t>NCA (I) (200)</t>
  </si>
  <si>
    <t>LFP(II) (200)</t>
  </si>
  <si>
    <t>NMC955 (200)</t>
  </si>
  <si>
    <t>NCA955 (200)</t>
  </si>
  <si>
    <t>Carbon footprint</t>
  </si>
  <si>
    <t>Cathode active material</t>
  </si>
  <si>
    <t>Anode active material</t>
  </si>
  <si>
    <t>BMS</t>
  </si>
  <si>
    <t>Al</t>
  </si>
  <si>
    <t>Cu</t>
  </si>
  <si>
    <t>Steel</t>
  </si>
  <si>
    <t>Others (Additives, Plastics, binders, solvents, and coolants)</t>
  </si>
  <si>
    <t>Energy Capacity</t>
  </si>
  <si>
    <t>Full pricing</t>
  </si>
  <si>
    <t>Direct-emissions-pricing only</t>
  </si>
  <si>
    <t>BT1</t>
  </si>
  <si>
    <t>BT2</t>
  </si>
  <si>
    <t>BT3</t>
  </si>
  <si>
    <t>BT4</t>
  </si>
  <si>
    <t>IPCC 2013 100a</t>
  </si>
  <si>
    <t>BAU</t>
  </si>
  <si>
    <t>Ally-shoring</t>
  </si>
  <si>
    <t>Li-S (100)</t>
  </si>
  <si>
    <t>Li-air (100)</t>
  </si>
  <si>
    <t>Li-S (200)</t>
  </si>
  <si>
    <t>Li-air (200)</t>
  </si>
  <si>
    <t>CED</t>
  </si>
  <si>
    <t>Fine particulate matter formation</t>
  </si>
  <si>
    <t>Fossil resource scarcity</t>
  </si>
  <si>
    <t>Freshwater ecotoxicity</t>
  </si>
  <si>
    <t>Freshwater eutrophication</t>
  </si>
  <si>
    <t>Global warming</t>
  </si>
  <si>
    <t>Human carcinogenic toxicity</t>
  </si>
  <si>
    <t>Human non-carcinogenic toxicity</t>
  </si>
  <si>
    <t>Ionizing radiation</t>
  </si>
  <si>
    <t>Land use</t>
  </si>
  <si>
    <t>Marine ecotoxicity</t>
  </si>
  <si>
    <t>Marine eutrophication</t>
  </si>
  <si>
    <t>Mineral resource scarcity</t>
  </si>
  <si>
    <t>Ozone formation, Human health</t>
  </si>
  <si>
    <t>Ozone formation, Terrestrial ecosystems</t>
  </si>
  <si>
    <t>Stratospheric ozone depletion</t>
  </si>
  <si>
    <t>Terrestrial acidification</t>
  </si>
  <si>
    <t>Terrestrial ecotoxicity</t>
  </si>
  <si>
    <t>Water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</si>
</sst>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"/>
    <numFmt numFmtId="166" formatCode="0.0%"/>
  </numFmts>
  <fonts count="6" x14ac:knownFonts="1"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00B05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164" fontId="0" fillId="0" borderId="0" xfId="0" applyNumberFormat="1"/>
    <xf numFmtId="2" fontId="0" fillId="0" borderId="0" xfId="0" applyNumberFormat="1"/>
    <xf numFmtId="11" fontId="0" fillId="0" borderId="0" xfId="0" applyNumberFormat="1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0" xfId="0" applyFont="1"/>
    <xf numFmtId="0" fontId="3" fillId="0" borderId="1" xfId="0" applyFont="1" applyBorder="1"/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/>
    <xf numFmtId="0" fontId="3" fillId="0" borderId="2" xfId="0" applyFont="1" applyBorder="1" applyAlignment="1">
      <alignment horizontal="right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6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/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/>
    </xf>
    <xf numFmtId="0" fontId="3" fillId="0" borderId="7" xfId="0" applyFont="1" applyBorder="1" applyAlignment="1">
      <alignment horizontal="right" vertical="center"/>
    </xf>
    <xf numFmtId="0" fontId="3" fillId="0" borderId="7" xfId="0" applyFont="1" applyBorder="1"/>
    <xf numFmtId="164" fontId="3" fillId="0" borderId="7" xfId="0" applyNumberFormat="1" applyFont="1" applyBorder="1"/>
    <xf numFmtId="2" fontId="3" fillId="0" borderId="7" xfId="0" applyNumberFormat="1" applyFont="1" applyBorder="1"/>
    <xf numFmtId="11" fontId="3" fillId="0" borderId="7" xfId="0" applyNumberFormat="1" applyFont="1" applyBorder="1"/>
    <xf numFmtId="164" fontId="3" fillId="0" borderId="8" xfId="0" applyNumberFormat="1" applyFont="1" applyBorder="1"/>
    <xf numFmtId="11" fontId="3" fillId="0" borderId="8" xfId="0" applyNumberFormat="1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9" fontId="3" fillId="0" borderId="9" xfId="0" applyNumberFormat="1" applyFont="1" applyBorder="1"/>
    <xf numFmtId="9" fontId="3" fillId="0" borderId="9" xfId="1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164" fontId="3" fillId="0" borderId="2" xfId="0" applyNumberFormat="1" applyFont="1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1" fontId="0" fillId="0" borderId="1" xfId="0" applyNumberFormat="1" applyBorder="1"/>
    <xf numFmtId="1" fontId="0" fillId="0" borderId="2" xfId="0" applyNumberFormat="1" applyBorder="1"/>
    <xf numFmtId="2" fontId="3" fillId="0" borderId="2" xfId="0" applyNumberFormat="1" applyFont="1" applyBorder="1"/>
    <xf numFmtId="1" fontId="0" fillId="0" borderId="11" xfId="0" applyNumberFormat="1" applyBorder="1"/>
    <xf numFmtId="0" fontId="3" fillId="0" borderId="9" xfId="0" applyFont="1" applyBorder="1"/>
    <xf numFmtId="164" fontId="0" fillId="0" borderId="1" xfId="0" applyNumberFormat="1" applyBorder="1"/>
    <xf numFmtId="2" fontId="0" fillId="0" borderId="2" xfId="0" applyNumberFormat="1" applyBorder="1"/>
    <xf numFmtId="11" fontId="0" fillId="0" borderId="2" xfId="0" applyNumberFormat="1" applyBorder="1"/>
    <xf numFmtId="164" fontId="0" fillId="0" borderId="2" xfId="0" applyNumberFormat="1" applyBorder="1"/>
    <xf numFmtId="11" fontId="0" fillId="0" borderId="11" xfId="0" applyNumberFormat="1" applyBorder="1"/>
    <xf numFmtId="0" fontId="3" fillId="0" borderId="1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9" fontId="3" fillId="0" borderId="12" xfId="0" applyNumberFormat="1" applyFont="1" applyBorder="1"/>
    <xf numFmtId="9" fontId="3" fillId="0" borderId="12" xfId="1" applyFont="1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164" fontId="3" fillId="0" borderId="0" xfId="0" applyNumberFormat="1" applyFont="1" applyAlignment="1">
      <alignment horizontal="right" vertical="center"/>
    </xf>
    <xf numFmtId="0" fontId="0" fillId="0" borderId="13" xfId="0" applyBorder="1" applyAlignment="1">
      <alignment horizontal="right" vertical="center"/>
    </xf>
    <xf numFmtId="1" fontId="0" fillId="0" borderId="5" xfId="0" applyNumberFormat="1" applyBorder="1"/>
    <xf numFmtId="1" fontId="0" fillId="0" borderId="0" xfId="0" applyNumberFormat="1"/>
    <xf numFmtId="2" fontId="3" fillId="0" borderId="0" xfId="0" applyNumberFormat="1" applyFont="1"/>
    <xf numFmtId="1" fontId="0" fillId="0" borderId="13" xfId="0" applyNumberFormat="1" applyBorder="1"/>
    <xf numFmtId="0" fontId="3" fillId="0" borderId="12" xfId="0" applyFont="1" applyBorder="1"/>
    <xf numFmtId="164" fontId="0" fillId="0" borderId="5" xfId="0" applyNumberFormat="1" applyBorder="1"/>
    <xf numFmtId="11" fontId="0" fillId="0" borderId="13" xfId="0" applyNumberFormat="1" applyBorder="1"/>
    <xf numFmtId="0" fontId="3" fillId="0" borderId="14" xfId="0" applyFont="1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3" fillId="0" borderId="14" xfId="0" applyFont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9" fontId="3" fillId="0" borderId="14" xfId="0" applyNumberFormat="1" applyFont="1" applyBorder="1"/>
    <xf numFmtId="9" fontId="3" fillId="0" borderId="14" xfId="1" applyFont="1" applyBorder="1" applyAlignment="1">
      <alignment horizontal="right" vertical="center"/>
    </xf>
    <xf numFmtId="0" fontId="0" fillId="0" borderId="15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164" fontId="3" fillId="0" borderId="7" xfId="0" applyNumberFormat="1" applyFont="1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1" fontId="0" fillId="0" borderId="15" xfId="0" applyNumberFormat="1" applyBorder="1"/>
    <xf numFmtId="1" fontId="0" fillId="0" borderId="7" xfId="0" applyNumberFormat="1" applyBorder="1"/>
    <xf numFmtId="1" fontId="0" fillId="0" borderId="8" xfId="0" applyNumberFormat="1" applyBorder="1"/>
    <xf numFmtId="0" fontId="3" fillId="0" borderId="14" xfId="0" applyFont="1" applyBorder="1"/>
    <xf numFmtId="164" fontId="0" fillId="0" borderId="15" xfId="0" applyNumberFormat="1" applyBorder="1"/>
    <xf numFmtId="2" fontId="0" fillId="0" borderId="7" xfId="0" applyNumberFormat="1" applyBorder="1"/>
    <xf numFmtId="11" fontId="0" fillId="0" borderId="7" xfId="0" applyNumberFormat="1" applyBorder="1"/>
    <xf numFmtId="164" fontId="0" fillId="0" borderId="7" xfId="0" applyNumberFormat="1" applyBorder="1"/>
    <xf numFmtId="11" fontId="0" fillId="0" borderId="8" xfId="0" applyNumberFormat="1" applyBorder="1"/>
    <xf numFmtId="0" fontId="0" fillId="0" borderId="9" xfId="0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164" fontId="3" fillId="0" borderId="2" xfId="0" applyNumberFormat="1" applyFont="1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right" vertical="center"/>
    </xf>
    <xf numFmtId="164" fontId="3" fillId="0" borderId="0" xfId="0" applyNumberFormat="1" applyFont="1" applyAlignment="1">
      <alignment horizontal="right" vertical="center"/>
    </xf>
    <xf numFmtId="0" fontId="0" fillId="0" borderId="13" xfId="0" applyBorder="1" applyAlignment="1">
      <alignment horizontal="right" vertical="center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164" fontId="3" fillId="0" borderId="7" xfId="0" applyNumberFormat="1" applyFont="1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3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7" xfId="0" applyBorder="1" applyAlignment="1">
      <alignment horizontal="left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164" fontId="3" fillId="0" borderId="11" xfId="0" applyNumberFormat="1" applyFont="1" applyBorder="1" applyAlignment="1">
      <alignment horizontal="right" vertical="center"/>
    </xf>
    <xf numFmtId="1" fontId="1" fillId="0" borderId="1" xfId="0" applyNumberFormat="1" applyFont="1" applyBorder="1"/>
    <xf numFmtId="1" fontId="1" fillId="0" borderId="2" xfId="0" applyNumberFormat="1" applyFont="1" applyBorder="1"/>
    <xf numFmtId="2" fontId="3" fillId="0" borderId="11" xfId="0" applyNumberFormat="1" applyFont="1" applyBorder="1"/>
    <xf numFmtId="164" fontId="1" fillId="0" borderId="1" xfId="0" applyNumberFormat="1" applyFont="1" applyBorder="1"/>
    <xf numFmtId="164" fontId="1" fillId="0" borderId="2" xfId="0" applyNumberFormat="1" applyFont="1" applyBorder="1"/>
    <xf numFmtId="164" fontId="1" fillId="0" borderId="11" xfId="0" applyNumberFormat="1" applyFont="1" applyBorder="1"/>
    <xf numFmtId="0" fontId="1" fillId="0" borderId="12" xfId="0" applyFont="1" applyBorder="1" applyAlignment="1">
      <alignment horizontal="left" vertical="center"/>
    </xf>
    <xf numFmtId="0" fontId="1" fillId="0" borderId="5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164" fontId="3" fillId="0" borderId="13" xfId="0" applyNumberFormat="1" applyFont="1" applyBorder="1" applyAlignment="1">
      <alignment horizontal="right" vertical="center"/>
    </xf>
    <xf numFmtId="1" fontId="1" fillId="0" borderId="5" xfId="0" applyNumberFormat="1" applyFont="1" applyBorder="1"/>
    <xf numFmtId="1" fontId="1" fillId="0" borderId="0" xfId="0" applyNumberFormat="1" applyFont="1"/>
    <xf numFmtId="2" fontId="3" fillId="0" borderId="13" xfId="0" applyNumberFormat="1" applyFont="1" applyBorder="1"/>
    <xf numFmtId="164" fontId="1" fillId="0" borderId="5" xfId="0" applyNumberFormat="1" applyFont="1" applyBorder="1"/>
    <xf numFmtId="164" fontId="1" fillId="0" borderId="0" xfId="0" applyNumberFormat="1" applyFont="1"/>
    <xf numFmtId="164" fontId="1" fillId="0" borderId="13" xfId="0" applyNumberFormat="1" applyFont="1" applyBorder="1"/>
    <xf numFmtId="2" fontId="1" fillId="0" borderId="0" xfId="0" applyNumberFormat="1" applyFont="1"/>
    <xf numFmtId="11" fontId="1" fillId="0" borderId="13" xfId="0" applyNumberFormat="1" applyFont="1" applyBorder="1"/>
    <xf numFmtId="0" fontId="1" fillId="0" borderId="14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15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164" fontId="3" fillId="0" borderId="8" xfId="0" applyNumberFormat="1" applyFont="1" applyBorder="1" applyAlignment="1">
      <alignment horizontal="right" vertical="center"/>
    </xf>
    <xf numFmtId="1" fontId="1" fillId="0" borderId="15" xfId="0" applyNumberFormat="1" applyFont="1" applyBorder="1"/>
    <xf numFmtId="1" fontId="1" fillId="0" borderId="7" xfId="0" applyNumberFormat="1" applyFont="1" applyBorder="1"/>
    <xf numFmtId="2" fontId="3" fillId="0" borderId="8" xfId="0" applyNumberFormat="1" applyFont="1" applyBorder="1"/>
    <xf numFmtId="164" fontId="1" fillId="0" borderId="15" xfId="0" applyNumberFormat="1" applyFont="1" applyBorder="1"/>
    <xf numFmtId="2" fontId="1" fillId="0" borderId="7" xfId="0" applyNumberFormat="1" applyFont="1" applyBorder="1"/>
    <xf numFmtId="11" fontId="1" fillId="0" borderId="8" xfId="0" applyNumberFormat="1" applyFont="1" applyBorder="1"/>
    <xf numFmtId="164" fontId="3" fillId="0" borderId="11" xfId="0" applyNumberFormat="1" applyFont="1" applyBorder="1" applyAlignment="1">
      <alignment horizontal="right" vertical="center"/>
    </xf>
    <xf numFmtId="164" fontId="3" fillId="0" borderId="13" xfId="0" applyNumberFormat="1" applyFont="1" applyBorder="1" applyAlignment="1">
      <alignment horizontal="right" vertical="center"/>
    </xf>
    <xf numFmtId="164" fontId="3" fillId="0" borderId="8" xfId="0" applyNumberFormat="1" applyFont="1" applyBorder="1" applyAlignment="1">
      <alignment horizontal="right" vertical="center"/>
    </xf>
    <xf numFmtId="0" fontId="3" fillId="0" borderId="9" xfId="0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right" vertical="center"/>
    </xf>
    <xf numFmtId="2" fontId="3" fillId="0" borderId="1" xfId="0" applyNumberFormat="1" applyFont="1" applyBorder="1"/>
    <xf numFmtId="0" fontId="3" fillId="0" borderId="12" xfId="0" applyFont="1" applyBorder="1" applyAlignment="1">
      <alignment horizontal="left" vertical="center"/>
    </xf>
    <xf numFmtId="164" fontId="3" fillId="0" borderId="5" xfId="0" applyNumberFormat="1" applyFont="1" applyBorder="1" applyAlignment="1">
      <alignment horizontal="right" vertical="center"/>
    </xf>
    <xf numFmtId="2" fontId="3" fillId="0" borderId="5" xfId="0" applyNumberFormat="1" applyFont="1" applyBorder="1"/>
    <xf numFmtId="0" fontId="3" fillId="0" borderId="14" xfId="0" applyFont="1" applyBorder="1" applyAlignment="1">
      <alignment horizontal="left" vertical="center"/>
    </xf>
    <xf numFmtId="164" fontId="3" fillId="0" borderId="15" xfId="0" applyNumberFormat="1" applyFont="1" applyBorder="1" applyAlignment="1">
      <alignment horizontal="right" vertical="center"/>
    </xf>
    <xf numFmtId="2" fontId="3" fillId="0" borderId="15" xfId="0" applyNumberFormat="1" applyFont="1" applyBorder="1"/>
    <xf numFmtId="164" fontId="3" fillId="0" borderId="1" xfId="0" applyNumberFormat="1" applyFont="1" applyBorder="1" applyAlignment="1">
      <alignment horizontal="right" vertical="center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4" fillId="0" borderId="12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12" xfId="0" applyFont="1" applyBorder="1"/>
    <xf numFmtId="2" fontId="4" fillId="0" borderId="5" xfId="0" applyNumberFormat="1" applyFont="1" applyBorder="1"/>
    <xf numFmtId="2" fontId="4" fillId="0" borderId="0" xfId="0" applyNumberFormat="1" applyFont="1"/>
    <xf numFmtId="1" fontId="2" fillId="0" borderId="0" xfId="0" applyNumberFormat="1" applyFont="1"/>
    <xf numFmtId="1" fontId="2" fillId="0" borderId="13" xfId="0" applyNumberFormat="1" applyFont="1" applyBorder="1"/>
    <xf numFmtId="164" fontId="2" fillId="0" borderId="5" xfId="0" applyNumberFormat="1" applyFont="1" applyBorder="1"/>
    <xf numFmtId="2" fontId="2" fillId="0" borderId="0" xfId="0" applyNumberFormat="1" applyFont="1"/>
    <xf numFmtId="11" fontId="2" fillId="0" borderId="0" xfId="0" applyNumberFormat="1" applyFont="1"/>
    <xf numFmtId="164" fontId="2" fillId="0" borderId="0" xfId="0" applyNumberFormat="1" applyFont="1"/>
    <xf numFmtId="11" fontId="2" fillId="0" borderId="13" xfId="0" applyNumberFormat="1" applyFont="1" applyBorder="1"/>
    <xf numFmtId="0" fontId="4" fillId="0" borderId="14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4" fillId="0" borderId="14" xfId="0" applyFont="1" applyBorder="1"/>
    <xf numFmtId="2" fontId="4" fillId="0" borderId="15" xfId="0" applyNumberFormat="1" applyFont="1" applyBorder="1"/>
    <xf numFmtId="2" fontId="4" fillId="0" borderId="7" xfId="0" applyNumberFormat="1" applyFont="1" applyBorder="1"/>
    <xf numFmtId="1" fontId="2" fillId="0" borderId="7" xfId="0" applyNumberFormat="1" applyFont="1" applyBorder="1"/>
    <xf numFmtId="1" fontId="2" fillId="0" borderId="8" xfId="0" applyNumberFormat="1" applyFont="1" applyBorder="1"/>
    <xf numFmtId="164" fontId="2" fillId="0" borderId="15" xfId="0" applyNumberFormat="1" applyFont="1" applyBorder="1"/>
    <xf numFmtId="2" fontId="2" fillId="0" borderId="7" xfId="0" applyNumberFormat="1" applyFont="1" applyBorder="1"/>
    <xf numFmtId="11" fontId="2" fillId="0" borderId="7" xfId="0" applyNumberFormat="1" applyFont="1" applyBorder="1"/>
    <xf numFmtId="164" fontId="2" fillId="0" borderId="7" xfId="0" applyNumberFormat="1" applyFont="1" applyBorder="1"/>
    <xf numFmtId="11" fontId="2" fillId="0" borderId="8" xfId="0" applyNumberFormat="1" applyFont="1" applyBorder="1"/>
    <xf numFmtId="9" fontId="3" fillId="0" borderId="9" xfId="1" applyFont="1" applyBorder="1"/>
    <xf numFmtId="9" fontId="3" fillId="0" borderId="12" xfId="1" applyFont="1" applyBorder="1"/>
    <xf numFmtId="0" fontId="3" fillId="0" borderId="9" xfId="0" applyFon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" xfId="0" applyBorder="1" applyAlignment="1">
      <alignment horizontal="right"/>
    </xf>
    <xf numFmtId="0" fontId="0" fillId="0" borderId="11" xfId="0" applyBorder="1" applyAlignment="1">
      <alignment horizontal="right"/>
    </xf>
    <xf numFmtId="0" fontId="3" fillId="0" borderId="12" xfId="0" applyFon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0" xfId="0" applyAlignment="1">
      <alignment horizontal="right"/>
    </xf>
    <xf numFmtId="0" fontId="0" fillId="0" borderId="13" xfId="0" applyBorder="1" applyAlignment="1">
      <alignment horizontal="right"/>
    </xf>
    <xf numFmtId="164" fontId="3" fillId="0" borderId="5" xfId="0" applyNumberFormat="1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164" fontId="3" fillId="0" borderId="15" xfId="0" applyNumberFormat="1" applyFont="1" applyBorder="1" applyAlignment="1">
      <alignment horizontal="right" vertical="center"/>
    </xf>
    <xf numFmtId="9" fontId="3" fillId="0" borderId="14" xfId="1" applyFont="1" applyBorder="1"/>
    <xf numFmtId="0" fontId="3" fillId="0" borderId="6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3" fillId="0" borderId="10" xfId="0" applyFon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9" fontId="3" fillId="0" borderId="10" xfId="0" applyNumberFormat="1" applyFont="1" applyBorder="1"/>
    <xf numFmtId="164" fontId="3" fillId="0" borderId="6" xfId="0" applyNumberFormat="1" applyFont="1" applyBorder="1" applyAlignment="1">
      <alignment horizontal="right" vertical="center"/>
    </xf>
    <xf numFmtId="164" fontId="3" fillId="0" borderId="3" xfId="0" applyNumberFormat="1" applyFont="1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2" fontId="3" fillId="0" borderId="6" xfId="0" applyNumberFormat="1" applyFont="1" applyBorder="1"/>
    <xf numFmtId="2" fontId="3" fillId="0" borderId="3" xfId="0" applyNumberFormat="1" applyFont="1" applyBorder="1"/>
    <xf numFmtId="1" fontId="0" fillId="0" borderId="3" xfId="0" applyNumberFormat="1" applyBorder="1"/>
    <xf numFmtId="1" fontId="0" fillId="0" borderId="4" xfId="0" applyNumberFormat="1" applyBorder="1"/>
    <xf numFmtId="0" fontId="3" fillId="0" borderId="10" xfId="0" applyFont="1" applyBorder="1"/>
    <xf numFmtId="164" fontId="0" fillId="0" borderId="6" xfId="0" applyNumberFormat="1" applyBorder="1"/>
    <xf numFmtId="2" fontId="0" fillId="0" borderId="3" xfId="0" applyNumberFormat="1" applyBorder="1"/>
    <xf numFmtId="11" fontId="0" fillId="0" borderId="3" xfId="0" applyNumberFormat="1" applyBorder="1"/>
    <xf numFmtId="164" fontId="0" fillId="0" borderId="3" xfId="0" applyNumberFormat="1" applyBorder="1"/>
    <xf numFmtId="11" fontId="0" fillId="0" borderId="4" xfId="0" applyNumberFormat="1" applyBorder="1"/>
    <xf numFmtId="0" fontId="3" fillId="0" borderId="13" xfId="0" applyFont="1" applyBorder="1"/>
    <xf numFmtId="0" fontId="3" fillId="0" borderId="8" xfId="0" applyFont="1" applyBorder="1"/>
    <xf numFmtId="164" fontId="0" fillId="0" borderId="8" xfId="0" applyNumberFormat="1" applyBorder="1"/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9" fontId="3" fillId="0" borderId="1" xfId="1" applyFont="1" applyBorder="1" applyAlignment="1">
      <alignment horizontal="right" vertical="center"/>
    </xf>
    <xf numFmtId="0" fontId="1" fillId="0" borderId="13" xfId="0" applyFont="1" applyBorder="1" applyAlignment="1">
      <alignment horizontal="left" vertical="center"/>
    </xf>
    <xf numFmtId="9" fontId="3" fillId="0" borderId="5" xfId="1" applyFont="1" applyBorder="1" applyAlignment="1">
      <alignment horizontal="right" vertical="center"/>
    </xf>
    <xf numFmtId="0" fontId="1" fillId="0" borderId="8" xfId="0" applyFont="1" applyBorder="1" applyAlignment="1">
      <alignment horizontal="left" vertical="center"/>
    </xf>
    <xf numFmtId="9" fontId="3" fillId="0" borderId="15" xfId="1" applyFont="1" applyBorder="1" applyAlignment="1">
      <alignment horizontal="right" vertical="center"/>
    </xf>
    <xf numFmtId="0" fontId="3" fillId="0" borderId="15" xfId="0" applyFont="1" applyBorder="1"/>
    <xf numFmtId="164" fontId="1" fillId="0" borderId="7" xfId="0" applyNumberFormat="1" applyFont="1" applyBorder="1"/>
    <xf numFmtId="164" fontId="1" fillId="0" borderId="8" xfId="0" applyNumberFormat="1" applyFont="1" applyBorder="1"/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9" fontId="3" fillId="0" borderId="9" xfId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9" fontId="3" fillId="0" borderId="12" xfId="1" applyFont="1" applyBorder="1" applyAlignment="1">
      <alignment horizontal="center" vertical="center"/>
    </xf>
    <xf numFmtId="0" fontId="3" fillId="0" borderId="13" xfId="0" applyFont="1" applyBorder="1" applyAlignment="1">
      <alignment vertical="center"/>
    </xf>
    <xf numFmtId="1" fontId="0" fillId="0" borderId="5" xfId="0" applyNumberFormat="1" applyBorder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2" fontId="3" fillId="0" borderId="0" xfId="0" applyNumberFormat="1" applyFont="1" applyAlignment="1">
      <alignment horizontal="right" vertical="center"/>
    </xf>
    <xf numFmtId="2" fontId="3" fillId="0" borderId="13" xfId="0" applyNumberFormat="1" applyFont="1" applyBorder="1" applyAlignment="1">
      <alignment horizontal="right" vertical="center"/>
    </xf>
    <xf numFmtId="11" fontId="0" fillId="0" borderId="5" xfId="0" applyNumberFormat="1" applyBorder="1"/>
    <xf numFmtId="1" fontId="0" fillId="0" borderId="5" xfId="0" applyNumberFormat="1" applyBorder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3" fillId="0" borderId="8" xfId="0" applyFont="1" applyBorder="1" applyAlignment="1">
      <alignment vertical="center"/>
    </xf>
    <xf numFmtId="0" fontId="0" fillId="0" borderId="14" xfId="0" applyBorder="1" applyAlignment="1">
      <alignment horizontal="left" vertical="center"/>
    </xf>
    <xf numFmtId="1" fontId="0" fillId="0" borderId="15" xfId="0" applyNumberFormat="1" applyBorder="1" applyAlignment="1">
      <alignment horizontal="right" vertical="center"/>
    </xf>
    <xf numFmtId="1" fontId="0" fillId="0" borderId="7" xfId="0" applyNumberFormat="1" applyBorder="1" applyAlignment="1">
      <alignment horizontal="right" vertical="center"/>
    </xf>
    <xf numFmtId="0" fontId="3" fillId="0" borderId="13" xfId="0" applyFont="1" applyBorder="1" applyAlignment="1">
      <alignment horizontal="left" vertical="center"/>
    </xf>
    <xf numFmtId="1" fontId="0" fillId="0" borderId="13" xfId="0" applyNumberFormat="1" applyBorder="1" applyAlignment="1">
      <alignment horizontal="right" vertical="center"/>
    </xf>
    <xf numFmtId="0" fontId="3" fillId="0" borderId="8" xfId="0" applyFont="1" applyBorder="1" applyAlignment="1">
      <alignment horizontal="left" vertical="center"/>
    </xf>
    <xf numFmtId="1" fontId="0" fillId="0" borderId="8" xfId="0" applyNumberFormat="1" applyBorder="1" applyAlignment="1">
      <alignment horizontal="right" vertical="center"/>
    </xf>
    <xf numFmtId="2" fontId="1" fillId="0" borderId="2" xfId="0" applyNumberFormat="1" applyFont="1" applyBorder="1"/>
    <xf numFmtId="11" fontId="1" fillId="0" borderId="2" xfId="0" applyNumberFormat="1" applyFont="1" applyBorder="1"/>
    <xf numFmtId="11" fontId="1" fillId="0" borderId="11" xfId="0" applyNumberFormat="1" applyFont="1" applyBorder="1"/>
    <xf numFmtId="11" fontId="1" fillId="0" borderId="0" xfId="0" applyNumberFormat="1" applyFont="1"/>
    <xf numFmtId="11" fontId="1" fillId="0" borderId="7" xfId="0" applyNumberFormat="1" applyFont="1" applyBorder="1"/>
    <xf numFmtId="0" fontId="3" fillId="0" borderId="11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right" vertical="center"/>
    </xf>
    <xf numFmtId="1" fontId="0" fillId="0" borderId="2" xfId="0" applyNumberFormat="1" applyBorder="1" applyAlignment="1">
      <alignment horizontal="right" vertical="center"/>
    </xf>
    <xf numFmtId="1" fontId="0" fillId="0" borderId="11" xfId="0" applyNumberFormat="1" applyBorder="1" applyAlignment="1">
      <alignment horizontal="right" vertical="center"/>
    </xf>
    <xf numFmtId="0" fontId="3" fillId="0" borderId="13" xfId="0" applyFont="1" applyBorder="1" applyAlignment="1">
      <alignment horizontal="center" vertical="center"/>
    </xf>
    <xf numFmtId="1" fontId="0" fillId="0" borderId="5" xfId="0" applyNumberFormat="1" applyBorder="1" applyAlignment="1">
      <alignment vertical="center"/>
    </xf>
    <xf numFmtId="1" fontId="0" fillId="0" borderId="0" xfId="0" applyNumberFormat="1" applyAlignment="1">
      <alignment vertical="center"/>
    </xf>
    <xf numFmtId="1" fontId="0" fillId="0" borderId="13" xfId="0" applyNumberFormat="1" applyBorder="1" applyAlignment="1">
      <alignment vertical="center"/>
    </xf>
    <xf numFmtId="1" fontId="0" fillId="0" borderId="5" xfId="0" applyNumberFormat="1" applyBorder="1" applyAlignment="1">
      <alignment vertical="center"/>
    </xf>
    <xf numFmtId="1" fontId="0" fillId="0" borderId="0" xfId="0" applyNumberFormat="1" applyAlignment="1">
      <alignment vertical="center"/>
    </xf>
    <xf numFmtId="1" fontId="0" fillId="0" borderId="13" xfId="0" applyNumberForma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1" fillId="0" borderId="14" xfId="0" applyFont="1" applyBorder="1" applyAlignment="1">
      <alignment horizontal="left" vertical="center"/>
    </xf>
    <xf numFmtId="1" fontId="0" fillId="0" borderId="15" xfId="0" applyNumberFormat="1" applyBorder="1" applyAlignment="1">
      <alignment vertical="center"/>
    </xf>
    <xf numFmtId="1" fontId="0" fillId="0" borderId="7" xfId="0" applyNumberFormat="1" applyBorder="1" applyAlignment="1">
      <alignment vertical="center"/>
    </xf>
    <xf numFmtId="1" fontId="0" fillId="0" borderId="8" xfId="0" applyNumberFormat="1" applyBorder="1" applyAlignment="1">
      <alignment vertical="center"/>
    </xf>
    <xf numFmtId="1" fontId="0" fillId="0" borderId="1" xfId="0" applyNumberFormat="1" applyBorder="1" applyAlignment="1">
      <alignment vertical="center"/>
    </xf>
    <xf numFmtId="1" fontId="0" fillId="0" borderId="2" xfId="0" applyNumberFormat="1" applyBorder="1" applyAlignment="1">
      <alignment vertical="center"/>
    </xf>
    <xf numFmtId="1" fontId="0" fillId="0" borderId="11" xfId="0" applyNumberFormat="1" applyBorder="1" applyAlignment="1">
      <alignment vertical="center"/>
    </xf>
    <xf numFmtId="164" fontId="3" fillId="0" borderId="0" xfId="0" applyNumberFormat="1" applyFont="1" applyAlignment="1">
      <alignment horizontal="right"/>
    </xf>
    <xf numFmtId="1" fontId="0" fillId="0" borderId="1" xfId="0" applyNumberFormat="1" applyBorder="1" applyAlignment="1">
      <alignment vertical="center"/>
    </xf>
    <xf numFmtId="1" fontId="0" fillId="0" borderId="2" xfId="0" applyNumberFormat="1" applyBorder="1" applyAlignment="1">
      <alignment vertical="center"/>
    </xf>
    <xf numFmtId="1" fontId="0" fillId="0" borderId="11" xfId="0" applyNumberFormat="1" applyBorder="1" applyAlignment="1">
      <alignment vertical="center"/>
    </xf>
    <xf numFmtId="1" fontId="0" fillId="0" borderId="0" xfId="0" applyNumberFormat="1" applyAlignment="1">
      <alignment horizontal="right"/>
    </xf>
    <xf numFmtId="1" fontId="0" fillId="0" borderId="7" xfId="0" applyNumberFormat="1" applyBorder="1" applyAlignment="1">
      <alignment horizontal="right"/>
    </xf>
    <xf numFmtId="2" fontId="0" fillId="0" borderId="15" xfId="0" applyNumberFormat="1" applyBorder="1"/>
    <xf numFmtId="0" fontId="3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1" fontId="0" fillId="0" borderId="6" xfId="0" applyNumberFormat="1" applyBorder="1" applyAlignment="1">
      <alignment vertical="center"/>
    </xf>
    <xf numFmtId="1" fontId="0" fillId="0" borderId="3" xfId="0" applyNumberFormat="1" applyBorder="1" applyAlignment="1">
      <alignment vertical="center"/>
    </xf>
    <xf numFmtId="164" fontId="3" fillId="0" borderId="3" xfId="0" applyNumberFormat="1" applyFont="1" applyBorder="1" applyAlignment="1">
      <alignment horizontal="right"/>
    </xf>
    <xf numFmtId="164" fontId="3" fillId="0" borderId="4" xfId="0" applyNumberFormat="1" applyFont="1" applyBorder="1" applyAlignment="1">
      <alignment horizontal="right"/>
    </xf>
    <xf numFmtId="1" fontId="0" fillId="0" borderId="6" xfId="0" applyNumberFormat="1" applyBorder="1"/>
    <xf numFmtId="2" fontId="3" fillId="0" borderId="4" xfId="0" applyNumberFormat="1" applyFont="1" applyBorder="1"/>
    <xf numFmtId="0" fontId="3" fillId="0" borderId="11" xfId="0" applyFont="1" applyBorder="1"/>
    <xf numFmtId="0" fontId="5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0" borderId="9" xfId="0" applyFont="1" applyBorder="1" applyAlignment="1">
      <alignment horizontal="center" vertical="center"/>
    </xf>
    <xf numFmtId="9" fontId="3" fillId="0" borderId="2" xfId="1" applyFont="1" applyBorder="1" applyAlignment="1">
      <alignment horizontal="right" vertical="center"/>
    </xf>
    <xf numFmtId="0" fontId="1" fillId="0" borderId="5" xfId="0" applyFont="1" applyBorder="1" applyAlignment="1">
      <alignment horizontal="left" vertical="center"/>
    </xf>
    <xf numFmtId="9" fontId="3" fillId="0" borderId="0" xfId="1" applyFont="1" applyAlignment="1">
      <alignment horizontal="right" vertical="center"/>
    </xf>
    <xf numFmtId="0" fontId="1" fillId="0" borderId="15" xfId="0" applyFont="1" applyBorder="1" applyAlignment="1">
      <alignment horizontal="left" vertical="center"/>
    </xf>
    <xf numFmtId="0" fontId="5" fillId="0" borderId="14" xfId="0" applyFont="1" applyBorder="1" applyAlignment="1">
      <alignment horizontal="center" vertical="center"/>
    </xf>
    <xf numFmtId="9" fontId="3" fillId="0" borderId="7" xfId="1" applyFont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0" fillId="0" borderId="9" xfId="0" applyBorder="1"/>
    <xf numFmtId="0" fontId="3" fillId="0" borderId="0" xfId="0" applyFont="1" applyAlignment="1">
      <alignment horizontal="center" vertical="center"/>
    </xf>
    <xf numFmtId="0" fontId="0" fillId="0" borderId="14" xfId="0" applyBorder="1"/>
    <xf numFmtId="0" fontId="1" fillId="0" borderId="9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9" fontId="3" fillId="0" borderId="13" xfId="1" applyFont="1" applyBorder="1" applyAlignment="1">
      <alignment horizontal="right" vertical="center"/>
    </xf>
    <xf numFmtId="0" fontId="3" fillId="0" borderId="7" xfId="0" applyFont="1" applyBorder="1" applyAlignment="1">
      <alignment horizontal="center" vertical="center"/>
    </xf>
    <xf numFmtId="9" fontId="3" fillId="0" borderId="8" xfId="1" applyFont="1" applyBorder="1" applyAlignment="1">
      <alignment horizontal="right" vertical="center"/>
    </xf>
    <xf numFmtId="9" fontId="3" fillId="0" borderId="1" xfId="0" applyNumberFormat="1" applyFont="1" applyBorder="1"/>
    <xf numFmtId="2" fontId="3" fillId="0" borderId="1" xfId="0" applyNumberFormat="1" applyFont="1" applyBorder="1" applyAlignment="1">
      <alignment horizontal="right" vertical="center"/>
    </xf>
    <xf numFmtId="2" fontId="3" fillId="0" borderId="2" xfId="0" applyNumberFormat="1" applyFont="1" applyBorder="1" applyAlignment="1">
      <alignment horizontal="right" vertical="center"/>
    </xf>
    <xf numFmtId="2" fontId="3" fillId="0" borderId="11" xfId="0" applyNumberFormat="1" applyFont="1" applyBorder="1" applyAlignment="1">
      <alignment horizontal="right" vertical="center"/>
    </xf>
    <xf numFmtId="0" fontId="0" fillId="0" borderId="12" xfId="0" applyBorder="1"/>
    <xf numFmtId="9" fontId="3" fillId="0" borderId="5" xfId="0" applyNumberFormat="1" applyFont="1" applyBorder="1"/>
    <xf numFmtId="2" fontId="3" fillId="0" borderId="5" xfId="0" applyNumberFormat="1" applyFont="1" applyBorder="1" applyAlignment="1">
      <alignment horizontal="right" vertical="center"/>
    </xf>
    <xf numFmtId="9" fontId="3" fillId="0" borderId="15" xfId="0" applyNumberFormat="1" applyFont="1" applyBorder="1"/>
    <xf numFmtId="0" fontId="3" fillId="0" borderId="15" xfId="0" applyFont="1" applyBorder="1" applyAlignment="1">
      <alignment horizontal="right" vertical="center"/>
    </xf>
    <xf numFmtId="0" fontId="3" fillId="0" borderId="8" xfId="0" applyFont="1" applyBorder="1" applyAlignment="1">
      <alignment horizontal="right" vertical="center"/>
    </xf>
    <xf numFmtId="9" fontId="3" fillId="0" borderId="0" xfId="0" applyNumberFormat="1" applyFont="1"/>
    <xf numFmtId="165" fontId="2" fillId="0" borderId="0" xfId="0" applyNumberFormat="1" applyFont="1"/>
    <xf numFmtId="0" fontId="0" fillId="0" borderId="0" xfId="0" applyAlignment="1">
      <alignment horizontal="center" vertical="center"/>
    </xf>
    <xf numFmtId="9" fontId="0" fillId="0" borderId="0" xfId="1" applyFont="1"/>
    <xf numFmtId="164" fontId="0" fillId="0" borderId="0" xfId="1" applyNumberFormat="1" applyFont="1"/>
    <xf numFmtId="2" fontId="0" fillId="0" borderId="0" xfId="1" applyNumberFormat="1" applyFont="1"/>
    <xf numFmtId="11" fontId="0" fillId="0" borderId="0" xfId="1" applyNumberFormat="1" applyFont="1"/>
    <xf numFmtId="164" fontId="1" fillId="0" borderId="0" xfId="1" applyNumberFormat="1"/>
    <xf numFmtId="17" fontId="0" fillId="0" borderId="0" xfId="0" applyNumberFormat="1"/>
    <xf numFmtId="9" fontId="0" fillId="0" borderId="0" xfId="0" applyNumberFormat="1"/>
    <xf numFmtId="164" fontId="2" fillId="0" borderId="0" xfId="1" applyNumberFormat="1" applyFont="1"/>
    <xf numFmtId="0" fontId="0" fillId="0" borderId="0" xfId="0" applyAlignment="1">
      <alignment horizontal="center" vertical="center" wrapText="1"/>
    </xf>
    <xf numFmtId="166" fontId="0" fillId="0" borderId="0" xfId="0" applyNumberForma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11" xfId="0" applyBorder="1"/>
    <xf numFmtId="0" fontId="0" fillId="0" borderId="5" xfId="0" applyBorder="1" applyAlignment="1">
      <alignment horizontal="center" vertical="center"/>
    </xf>
    <xf numFmtId="0" fontId="0" fillId="0" borderId="13" xfId="0" applyBorder="1"/>
    <xf numFmtId="0" fontId="0" fillId="0" borderId="1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166" fontId="0" fillId="0" borderId="2" xfId="0" applyNumberFormat="1" applyBorder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5" xfId="0" applyFont="1" applyBorder="1"/>
    <xf numFmtId="0" fontId="0" fillId="0" borderId="13" xfId="0" applyFont="1" applyBorder="1"/>
    <xf numFmtId="0" fontId="0" fillId="0" borderId="15" xfId="0" applyFont="1" applyBorder="1"/>
    <xf numFmtId="0" fontId="0" fillId="0" borderId="7" xfId="0" applyFont="1" applyBorder="1"/>
    <xf numFmtId="0" fontId="0" fillId="0" borderId="8" xfId="0" applyFont="1" applyBorder="1"/>
  </cellXfs>
  <cellStyles count="3">
    <cellStyle name="Comma 2" xfId="2" xr:uid="{CB28B991-0A04-4B8A-8A8D-BFC3353CD4D1}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BT1: kt CO2</a:t>
            </a:r>
            <a:r>
              <a:rPr lang="en-US" baseline="0"/>
              <a:t> eq. </a:t>
            </a:r>
            <a:endParaRPr lang="en-US"/>
          </a:p>
        </c:rich>
      </c:tx>
      <c:layout>
        <c:manualLayout>
          <c:xMode val="edge"/>
          <c:yMode val="edge"/>
          <c:x val="0.86463921518006959"/>
          <c:y val="1.51624571723595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03165225753118"/>
          <c:y val="2.148439261823135E-2"/>
          <c:w val="0.88063375929862919"/>
          <c:h val="0.639519147145611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LCIA_summary!$B$242</c:f>
              <c:strCache>
                <c:ptCount val="1"/>
                <c:pt idx="0">
                  <c:v>NMC622 (100)</c:v>
                </c:pt>
              </c:strCache>
            </c:strRef>
          </c:tx>
          <c:spPr>
            <a:pattFill prst="pct50">
              <a:fgClr>
                <a:srgbClr val="E41A1C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LCIA_summary!$C$240:$N$241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LCIA_summary!$C$242:$N$242</c:f>
              <c:numCache>
                <c:formatCode>General</c:formatCode>
                <c:ptCount val="12"/>
                <c:pt idx="0">
                  <c:v>194.71984703296994</c:v>
                </c:pt>
                <c:pt idx="1">
                  <c:v>177.61977282074881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7-4F0F-A506-40FEB3C71160}"/>
            </c:ext>
          </c:extLst>
        </c:ser>
        <c:ser>
          <c:idx val="1"/>
          <c:order val="1"/>
          <c:tx>
            <c:strRef>
              <c:f>LCIA_summary!$B$243</c:f>
              <c:strCache>
                <c:ptCount val="1"/>
                <c:pt idx="0">
                  <c:v>NMC811 (100)</c:v>
                </c:pt>
              </c:strCache>
            </c:strRef>
          </c:tx>
          <c:spPr>
            <a:pattFill prst="pct50">
              <a:fgClr>
                <a:srgbClr val="377EB8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LCIA_summary!$C$240:$N$241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LCIA_summary!$C$243:$N$243</c:f>
              <c:numCache>
                <c:formatCode>General</c:formatCode>
                <c:ptCount val="12"/>
                <c:pt idx="0">
                  <c:v>183.05574251202898</c:v>
                </c:pt>
                <c:pt idx="1">
                  <c:v>166.97999661541823</c:v>
                </c:pt>
                <c:pt idx="2">
                  <c:v>945.38481958378975</c:v>
                </c:pt>
                <c:pt idx="3">
                  <c:v>851.15222779310307</c:v>
                </c:pt>
                <c:pt idx="4">
                  <c:v>1400.3149859360612</c:v>
                </c:pt>
                <c:pt idx="5">
                  <c:v>1165.7149476090419</c:v>
                </c:pt>
                <c:pt idx="6">
                  <c:v>1553.8224508419664</c:v>
                </c:pt>
                <c:pt idx="7">
                  <c:v>1352.7969251328113</c:v>
                </c:pt>
                <c:pt idx="8">
                  <c:v>1602.5668206631501</c:v>
                </c:pt>
                <c:pt idx="9">
                  <c:v>1456.7785742280253</c:v>
                </c:pt>
                <c:pt idx="10">
                  <c:v>1628.8086336840583</c:v>
                </c:pt>
                <c:pt idx="11">
                  <c:v>1516.2659497103041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97-4F0F-A506-40FEB3C71160}"/>
            </c:ext>
          </c:extLst>
        </c:ser>
        <c:ser>
          <c:idx val="2"/>
          <c:order val="2"/>
          <c:tx>
            <c:strRef>
              <c:f>LCIA_summary!$B$244</c:f>
              <c:strCache>
                <c:ptCount val="1"/>
                <c:pt idx="0">
                  <c:v>NCA (I) (100)</c:v>
                </c:pt>
              </c:strCache>
            </c:strRef>
          </c:tx>
          <c:spPr>
            <a:pattFill prst="pct50">
              <a:fgClr>
                <a:srgbClr val="4DAF4A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LCIA_summary!$C$240:$N$241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LCIA_summary!$C$244:$N$244</c:f>
              <c:numCache>
                <c:formatCode>General</c:formatCode>
                <c:ptCount val="12"/>
                <c:pt idx="0">
                  <c:v>1902.6128004053628</c:v>
                </c:pt>
                <c:pt idx="1">
                  <c:v>1735.5275208111116</c:v>
                </c:pt>
                <c:pt idx="2">
                  <c:v>5945.7147898333078</c:v>
                </c:pt>
                <c:pt idx="3">
                  <c:v>5353.0671154811043</c:v>
                </c:pt>
                <c:pt idx="4">
                  <c:v>10381.045735875112</c:v>
                </c:pt>
                <c:pt idx="5">
                  <c:v>8641.8700847034088</c:v>
                </c:pt>
                <c:pt idx="6">
                  <c:v>12850.751850885563</c:v>
                </c:pt>
                <c:pt idx="7">
                  <c:v>11188.187929774533</c:v>
                </c:pt>
                <c:pt idx="8">
                  <c:v>14335.90729332493</c:v>
                </c:pt>
                <c:pt idx="9">
                  <c:v>13031.745271247435</c:v>
                </c:pt>
                <c:pt idx="10">
                  <c:v>15182.751141246319</c:v>
                </c:pt>
                <c:pt idx="11">
                  <c:v>14133.697539610706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97-4F0F-A506-40FEB3C71160}"/>
            </c:ext>
          </c:extLst>
        </c:ser>
        <c:ser>
          <c:idx val="3"/>
          <c:order val="3"/>
          <c:tx>
            <c:strRef>
              <c:f>LCIA_summary!$B$245</c:f>
              <c:strCache>
                <c:ptCount val="1"/>
                <c:pt idx="0">
                  <c:v>LFP(II) (100)</c:v>
                </c:pt>
              </c:strCache>
            </c:strRef>
          </c:tx>
          <c:spPr>
            <a:pattFill prst="pct50">
              <a:fgClr>
                <a:srgbClr val="984EA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LCIA_summary!$C$240:$N$241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LCIA_summary!$C$245:$N$245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97-4F0F-A506-40FEB3C71160}"/>
            </c:ext>
          </c:extLst>
        </c:ser>
        <c:ser>
          <c:idx val="4"/>
          <c:order val="4"/>
          <c:tx>
            <c:strRef>
              <c:f>LCIA_summary!$B$246</c:f>
              <c:strCache>
                <c:ptCount val="1"/>
                <c:pt idx="0">
                  <c:v>NMC955 (100)</c:v>
                </c:pt>
              </c:strCache>
            </c:strRef>
          </c:tx>
          <c:spPr>
            <a:pattFill prst="pct50">
              <a:fgClr>
                <a:srgbClr val="FF7F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LCIA_summary!$C$240:$N$241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LCIA_summary!$C$246:$N$246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97-4F0F-A506-40FEB3C71160}"/>
            </c:ext>
          </c:extLst>
        </c:ser>
        <c:ser>
          <c:idx val="5"/>
          <c:order val="5"/>
          <c:tx>
            <c:strRef>
              <c:f>LCIA_summary!$B$247</c:f>
              <c:strCache>
                <c:ptCount val="1"/>
                <c:pt idx="0">
                  <c:v>NCA955 (100)</c:v>
                </c:pt>
              </c:strCache>
            </c:strRef>
          </c:tx>
          <c:spPr>
            <a:pattFill prst="pct50">
              <a:fgClr>
                <a:srgbClr val="FFFF3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LCIA_summary!$C$240:$N$241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LCIA_summary!$C$247:$N$247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97-4F0F-A506-40FEB3C71160}"/>
            </c:ext>
          </c:extLst>
        </c:ser>
        <c:ser>
          <c:idx val="6"/>
          <c:order val="6"/>
          <c:tx>
            <c:strRef>
              <c:f>LCIA_summary!$B$248</c:f>
              <c:strCache>
                <c:ptCount val="1"/>
                <c:pt idx="0">
                  <c:v>Li-S (100)</c:v>
                </c:pt>
              </c:strCache>
            </c:strRef>
          </c:tx>
          <c:spPr>
            <a:pattFill prst="pct50">
              <a:fgClr>
                <a:srgbClr val="A65628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LCIA_summary!$C$240:$N$241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LCIA_summary!$C$248:$N$248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97-4F0F-A506-40FEB3C71160}"/>
            </c:ext>
          </c:extLst>
        </c:ser>
        <c:ser>
          <c:idx val="7"/>
          <c:order val="7"/>
          <c:tx>
            <c:strRef>
              <c:f>LCIA_summary!$B$249</c:f>
              <c:strCache>
                <c:ptCount val="1"/>
                <c:pt idx="0">
                  <c:v>Li-air (100)</c:v>
                </c:pt>
              </c:strCache>
            </c:strRef>
          </c:tx>
          <c:spPr>
            <a:pattFill prst="pct50">
              <a:fgClr>
                <a:srgbClr val="F781BF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LCIA_summary!$C$240:$N$241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LCIA_summary!$C$249:$N$249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97-4F0F-A506-40FEB3C71160}"/>
            </c:ext>
          </c:extLst>
        </c:ser>
        <c:ser>
          <c:idx val="8"/>
          <c:order val="8"/>
          <c:tx>
            <c:strRef>
              <c:f>LCIA_summary!$B$250</c:f>
              <c:strCache>
                <c:ptCount val="1"/>
                <c:pt idx="0">
                  <c:v>NMC622 (200)</c:v>
                </c:pt>
              </c:strCache>
            </c:strRef>
          </c:tx>
          <c:spPr>
            <a:solidFill>
              <a:srgbClr val="E41A1C"/>
            </a:solidFill>
            <a:ln>
              <a:noFill/>
            </a:ln>
            <a:effectLst/>
          </c:spPr>
          <c:invertIfNegative val="0"/>
          <c:cat>
            <c:multiLvlStrRef>
              <c:f>LCIA_summary!$C$240:$N$241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LCIA_summary!$C$250:$N$250</c:f>
              <c:numCache>
                <c:formatCode>General</c:formatCode>
                <c:ptCount val="12"/>
                <c:pt idx="0">
                  <c:v>36.362464787230465</c:v>
                </c:pt>
                <c:pt idx="1">
                  <c:v>33.925591805954753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B97-4F0F-A506-40FEB3C71160}"/>
            </c:ext>
          </c:extLst>
        </c:ser>
        <c:ser>
          <c:idx val="9"/>
          <c:order val="9"/>
          <c:tx>
            <c:strRef>
              <c:f>LCIA_summary!$B$251</c:f>
              <c:strCache>
                <c:ptCount val="1"/>
                <c:pt idx="0">
                  <c:v>NMC811 (200)</c:v>
                </c:pt>
              </c:strCache>
            </c:strRef>
          </c:tx>
          <c:spPr>
            <a:solidFill>
              <a:srgbClr val="377EB8"/>
            </a:solidFill>
            <a:ln>
              <a:noFill/>
            </a:ln>
            <a:effectLst/>
          </c:spPr>
          <c:invertIfNegative val="0"/>
          <c:cat>
            <c:multiLvlStrRef>
              <c:f>LCIA_summary!$C$240:$N$241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LCIA_summary!$C$251:$N$251</c:f>
              <c:numCache>
                <c:formatCode>General</c:formatCode>
                <c:ptCount val="12"/>
                <c:pt idx="0">
                  <c:v>34.097040547850682</c:v>
                </c:pt>
                <c:pt idx="1">
                  <c:v>31.81198761376853</c:v>
                </c:pt>
                <c:pt idx="2">
                  <c:v>463.11269680698751</c:v>
                </c:pt>
                <c:pt idx="3">
                  <c:v>433.50264300208278</c:v>
                </c:pt>
                <c:pt idx="4">
                  <c:v>672.66121013017028</c:v>
                </c:pt>
                <c:pt idx="5">
                  <c:v>589.58049099765287</c:v>
                </c:pt>
                <c:pt idx="6">
                  <c:v>738.04298484794811</c:v>
                </c:pt>
                <c:pt idx="7">
                  <c:v>682.35680428623505</c:v>
                </c:pt>
                <c:pt idx="8">
                  <c:v>751.85622022999178</c:v>
                </c:pt>
                <c:pt idx="9">
                  <c:v>733.43988267629334</c:v>
                </c:pt>
                <c:pt idx="10">
                  <c:v>755.74948680224873</c:v>
                </c:pt>
                <c:pt idx="11">
                  <c:v>763.52258944036782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B97-4F0F-A506-40FEB3C71160}"/>
            </c:ext>
          </c:extLst>
        </c:ser>
        <c:ser>
          <c:idx val="10"/>
          <c:order val="10"/>
          <c:tx>
            <c:strRef>
              <c:f>LCIA_summary!$B$252</c:f>
              <c:strCache>
                <c:ptCount val="1"/>
                <c:pt idx="0">
                  <c:v>NCA (I) (200)</c:v>
                </c:pt>
              </c:strCache>
            </c:strRef>
          </c:tx>
          <c:spPr>
            <a:solidFill>
              <a:srgbClr val="4DAF4A"/>
            </a:solidFill>
            <a:ln>
              <a:noFill/>
            </a:ln>
            <a:effectLst/>
          </c:spPr>
          <c:invertIfNegative val="0"/>
          <c:cat>
            <c:multiLvlStrRef>
              <c:f>LCIA_summary!$C$240:$N$241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LCIA_summary!$C$252:$N$252</c:f>
              <c:numCache>
                <c:formatCode>General</c:formatCode>
                <c:ptCount val="12"/>
                <c:pt idx="0">
                  <c:v>357.05389869903928</c:v>
                </c:pt>
                <c:pt idx="1">
                  <c:v>333.12551530451202</c:v>
                </c:pt>
                <c:pt idx="2">
                  <c:v>2934.5992717650224</c:v>
                </c:pt>
                <c:pt idx="3">
                  <c:v>2746.9696884435111</c:v>
                </c:pt>
                <c:pt idx="4">
                  <c:v>5024.4017918423451</c:v>
                </c:pt>
                <c:pt idx="5">
                  <c:v>4403.8354386908204</c:v>
                </c:pt>
                <c:pt idx="6">
                  <c:v>6150.1842515588969</c:v>
                </c:pt>
                <c:pt idx="7">
                  <c:v>5686.1458720183464</c:v>
                </c:pt>
                <c:pt idx="8">
                  <c:v>6777.0191913646713</c:v>
                </c:pt>
                <c:pt idx="9">
                  <c:v>6611.0195365398622</c:v>
                </c:pt>
                <c:pt idx="10">
                  <c:v>7098.4785581380393</c:v>
                </c:pt>
                <c:pt idx="11">
                  <c:v>7171.4884686579417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B97-4F0F-A506-40FEB3C71160}"/>
            </c:ext>
          </c:extLst>
        </c:ser>
        <c:ser>
          <c:idx val="11"/>
          <c:order val="11"/>
          <c:tx>
            <c:strRef>
              <c:f>LCIA_summary!$B$253</c:f>
              <c:strCache>
                <c:ptCount val="1"/>
                <c:pt idx="0">
                  <c:v>LFP(II) (200)</c:v>
                </c:pt>
              </c:strCache>
            </c:strRef>
          </c:tx>
          <c:spPr>
            <a:solidFill>
              <a:srgbClr val="984EA3"/>
            </a:solidFill>
            <a:ln>
              <a:noFill/>
            </a:ln>
            <a:effectLst/>
          </c:spPr>
          <c:invertIfNegative val="0"/>
          <c:cat>
            <c:multiLvlStrRef>
              <c:f>LCIA_summary!$C$240:$N$241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LCIA_summary!$C$253:$N$253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B97-4F0F-A506-40FEB3C71160}"/>
            </c:ext>
          </c:extLst>
        </c:ser>
        <c:ser>
          <c:idx val="12"/>
          <c:order val="12"/>
          <c:tx>
            <c:strRef>
              <c:f>LCIA_summary!$B$254</c:f>
              <c:strCache>
                <c:ptCount val="1"/>
                <c:pt idx="0">
                  <c:v>NMC955 (200)</c:v>
                </c:pt>
              </c:strCache>
            </c:strRef>
          </c:tx>
          <c:spPr>
            <a:solidFill>
              <a:srgbClr val="FF7F00"/>
            </a:solidFill>
            <a:ln>
              <a:noFill/>
            </a:ln>
            <a:effectLst/>
          </c:spPr>
          <c:invertIfNegative val="0"/>
          <c:cat>
            <c:multiLvlStrRef>
              <c:f>LCIA_summary!$C$240:$N$241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LCIA_summary!$C$254:$N$254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B97-4F0F-A506-40FEB3C71160}"/>
            </c:ext>
          </c:extLst>
        </c:ser>
        <c:ser>
          <c:idx val="13"/>
          <c:order val="13"/>
          <c:tx>
            <c:strRef>
              <c:f>LCIA_summary!$B$255</c:f>
              <c:strCache>
                <c:ptCount val="1"/>
                <c:pt idx="0">
                  <c:v>NCA955 (200)</c:v>
                </c:pt>
              </c:strCache>
            </c:strRef>
          </c:tx>
          <c:spPr>
            <a:solidFill>
              <a:srgbClr val="FFFF33"/>
            </a:solidFill>
            <a:ln>
              <a:noFill/>
            </a:ln>
            <a:effectLst/>
          </c:spPr>
          <c:invertIfNegative val="0"/>
          <c:cat>
            <c:multiLvlStrRef>
              <c:f>LCIA_summary!$C$240:$N$241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LCIA_summary!$C$255:$N$255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B97-4F0F-A506-40FEB3C71160}"/>
            </c:ext>
          </c:extLst>
        </c:ser>
        <c:ser>
          <c:idx val="14"/>
          <c:order val="14"/>
          <c:tx>
            <c:strRef>
              <c:f>LCIA_summary!$B$256</c:f>
              <c:strCache>
                <c:ptCount val="1"/>
                <c:pt idx="0">
                  <c:v>Li-S (200)</c:v>
                </c:pt>
              </c:strCache>
            </c:strRef>
          </c:tx>
          <c:spPr>
            <a:solidFill>
              <a:srgbClr val="A65628"/>
            </a:solidFill>
            <a:ln>
              <a:noFill/>
            </a:ln>
            <a:effectLst/>
          </c:spPr>
          <c:invertIfNegative val="0"/>
          <c:cat>
            <c:multiLvlStrRef>
              <c:f>LCIA_summary!$C$240:$N$241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LCIA_summary!$C$256:$N$256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B97-4F0F-A506-40FEB3C71160}"/>
            </c:ext>
          </c:extLst>
        </c:ser>
        <c:ser>
          <c:idx val="15"/>
          <c:order val="15"/>
          <c:tx>
            <c:strRef>
              <c:f>LCIA_summary!$B$257</c:f>
              <c:strCache>
                <c:ptCount val="1"/>
                <c:pt idx="0">
                  <c:v>Li-air (200)</c:v>
                </c:pt>
              </c:strCache>
            </c:strRef>
          </c:tx>
          <c:spPr>
            <a:solidFill>
              <a:srgbClr val="F781BF"/>
            </a:solidFill>
            <a:ln>
              <a:noFill/>
            </a:ln>
            <a:effectLst/>
          </c:spPr>
          <c:invertIfNegative val="0"/>
          <c:cat>
            <c:multiLvlStrRef>
              <c:f>LCIA_summary!$C$240:$N$241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LCIA_summary!$C$257:$N$257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B97-4F0F-A506-40FEB3C7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446016"/>
        <c:axId val="62822736"/>
      </c:barChart>
      <c:catAx>
        <c:axId val="61444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822736"/>
        <c:crosses val="autoZero"/>
        <c:auto val="1"/>
        <c:lblAlgn val="ctr"/>
        <c:lblOffset val="100"/>
        <c:noMultiLvlLbl val="0"/>
      </c:catAx>
      <c:valAx>
        <c:axId val="62822736"/>
        <c:scaling>
          <c:orientation val="minMax"/>
          <c:max val="35000"/>
        </c:scaling>
        <c:delete val="0"/>
        <c:axPos val="l"/>
        <c:numFmt formatCode="#,##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444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310502990404888"/>
          <c:y val="9.6733293041612808E-3"/>
          <c:w val="0.44768000854763196"/>
          <c:h val="0.239284135692185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BT2</a:t>
            </a:r>
            <a:r>
              <a:rPr lang="en-US" sz="1680" b="0" i="0" u="none" strike="noStrike" baseline="0">
                <a:effectLst/>
              </a:rPr>
              <a:t>: kt CO2 eq. </a:t>
            </a:r>
            <a:endParaRPr lang="en-US"/>
          </a:p>
        </c:rich>
      </c:tx>
      <c:layout>
        <c:manualLayout>
          <c:xMode val="edge"/>
          <c:yMode val="edge"/>
          <c:x val="0.86463921518006959"/>
          <c:y val="1.51624571723595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03165225753118"/>
          <c:y val="2.148439261823135E-2"/>
          <c:w val="0.88063375929862919"/>
          <c:h val="0.639519147145611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LCIA_summary!$B$242</c:f>
              <c:strCache>
                <c:ptCount val="1"/>
                <c:pt idx="0">
                  <c:v>NMC622 (100)</c:v>
                </c:pt>
              </c:strCache>
            </c:strRef>
          </c:tx>
          <c:spPr>
            <a:pattFill prst="pct50">
              <a:fgClr>
                <a:srgbClr val="E41A1C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LCIA_summary!$C$240:$N$241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LCIA_summary!$AA$242:$AL$242</c:f>
              <c:numCache>
                <c:formatCode>General</c:formatCode>
                <c:ptCount val="12"/>
                <c:pt idx="0">
                  <c:v>181.88907166179439</c:v>
                </c:pt>
                <c:pt idx="1">
                  <c:v>165.91578146461148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95-477B-B122-BE1901172A66}"/>
            </c:ext>
          </c:extLst>
        </c:ser>
        <c:ser>
          <c:idx val="1"/>
          <c:order val="1"/>
          <c:tx>
            <c:strRef>
              <c:f>LCIA_summary!$B$243</c:f>
              <c:strCache>
                <c:ptCount val="1"/>
                <c:pt idx="0">
                  <c:v>NMC811 (100)</c:v>
                </c:pt>
              </c:strCache>
            </c:strRef>
          </c:tx>
          <c:spPr>
            <a:pattFill prst="pct50">
              <a:fgClr>
                <a:srgbClr val="377EB8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LCIA_summary!$C$240:$N$241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LCIA_summary!$AA$243:$AL$243</c:f>
              <c:numCache>
                <c:formatCode>General</c:formatCode>
                <c:ptCount val="12"/>
                <c:pt idx="0">
                  <c:v>179.54323379962176</c:v>
                </c:pt>
                <c:pt idx="1">
                  <c:v>163.77595239992007</c:v>
                </c:pt>
                <c:pt idx="2">
                  <c:v>554.86711092887776</c:v>
                </c:pt>
                <c:pt idx="3">
                  <c:v>499.55993349264816</c:v>
                </c:pt>
                <c:pt idx="4">
                  <c:v>70.21704873675057</c:v>
                </c:pt>
                <c:pt idx="5">
                  <c:v>58.453322367829152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95-477B-B122-BE1901172A66}"/>
            </c:ext>
          </c:extLst>
        </c:ser>
        <c:ser>
          <c:idx val="2"/>
          <c:order val="2"/>
          <c:tx>
            <c:strRef>
              <c:f>LCIA_summary!$B$244</c:f>
              <c:strCache>
                <c:ptCount val="1"/>
                <c:pt idx="0">
                  <c:v>NCA (I) (100)</c:v>
                </c:pt>
              </c:strCache>
            </c:strRef>
          </c:tx>
          <c:spPr>
            <a:pattFill prst="pct50">
              <a:fgClr>
                <a:srgbClr val="4DAF4A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LCIA_summary!$C$240:$N$241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LCIA_summary!$AA$244:$AL$244</c:f>
              <c:numCache>
                <c:formatCode>General</c:formatCode>
                <c:ptCount val="12"/>
                <c:pt idx="0">
                  <c:v>1851.0263178151229</c:v>
                </c:pt>
                <c:pt idx="1">
                  <c:v>1688.4713041084121</c:v>
                </c:pt>
                <c:pt idx="2">
                  <c:v>3716.1077973930251</c:v>
                </c:pt>
                <c:pt idx="3">
                  <c:v>3345.6994072137832</c:v>
                </c:pt>
                <c:pt idx="4">
                  <c:v>1237.074671613223</c:v>
                </c:pt>
                <c:pt idx="5">
                  <c:v>1029.8228973419887</c:v>
                </c:pt>
                <c:pt idx="6">
                  <c:v>200.10852813098876</c:v>
                </c:pt>
                <c:pt idx="7">
                  <c:v>174.21951999841892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95-477B-B122-BE1901172A66}"/>
            </c:ext>
          </c:extLst>
        </c:ser>
        <c:ser>
          <c:idx val="3"/>
          <c:order val="3"/>
          <c:tx>
            <c:strRef>
              <c:f>LCIA_summary!$B$245</c:f>
              <c:strCache>
                <c:ptCount val="1"/>
                <c:pt idx="0">
                  <c:v>LFP(II) (100)</c:v>
                </c:pt>
              </c:strCache>
            </c:strRef>
          </c:tx>
          <c:spPr>
            <a:pattFill prst="pct50">
              <a:fgClr>
                <a:srgbClr val="984EA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LCIA_summary!$C$240:$N$241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LCIA_summary!$AA$245:$AL$245</c:f>
              <c:numCache>
                <c:formatCode>General</c:formatCode>
                <c:ptCount val="12"/>
                <c:pt idx="0">
                  <c:v>6.7743706243051349</c:v>
                </c:pt>
                <c:pt idx="1">
                  <c:v>6.1794531457745858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95-477B-B122-BE1901172A66}"/>
            </c:ext>
          </c:extLst>
        </c:ser>
        <c:ser>
          <c:idx val="4"/>
          <c:order val="4"/>
          <c:tx>
            <c:strRef>
              <c:f>LCIA_summary!$B$246</c:f>
              <c:strCache>
                <c:ptCount val="1"/>
                <c:pt idx="0">
                  <c:v>NMC955 (100)</c:v>
                </c:pt>
              </c:strCache>
            </c:strRef>
          </c:tx>
          <c:spPr>
            <a:pattFill prst="pct50">
              <a:fgClr>
                <a:srgbClr val="FF7F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LCIA_summary!$C$240:$N$241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LCIA_summary!$AA$246:$AL$246</c:f>
              <c:numCache>
                <c:formatCode>General</c:formatCode>
                <c:ptCount val="12"/>
                <c:pt idx="0">
                  <c:v>27.845530540976668</c:v>
                </c:pt>
                <c:pt idx="1">
                  <c:v>25.400167903398447</c:v>
                </c:pt>
                <c:pt idx="2">
                  <c:v>1269.7738915104908</c:v>
                </c:pt>
                <c:pt idx="3">
                  <c:v>1143.2073523546601</c:v>
                </c:pt>
                <c:pt idx="4">
                  <c:v>5072.233078647957</c:v>
                </c:pt>
                <c:pt idx="5">
                  <c:v>4222.4627865311804</c:v>
                </c:pt>
                <c:pt idx="6">
                  <c:v>6874.834238132652</c:v>
                </c:pt>
                <c:pt idx="7">
                  <c:v>5985.4036818068344</c:v>
                </c:pt>
                <c:pt idx="8">
                  <c:v>7712.4581065373022</c:v>
                </c:pt>
                <c:pt idx="9">
                  <c:v>7010.8425928758134</c:v>
                </c:pt>
                <c:pt idx="10">
                  <c:v>8134.5299955037954</c:v>
                </c:pt>
                <c:pt idx="11">
                  <c:v>7572.4738892021232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95-477B-B122-BE1901172A66}"/>
            </c:ext>
          </c:extLst>
        </c:ser>
        <c:ser>
          <c:idx val="5"/>
          <c:order val="5"/>
          <c:tx>
            <c:strRef>
              <c:f>LCIA_summary!$B$247</c:f>
              <c:strCache>
                <c:ptCount val="1"/>
                <c:pt idx="0">
                  <c:v>NCA955 (100)</c:v>
                </c:pt>
              </c:strCache>
            </c:strRef>
          </c:tx>
          <c:spPr>
            <a:pattFill prst="pct50">
              <a:fgClr>
                <a:srgbClr val="FFFF3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LCIA_summary!$C$240:$N$241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LCIA_summary!$AA$247:$AL$247</c:f>
              <c:numCache>
                <c:formatCode>General</c:formatCode>
                <c:ptCount val="12"/>
                <c:pt idx="0">
                  <c:v>28.988663046793658</c:v>
                </c:pt>
                <c:pt idx="1">
                  <c:v>26.442911820267113</c:v>
                </c:pt>
                <c:pt idx="2">
                  <c:v>1322.241881589385</c:v>
                </c:pt>
                <c:pt idx="3">
                  <c:v>1190.4455200493119</c:v>
                </c:pt>
                <c:pt idx="4">
                  <c:v>5282.3971453631511</c:v>
                </c:pt>
                <c:pt idx="5">
                  <c:v>4397.4172764000714</c:v>
                </c:pt>
                <c:pt idx="6">
                  <c:v>7160.4199386778146</c:v>
                </c:pt>
                <c:pt idx="7">
                  <c:v>6234.0417790038791</c:v>
                </c:pt>
                <c:pt idx="8">
                  <c:v>8033.5688078980502</c:v>
                </c:pt>
                <c:pt idx="9">
                  <c:v>7302.7413041595637</c:v>
                </c:pt>
                <c:pt idx="10">
                  <c:v>8473.7174372755417</c:v>
                </c:pt>
                <c:pt idx="11">
                  <c:v>7888.2251431505993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95-477B-B122-BE1901172A66}"/>
            </c:ext>
          </c:extLst>
        </c:ser>
        <c:ser>
          <c:idx val="6"/>
          <c:order val="6"/>
          <c:tx>
            <c:strRef>
              <c:f>LCIA_summary!$B$248</c:f>
              <c:strCache>
                <c:ptCount val="1"/>
                <c:pt idx="0">
                  <c:v>Li-S (100)</c:v>
                </c:pt>
              </c:strCache>
            </c:strRef>
          </c:tx>
          <c:spPr>
            <a:pattFill prst="pct50">
              <a:fgClr>
                <a:srgbClr val="A65628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LCIA_summary!$C$240:$N$241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LCIA_summary!$AA$248:$AL$248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95-477B-B122-BE1901172A66}"/>
            </c:ext>
          </c:extLst>
        </c:ser>
        <c:ser>
          <c:idx val="7"/>
          <c:order val="7"/>
          <c:tx>
            <c:strRef>
              <c:f>LCIA_summary!$B$249</c:f>
              <c:strCache>
                <c:ptCount val="1"/>
                <c:pt idx="0">
                  <c:v>Li-air (100)</c:v>
                </c:pt>
              </c:strCache>
            </c:strRef>
          </c:tx>
          <c:spPr>
            <a:pattFill prst="pct50">
              <a:fgClr>
                <a:srgbClr val="F781BF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LCIA_summary!$C$240:$N$241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LCIA_summary!$AA$249:$AL$249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95-477B-B122-BE1901172A66}"/>
            </c:ext>
          </c:extLst>
        </c:ser>
        <c:ser>
          <c:idx val="8"/>
          <c:order val="8"/>
          <c:tx>
            <c:strRef>
              <c:f>LCIA_summary!$B$250</c:f>
              <c:strCache>
                <c:ptCount val="1"/>
                <c:pt idx="0">
                  <c:v>NMC622 (200)</c:v>
                </c:pt>
              </c:strCache>
            </c:strRef>
          </c:tx>
          <c:spPr>
            <a:solidFill>
              <a:srgbClr val="E41A1C"/>
            </a:solidFill>
            <a:ln>
              <a:noFill/>
            </a:ln>
            <a:effectLst/>
          </c:spPr>
          <c:invertIfNegative val="0"/>
          <c:cat>
            <c:multiLvlStrRef>
              <c:f>LCIA_summary!$C$240:$N$241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LCIA_summary!$AA$250:$AL$250</c:f>
              <c:numCache>
                <c:formatCode>General</c:formatCode>
                <c:ptCount val="12"/>
                <c:pt idx="0">
                  <c:v>33.966414129136858</c:v>
                </c:pt>
                <c:pt idx="1">
                  <c:v>31.690115276832913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95-477B-B122-BE1901172A66}"/>
            </c:ext>
          </c:extLst>
        </c:ser>
        <c:ser>
          <c:idx val="9"/>
          <c:order val="9"/>
          <c:tx>
            <c:strRef>
              <c:f>LCIA_summary!$B$251</c:f>
              <c:strCache>
                <c:ptCount val="1"/>
                <c:pt idx="0">
                  <c:v>NMC811 (200)</c:v>
                </c:pt>
              </c:strCache>
            </c:strRef>
          </c:tx>
          <c:spPr>
            <a:solidFill>
              <a:srgbClr val="377EB8"/>
            </a:solidFill>
            <a:ln>
              <a:noFill/>
            </a:ln>
            <a:effectLst/>
          </c:spPr>
          <c:invertIfNegative val="0"/>
          <c:cat>
            <c:multiLvlStrRef>
              <c:f>LCIA_summary!$C$240:$N$241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LCIA_summary!$AA$251:$AL$251</c:f>
              <c:numCache>
                <c:formatCode>General</c:formatCode>
                <c:ptCount val="12"/>
                <c:pt idx="0">
                  <c:v>33.442779991213087</c:v>
                </c:pt>
                <c:pt idx="1">
                  <c:v>31.201573091290438</c:v>
                </c:pt>
                <c:pt idx="2">
                  <c:v>271.81101154649912</c:v>
                </c:pt>
                <c:pt idx="3">
                  <c:v>254.43222074212665</c:v>
                </c:pt>
                <c:pt idx="4">
                  <c:v>33.729757554125335</c:v>
                </c:pt>
                <c:pt idx="5">
                  <c:v>29.563778497268608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D95-477B-B122-BE1901172A66}"/>
            </c:ext>
          </c:extLst>
        </c:ser>
        <c:ser>
          <c:idx val="10"/>
          <c:order val="10"/>
          <c:tx>
            <c:strRef>
              <c:f>LCIA_summary!$B$252</c:f>
              <c:strCache>
                <c:ptCount val="1"/>
                <c:pt idx="0">
                  <c:v>NCA (I) (200)</c:v>
                </c:pt>
              </c:strCache>
            </c:strRef>
          </c:tx>
          <c:spPr>
            <a:solidFill>
              <a:srgbClr val="4DAF4A"/>
            </a:solidFill>
            <a:ln>
              <a:noFill/>
            </a:ln>
            <a:effectLst/>
          </c:spPr>
          <c:invertIfNegative val="0"/>
          <c:cat>
            <c:multiLvlStrRef>
              <c:f>LCIA_summary!$C$240:$N$241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LCIA_summary!$AA$252:$AL$252</c:f>
              <c:numCache>
                <c:formatCode>General</c:formatCode>
                <c:ptCount val="12"/>
                <c:pt idx="0">
                  <c:v>347.37291961328361</c:v>
                </c:pt>
                <c:pt idx="1">
                  <c:v>324.09331832152128</c:v>
                </c:pt>
                <c:pt idx="2">
                  <c:v>1834.1423397363515</c:v>
                </c:pt>
                <c:pt idx="3">
                  <c:v>1716.8727124082939</c:v>
                </c:pt>
                <c:pt idx="4">
                  <c:v>598.74124002906069</c:v>
                </c:pt>
                <c:pt idx="5">
                  <c:v>524.79041300533004</c:v>
                </c:pt>
                <c:pt idx="6">
                  <c:v>95.7690516939698</c:v>
                </c:pt>
                <c:pt idx="7">
                  <c:v>88.543168087809448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95-477B-B122-BE1901172A66}"/>
            </c:ext>
          </c:extLst>
        </c:ser>
        <c:ser>
          <c:idx val="11"/>
          <c:order val="11"/>
          <c:tx>
            <c:strRef>
              <c:f>LCIA_summary!$B$253</c:f>
              <c:strCache>
                <c:ptCount val="1"/>
                <c:pt idx="0">
                  <c:v>LFP(II) (200)</c:v>
                </c:pt>
              </c:strCache>
            </c:strRef>
          </c:tx>
          <c:spPr>
            <a:solidFill>
              <a:srgbClr val="984EA3"/>
            </a:solidFill>
            <a:ln>
              <a:noFill/>
            </a:ln>
            <a:effectLst/>
          </c:spPr>
          <c:invertIfNegative val="0"/>
          <c:cat>
            <c:multiLvlStrRef>
              <c:f>LCIA_summary!$C$240:$N$241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LCIA_summary!$AA$253:$AL$253</c:f>
              <c:numCache>
                <c:formatCode>General</c:formatCode>
                <c:ptCount val="12"/>
                <c:pt idx="0">
                  <c:v>1.1059755532654165</c:v>
                </c:pt>
                <c:pt idx="1">
                  <c:v>1.0318573118460281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D95-477B-B122-BE1901172A66}"/>
            </c:ext>
          </c:extLst>
        </c:ser>
        <c:ser>
          <c:idx val="12"/>
          <c:order val="12"/>
          <c:tx>
            <c:strRef>
              <c:f>LCIA_summary!$B$254</c:f>
              <c:strCache>
                <c:ptCount val="1"/>
                <c:pt idx="0">
                  <c:v>NMC955 (200)</c:v>
                </c:pt>
              </c:strCache>
            </c:strRef>
          </c:tx>
          <c:spPr>
            <a:solidFill>
              <a:srgbClr val="FF7F00"/>
            </a:solidFill>
            <a:ln>
              <a:noFill/>
            </a:ln>
            <a:effectLst/>
          </c:spPr>
          <c:invertIfNegative val="0"/>
          <c:cat>
            <c:multiLvlStrRef>
              <c:f>LCIA_summary!$C$240:$N$241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LCIA_summary!$AA$254:$AL$254</c:f>
              <c:numCache>
                <c:formatCode>General</c:formatCode>
                <c:ptCount val="12"/>
                <c:pt idx="0">
                  <c:v>5.1879950527316874</c:v>
                </c:pt>
                <c:pt idx="1">
                  <c:v>4.8403155143678953</c:v>
                </c:pt>
                <c:pt idx="2">
                  <c:v>622.22373388672349</c:v>
                </c:pt>
                <c:pt idx="3">
                  <c:v>582.440591757167</c:v>
                </c:pt>
                <c:pt idx="4">
                  <c:v>2437.3831638875904</c:v>
                </c:pt>
                <c:pt idx="5">
                  <c:v>2136.3407624414231</c:v>
                </c:pt>
                <c:pt idx="6">
                  <c:v>3266.6988158020304</c:v>
                </c:pt>
                <c:pt idx="7">
                  <c:v>3020.2226838800352</c:v>
                </c:pt>
                <c:pt idx="8">
                  <c:v>3619.893247702847</c:v>
                </c:pt>
                <c:pt idx="9">
                  <c:v>3531.2257948517467</c:v>
                </c:pt>
                <c:pt idx="10">
                  <c:v>3776.0462919923243</c:v>
                </c:pt>
                <c:pt idx="11">
                  <c:v>3814.8840231539275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D95-477B-B122-BE1901172A66}"/>
            </c:ext>
          </c:extLst>
        </c:ser>
        <c:ser>
          <c:idx val="13"/>
          <c:order val="13"/>
          <c:tx>
            <c:strRef>
              <c:f>LCIA_summary!$B$255</c:f>
              <c:strCache>
                <c:ptCount val="1"/>
                <c:pt idx="0">
                  <c:v>NCA955 (200)</c:v>
                </c:pt>
              </c:strCache>
            </c:strRef>
          </c:tx>
          <c:spPr>
            <a:solidFill>
              <a:srgbClr val="FFFF33"/>
            </a:solidFill>
            <a:ln>
              <a:noFill/>
            </a:ln>
            <a:effectLst/>
          </c:spPr>
          <c:invertIfNegative val="0"/>
          <c:cat>
            <c:multiLvlStrRef>
              <c:f>LCIA_summary!$C$240:$N$241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LCIA_summary!$AA$255:$AL$255</c:f>
              <c:numCache>
                <c:formatCode>General</c:formatCode>
                <c:ptCount val="12"/>
                <c:pt idx="0">
                  <c:v>5.4418565010644224</c:v>
                </c:pt>
                <c:pt idx="1">
                  <c:v>5.0771641417037756</c:v>
                </c:pt>
                <c:pt idx="2">
                  <c:v>652.86679667306385</c:v>
                </c:pt>
                <c:pt idx="3">
                  <c:v>611.12442789283148</c:v>
                </c:pt>
                <c:pt idx="4">
                  <c:v>2557.7322894794211</c:v>
                </c:pt>
                <c:pt idx="5">
                  <c:v>2241.825507940333</c:v>
                </c:pt>
                <c:pt idx="6">
                  <c:v>3428.3987491055877</c:v>
                </c:pt>
                <c:pt idx="7">
                  <c:v>3169.7221737573682</c:v>
                </c:pt>
                <c:pt idx="8">
                  <c:v>3799.5366486262528</c:v>
                </c:pt>
                <c:pt idx="9">
                  <c:v>3706.4689215981462</c:v>
                </c:pt>
                <c:pt idx="10">
                  <c:v>3963.7701358623158</c:v>
                </c:pt>
                <c:pt idx="11">
                  <c:v>4004.5386611977897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D95-477B-B122-BE1901172A66}"/>
            </c:ext>
          </c:extLst>
        </c:ser>
        <c:ser>
          <c:idx val="14"/>
          <c:order val="14"/>
          <c:tx>
            <c:strRef>
              <c:f>LCIA_summary!$B$256</c:f>
              <c:strCache>
                <c:ptCount val="1"/>
                <c:pt idx="0">
                  <c:v>Li-S (200)</c:v>
                </c:pt>
              </c:strCache>
            </c:strRef>
          </c:tx>
          <c:spPr>
            <a:solidFill>
              <a:srgbClr val="A65628"/>
            </a:solidFill>
            <a:ln>
              <a:noFill/>
            </a:ln>
            <a:effectLst/>
          </c:spPr>
          <c:invertIfNegative val="0"/>
          <c:cat>
            <c:multiLvlStrRef>
              <c:f>LCIA_summary!$C$240:$N$241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LCIA_summary!$AA$256:$AL$256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D95-477B-B122-BE1901172A66}"/>
            </c:ext>
          </c:extLst>
        </c:ser>
        <c:ser>
          <c:idx val="15"/>
          <c:order val="15"/>
          <c:tx>
            <c:strRef>
              <c:f>LCIA_summary!$B$257</c:f>
              <c:strCache>
                <c:ptCount val="1"/>
                <c:pt idx="0">
                  <c:v>Li-air (200)</c:v>
                </c:pt>
              </c:strCache>
            </c:strRef>
          </c:tx>
          <c:spPr>
            <a:solidFill>
              <a:srgbClr val="F781BF"/>
            </a:solidFill>
            <a:ln>
              <a:noFill/>
            </a:ln>
            <a:effectLst/>
          </c:spPr>
          <c:invertIfNegative val="0"/>
          <c:cat>
            <c:multiLvlStrRef>
              <c:f>LCIA_summary!$C$240:$N$241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LCIA_summary!$AA$257:$AL$257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D95-477B-B122-BE1901172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446016"/>
        <c:axId val="62822736"/>
      </c:barChart>
      <c:catAx>
        <c:axId val="61444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822736"/>
        <c:crosses val="autoZero"/>
        <c:auto val="1"/>
        <c:lblAlgn val="ctr"/>
        <c:lblOffset val="100"/>
        <c:noMultiLvlLbl val="0"/>
      </c:catAx>
      <c:valAx>
        <c:axId val="62822736"/>
        <c:scaling>
          <c:orientation val="minMax"/>
          <c:max val="35000"/>
        </c:scaling>
        <c:delete val="0"/>
        <c:axPos val="l"/>
        <c:numFmt formatCode="#,##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444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310502990404888"/>
          <c:y val="9.6733293041612808E-3"/>
          <c:w val="0.44768000854763196"/>
          <c:h val="0.239284135692185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BT3</a:t>
            </a:r>
            <a:r>
              <a:rPr lang="en-US" sz="1680" b="0" i="0" u="none" strike="noStrike" baseline="0">
                <a:effectLst/>
              </a:rPr>
              <a:t>: kt CO2 eq. </a:t>
            </a:r>
            <a:endParaRPr lang="en-US"/>
          </a:p>
        </c:rich>
      </c:tx>
      <c:layout>
        <c:manualLayout>
          <c:xMode val="edge"/>
          <c:yMode val="edge"/>
          <c:x val="0.86463921518006959"/>
          <c:y val="1.51624571723595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03165225753118"/>
          <c:y val="2.148439261823135E-2"/>
          <c:w val="0.88063375929862919"/>
          <c:h val="0.639519147145611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LCIA_summary!$B$242</c:f>
              <c:strCache>
                <c:ptCount val="1"/>
                <c:pt idx="0">
                  <c:v>NMC622 (100)</c:v>
                </c:pt>
              </c:strCache>
            </c:strRef>
          </c:tx>
          <c:spPr>
            <a:pattFill prst="pct50">
              <a:fgClr>
                <a:srgbClr val="E41A1C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LCIA_summary!$C$240:$N$241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LCIA_summary!$AY$242:$BJ$242</c:f>
              <c:numCache>
                <c:formatCode>General</c:formatCode>
                <c:ptCount val="12"/>
                <c:pt idx="0">
                  <c:v>204.37850444147554</c:v>
                </c:pt>
                <c:pt idx="1">
                  <c:v>186.4302179848811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BA-47AA-A544-E06D5FA9B68F}"/>
            </c:ext>
          </c:extLst>
        </c:ser>
        <c:ser>
          <c:idx val="1"/>
          <c:order val="1"/>
          <c:tx>
            <c:strRef>
              <c:f>LCIA_summary!$B$243</c:f>
              <c:strCache>
                <c:ptCount val="1"/>
                <c:pt idx="0">
                  <c:v>NMC811 (100)</c:v>
                </c:pt>
              </c:strCache>
            </c:strRef>
          </c:tx>
          <c:spPr>
            <a:pattFill prst="pct50">
              <a:fgClr>
                <a:srgbClr val="377EB8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LCIA_summary!$C$240:$N$241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LCIA_summary!$AY$243:$BJ$243</c:f>
              <c:numCache>
                <c:formatCode>General</c:formatCode>
                <c:ptCount val="12"/>
                <c:pt idx="0">
                  <c:v>58.129229079864942</c:v>
                </c:pt>
                <c:pt idx="1">
                  <c:v>53.024386680329847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BA-47AA-A544-E06D5FA9B68F}"/>
            </c:ext>
          </c:extLst>
        </c:ser>
        <c:ser>
          <c:idx val="2"/>
          <c:order val="2"/>
          <c:tx>
            <c:strRef>
              <c:f>LCIA_summary!$B$244</c:f>
              <c:strCache>
                <c:ptCount val="1"/>
                <c:pt idx="0">
                  <c:v>NCA (I) (100)</c:v>
                </c:pt>
              </c:strCache>
            </c:strRef>
          </c:tx>
          <c:spPr>
            <a:pattFill prst="pct50">
              <a:fgClr>
                <a:srgbClr val="4DAF4A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LCIA_summary!$C$240:$N$241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LCIA_summary!$AY$244:$BJ$244</c:f>
              <c:numCache>
                <c:formatCode>General</c:formatCode>
                <c:ptCount val="12"/>
                <c:pt idx="0">
                  <c:v>1902.4240702387829</c:v>
                </c:pt>
                <c:pt idx="1">
                  <c:v>1735.3553647118586</c:v>
                </c:pt>
                <c:pt idx="2">
                  <c:v>5203.6690418257949</c:v>
                </c:pt>
                <c:pt idx="3">
                  <c:v>4684.9858448097002</c:v>
                </c:pt>
                <c:pt idx="4">
                  <c:v>4042.8701930365328</c:v>
                </c:pt>
                <c:pt idx="5">
                  <c:v>3365.5529381593919</c:v>
                </c:pt>
                <c:pt idx="6">
                  <c:v>1207.3338283524533</c:v>
                </c:pt>
                <c:pt idx="7">
                  <c:v>1051.1352115674501</c:v>
                </c:pt>
                <c:pt idx="8">
                  <c:v>197.86017054136309</c:v>
                </c:pt>
                <c:pt idx="9">
                  <c:v>179.86049219369607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BA-47AA-A544-E06D5FA9B68F}"/>
            </c:ext>
          </c:extLst>
        </c:ser>
        <c:ser>
          <c:idx val="3"/>
          <c:order val="3"/>
          <c:tx>
            <c:strRef>
              <c:f>LCIA_summary!$B$245</c:f>
              <c:strCache>
                <c:ptCount val="1"/>
                <c:pt idx="0">
                  <c:v>LFP(II) (100)</c:v>
                </c:pt>
              </c:strCache>
            </c:strRef>
          </c:tx>
          <c:spPr>
            <a:pattFill prst="pct50">
              <a:fgClr>
                <a:srgbClr val="984EA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LCIA_summary!$C$240:$N$241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LCIA_summary!$AY$245:$BJ$245</c:f>
              <c:numCache>
                <c:formatCode>General</c:formatCode>
                <c:ptCount val="12"/>
                <c:pt idx="0">
                  <c:v>76.749387810159405</c:v>
                </c:pt>
                <c:pt idx="1">
                  <c:v>70.009344371885504</c:v>
                </c:pt>
                <c:pt idx="2">
                  <c:v>1103.9235540674024</c:v>
                </c:pt>
                <c:pt idx="3">
                  <c:v>993.88838586536247</c:v>
                </c:pt>
                <c:pt idx="4">
                  <c:v>4994.9030980555935</c:v>
                </c:pt>
                <c:pt idx="5">
                  <c:v>4158.0881885441586</c:v>
                </c:pt>
                <c:pt idx="6">
                  <c:v>8501.9188734053823</c:v>
                </c:pt>
                <c:pt idx="7">
                  <c:v>7401.9845082294914</c:v>
                </c:pt>
                <c:pt idx="8">
                  <c:v>10149.512629629215</c:v>
                </c:pt>
                <c:pt idx="9">
                  <c:v>9226.1940950345106</c:v>
                </c:pt>
                <c:pt idx="10">
                  <c:v>10849.833965385898</c:v>
                </c:pt>
                <c:pt idx="11">
                  <c:v>10100.163678845052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BA-47AA-A544-E06D5FA9B68F}"/>
            </c:ext>
          </c:extLst>
        </c:ser>
        <c:ser>
          <c:idx val="4"/>
          <c:order val="4"/>
          <c:tx>
            <c:strRef>
              <c:f>LCIA_summary!$B$246</c:f>
              <c:strCache>
                <c:ptCount val="1"/>
                <c:pt idx="0">
                  <c:v>NMC955 (100)</c:v>
                </c:pt>
              </c:strCache>
            </c:strRef>
          </c:tx>
          <c:spPr>
            <a:pattFill prst="pct50">
              <a:fgClr>
                <a:srgbClr val="FF7F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LCIA_summary!$C$240:$N$241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LCIA_summary!$AY$246:$BJ$246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BA-47AA-A544-E06D5FA9B68F}"/>
            </c:ext>
          </c:extLst>
        </c:ser>
        <c:ser>
          <c:idx val="5"/>
          <c:order val="5"/>
          <c:tx>
            <c:strRef>
              <c:f>LCIA_summary!$B$247</c:f>
              <c:strCache>
                <c:ptCount val="1"/>
                <c:pt idx="0">
                  <c:v>NCA955 (100)</c:v>
                </c:pt>
              </c:strCache>
            </c:strRef>
          </c:tx>
          <c:spPr>
            <a:pattFill prst="pct50">
              <a:fgClr>
                <a:srgbClr val="FFFF3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LCIA_summary!$C$240:$N$241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LCIA_summary!$AY$247:$BJ$247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BA-47AA-A544-E06D5FA9B68F}"/>
            </c:ext>
          </c:extLst>
        </c:ser>
        <c:ser>
          <c:idx val="6"/>
          <c:order val="6"/>
          <c:tx>
            <c:strRef>
              <c:f>LCIA_summary!$B$248</c:f>
              <c:strCache>
                <c:ptCount val="1"/>
                <c:pt idx="0">
                  <c:v>Li-S (100)</c:v>
                </c:pt>
              </c:strCache>
            </c:strRef>
          </c:tx>
          <c:spPr>
            <a:pattFill prst="pct50">
              <a:fgClr>
                <a:srgbClr val="A65628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LCIA_summary!$C$240:$N$241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LCIA_summary!$AY$248:$BJ$248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BA-47AA-A544-E06D5FA9B68F}"/>
            </c:ext>
          </c:extLst>
        </c:ser>
        <c:ser>
          <c:idx val="7"/>
          <c:order val="7"/>
          <c:tx>
            <c:strRef>
              <c:f>LCIA_summary!$B$249</c:f>
              <c:strCache>
                <c:ptCount val="1"/>
                <c:pt idx="0">
                  <c:v>Li-air (100)</c:v>
                </c:pt>
              </c:strCache>
            </c:strRef>
          </c:tx>
          <c:spPr>
            <a:pattFill prst="pct50">
              <a:fgClr>
                <a:srgbClr val="F781BF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LCIA_summary!$C$240:$N$241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LCIA_summary!$AY$249:$BJ$249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7BA-47AA-A544-E06D5FA9B68F}"/>
            </c:ext>
          </c:extLst>
        </c:ser>
        <c:ser>
          <c:idx val="8"/>
          <c:order val="8"/>
          <c:tx>
            <c:strRef>
              <c:f>LCIA_summary!$B$250</c:f>
              <c:strCache>
                <c:ptCount val="1"/>
                <c:pt idx="0">
                  <c:v>NMC622 (200)</c:v>
                </c:pt>
              </c:strCache>
            </c:strRef>
          </c:tx>
          <c:spPr>
            <a:solidFill>
              <a:srgbClr val="E41A1C"/>
            </a:solidFill>
            <a:ln>
              <a:noFill/>
            </a:ln>
            <a:effectLst/>
          </c:spPr>
          <c:invertIfNegative val="0"/>
          <c:cat>
            <c:multiLvlStrRef>
              <c:f>LCIA_summary!$C$240:$N$241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LCIA_summary!$AY$250:$BJ$250</c:f>
              <c:numCache>
                <c:formatCode>General</c:formatCode>
                <c:ptCount val="12"/>
                <c:pt idx="0">
                  <c:v>38.166146308453314</c:v>
                </c:pt>
                <c:pt idx="1">
                  <c:v>35.608397506695873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7BA-47AA-A544-E06D5FA9B68F}"/>
            </c:ext>
          </c:extLst>
        </c:ser>
        <c:ser>
          <c:idx val="9"/>
          <c:order val="9"/>
          <c:tx>
            <c:strRef>
              <c:f>LCIA_summary!$B$251</c:f>
              <c:strCache>
                <c:ptCount val="1"/>
                <c:pt idx="0">
                  <c:v>NMC811 (200)</c:v>
                </c:pt>
              </c:strCache>
            </c:strRef>
          </c:tx>
          <c:spPr>
            <a:solidFill>
              <a:srgbClr val="377EB8"/>
            </a:solidFill>
            <a:ln>
              <a:noFill/>
            </a:ln>
            <a:effectLst/>
          </c:spPr>
          <c:invertIfNegative val="0"/>
          <c:cat>
            <c:multiLvlStrRef>
              <c:f>LCIA_summary!$C$240:$N$241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LCIA_summary!$AY$251:$BJ$251</c:f>
              <c:numCache>
                <c:formatCode>General</c:formatCode>
                <c:ptCount val="12"/>
                <c:pt idx="0">
                  <c:v>10.827492509945227</c:v>
                </c:pt>
                <c:pt idx="1">
                  <c:v>10.101875473068329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7BA-47AA-A544-E06D5FA9B68F}"/>
            </c:ext>
          </c:extLst>
        </c:ser>
        <c:ser>
          <c:idx val="10"/>
          <c:order val="10"/>
          <c:tx>
            <c:strRef>
              <c:f>LCIA_summary!$B$252</c:f>
              <c:strCache>
                <c:ptCount val="1"/>
                <c:pt idx="0">
                  <c:v>NCA (I) (200)</c:v>
                </c:pt>
              </c:strCache>
            </c:strRef>
          </c:tx>
          <c:spPr>
            <a:solidFill>
              <a:srgbClr val="4DAF4A"/>
            </a:solidFill>
            <a:ln>
              <a:noFill/>
            </a:ln>
            <a:effectLst/>
          </c:spPr>
          <c:invertIfNegative val="0"/>
          <c:cat>
            <c:multiLvlStrRef>
              <c:f>LCIA_summary!$C$240:$N$241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LCIA_summary!$AY$252:$BJ$252</c:f>
              <c:numCache>
                <c:formatCode>General</c:formatCode>
                <c:ptCount val="12"/>
                <c:pt idx="0">
                  <c:v>357.01848064563126</c:v>
                </c:pt>
                <c:pt idx="1">
                  <c:v>333.09247083325545</c:v>
                </c:pt>
                <c:pt idx="2">
                  <c:v>2568.3511437110647</c:v>
                </c:pt>
                <c:pt idx="3">
                  <c:v>2404.1383806417152</c:v>
                </c:pt>
                <c:pt idx="4">
                  <c:v>1956.7396925996102</c:v>
                </c:pt>
                <c:pt idx="5">
                  <c:v>1715.0618042836518</c:v>
                </c:pt>
                <c:pt idx="6">
                  <c:v>577.81253452465376</c:v>
                </c:pt>
                <c:pt idx="7">
                  <c:v>534.2159232310853</c:v>
                </c:pt>
                <c:pt idx="8">
                  <c:v>93.534517594840594</c:v>
                </c:pt>
                <c:pt idx="9">
                  <c:v>91.243436929946995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7BA-47AA-A544-E06D5FA9B68F}"/>
            </c:ext>
          </c:extLst>
        </c:ser>
        <c:ser>
          <c:idx val="11"/>
          <c:order val="11"/>
          <c:tx>
            <c:strRef>
              <c:f>LCIA_summary!$B$253</c:f>
              <c:strCache>
                <c:ptCount val="1"/>
                <c:pt idx="0">
                  <c:v>LFP(II) (200)</c:v>
                </c:pt>
              </c:strCache>
            </c:strRef>
          </c:tx>
          <c:spPr>
            <a:solidFill>
              <a:srgbClr val="984EA3"/>
            </a:solidFill>
            <a:ln>
              <a:noFill/>
            </a:ln>
            <a:effectLst/>
          </c:spPr>
          <c:invertIfNegative val="0"/>
          <c:cat>
            <c:multiLvlStrRef>
              <c:f>LCIA_summary!$C$240:$N$241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LCIA_summary!$AY$253:$BJ$253</c:f>
              <c:numCache>
                <c:formatCode>General</c:formatCode>
                <c:ptCount val="12"/>
                <c:pt idx="0">
                  <c:v>12.530012211256853</c:v>
                </c:pt>
                <c:pt idx="1">
                  <c:v>11.690298831227967</c:v>
                </c:pt>
                <c:pt idx="2">
                  <c:v>475.7428704751606</c:v>
                </c:pt>
                <c:pt idx="3">
                  <c:v>445.32528078437241</c:v>
                </c:pt>
                <c:pt idx="4">
                  <c:v>2113.2656636511165</c:v>
                </c:pt>
                <c:pt idx="5">
                  <c:v>1852.2551751464864</c:v>
                </c:pt>
                <c:pt idx="6">
                  <c:v>3562.0553631556932</c:v>
                </c:pt>
                <c:pt idx="7">
                  <c:v>3293.2942446357847</c:v>
                </c:pt>
                <c:pt idx="8">
                  <c:v>4208.804775877873</c:v>
                </c:pt>
                <c:pt idx="9">
                  <c:v>4105.7122332285962</c:v>
                </c:pt>
                <c:pt idx="10">
                  <c:v>4456.8728037012297</c:v>
                </c:pt>
                <c:pt idx="11">
                  <c:v>4502.7130329745523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7BA-47AA-A544-E06D5FA9B68F}"/>
            </c:ext>
          </c:extLst>
        </c:ser>
        <c:ser>
          <c:idx val="12"/>
          <c:order val="12"/>
          <c:tx>
            <c:strRef>
              <c:f>LCIA_summary!$B$254</c:f>
              <c:strCache>
                <c:ptCount val="1"/>
                <c:pt idx="0">
                  <c:v>NMC955 (200)</c:v>
                </c:pt>
              </c:strCache>
            </c:strRef>
          </c:tx>
          <c:spPr>
            <a:solidFill>
              <a:srgbClr val="FF7F00"/>
            </a:solidFill>
            <a:ln>
              <a:noFill/>
            </a:ln>
            <a:effectLst/>
          </c:spPr>
          <c:invertIfNegative val="0"/>
          <c:cat>
            <c:multiLvlStrRef>
              <c:f>LCIA_summary!$C$240:$N$241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LCIA_summary!$AY$254:$BJ$254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7BA-47AA-A544-E06D5FA9B68F}"/>
            </c:ext>
          </c:extLst>
        </c:ser>
        <c:ser>
          <c:idx val="13"/>
          <c:order val="13"/>
          <c:tx>
            <c:strRef>
              <c:f>LCIA_summary!$B$255</c:f>
              <c:strCache>
                <c:ptCount val="1"/>
                <c:pt idx="0">
                  <c:v>NCA955 (200)</c:v>
                </c:pt>
              </c:strCache>
            </c:strRef>
          </c:tx>
          <c:spPr>
            <a:solidFill>
              <a:srgbClr val="FFFF33"/>
            </a:solidFill>
            <a:ln>
              <a:noFill/>
            </a:ln>
            <a:effectLst/>
          </c:spPr>
          <c:invertIfNegative val="0"/>
          <c:cat>
            <c:multiLvlStrRef>
              <c:f>LCIA_summary!$C$240:$N$241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LCIA_summary!$AY$255:$BJ$255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7BA-47AA-A544-E06D5FA9B68F}"/>
            </c:ext>
          </c:extLst>
        </c:ser>
        <c:ser>
          <c:idx val="14"/>
          <c:order val="14"/>
          <c:tx>
            <c:strRef>
              <c:f>LCIA_summary!$B$256</c:f>
              <c:strCache>
                <c:ptCount val="1"/>
                <c:pt idx="0">
                  <c:v>Li-S (200)</c:v>
                </c:pt>
              </c:strCache>
            </c:strRef>
          </c:tx>
          <c:spPr>
            <a:solidFill>
              <a:srgbClr val="A65628"/>
            </a:solidFill>
            <a:ln>
              <a:noFill/>
            </a:ln>
            <a:effectLst/>
          </c:spPr>
          <c:invertIfNegative val="0"/>
          <c:cat>
            <c:multiLvlStrRef>
              <c:f>LCIA_summary!$C$240:$N$241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LCIA_summary!$AY$256:$BJ$256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7BA-47AA-A544-E06D5FA9B68F}"/>
            </c:ext>
          </c:extLst>
        </c:ser>
        <c:ser>
          <c:idx val="15"/>
          <c:order val="15"/>
          <c:tx>
            <c:strRef>
              <c:f>LCIA_summary!$B$257</c:f>
              <c:strCache>
                <c:ptCount val="1"/>
                <c:pt idx="0">
                  <c:v>Li-air (200)</c:v>
                </c:pt>
              </c:strCache>
            </c:strRef>
          </c:tx>
          <c:spPr>
            <a:solidFill>
              <a:srgbClr val="F781BF"/>
            </a:solidFill>
            <a:ln>
              <a:noFill/>
            </a:ln>
            <a:effectLst/>
          </c:spPr>
          <c:invertIfNegative val="0"/>
          <c:cat>
            <c:multiLvlStrRef>
              <c:f>LCIA_summary!$C$240:$N$241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LCIA_summary!$AY$257:$BJ$257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7BA-47AA-A544-E06D5FA9B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446016"/>
        <c:axId val="62822736"/>
      </c:barChart>
      <c:catAx>
        <c:axId val="61444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822736"/>
        <c:crosses val="autoZero"/>
        <c:auto val="1"/>
        <c:lblAlgn val="ctr"/>
        <c:lblOffset val="100"/>
        <c:noMultiLvlLbl val="0"/>
      </c:catAx>
      <c:valAx>
        <c:axId val="62822736"/>
        <c:scaling>
          <c:orientation val="minMax"/>
          <c:max val="35000"/>
        </c:scaling>
        <c:delete val="0"/>
        <c:axPos val="l"/>
        <c:numFmt formatCode="#,##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444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310502990404888"/>
          <c:y val="9.6733293041612808E-3"/>
          <c:w val="0.44768000854763196"/>
          <c:h val="0.239284135692185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BT4</a:t>
            </a:r>
            <a:r>
              <a:rPr lang="en-US" sz="1680" b="0" i="0" u="none" strike="noStrike" baseline="0">
                <a:effectLst/>
              </a:rPr>
              <a:t>: kt CO2 eq. </a:t>
            </a:r>
            <a:endParaRPr lang="en-US"/>
          </a:p>
        </c:rich>
      </c:tx>
      <c:layout>
        <c:manualLayout>
          <c:xMode val="edge"/>
          <c:yMode val="edge"/>
          <c:x val="0.86463921518006959"/>
          <c:y val="1.51624571723595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03165225753118"/>
          <c:y val="2.148439261823135E-2"/>
          <c:w val="0.88063375929862919"/>
          <c:h val="0.639519147145611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LCIA_summary!$B$242</c:f>
              <c:strCache>
                <c:ptCount val="1"/>
                <c:pt idx="0">
                  <c:v>NMC622 (100)</c:v>
                </c:pt>
              </c:strCache>
            </c:strRef>
          </c:tx>
          <c:spPr>
            <a:pattFill prst="pct50">
              <a:fgClr>
                <a:srgbClr val="E41A1C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LCIA_summary!$C$240:$N$241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LCIA_summary!$BW$242:$CH$242</c:f>
              <c:numCache>
                <c:formatCode>General</c:formatCode>
                <c:ptCount val="12"/>
                <c:pt idx="0">
                  <c:v>196.62339711957142</c:v>
                </c:pt>
                <c:pt idx="1">
                  <c:v>179.35615531635452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6F-406B-AC8D-A6E489637A11}"/>
            </c:ext>
          </c:extLst>
        </c:ser>
        <c:ser>
          <c:idx val="1"/>
          <c:order val="1"/>
          <c:tx>
            <c:strRef>
              <c:f>LCIA_summary!$B$243</c:f>
              <c:strCache>
                <c:ptCount val="1"/>
                <c:pt idx="0">
                  <c:v>NMC811 (100)</c:v>
                </c:pt>
              </c:strCache>
            </c:strRef>
          </c:tx>
          <c:spPr>
            <a:pattFill prst="pct50">
              <a:fgClr>
                <a:srgbClr val="377EB8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LCIA_summary!$C$240:$N$241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LCIA_summary!$BW$243:$CH$243</c:f>
              <c:numCache>
                <c:formatCode>General</c:formatCode>
                <c:ptCount val="12"/>
                <c:pt idx="0">
                  <c:v>173.22547635924823</c:v>
                </c:pt>
                <c:pt idx="1">
                  <c:v>158.0130131906173</c:v>
                </c:pt>
                <c:pt idx="2">
                  <c:v>941.48308923050445</c:v>
                </c:pt>
                <c:pt idx="3">
                  <c:v>847.63940802526633</c:v>
                </c:pt>
                <c:pt idx="4">
                  <c:v>1341.415089429888</c:v>
                </c:pt>
                <c:pt idx="5">
                  <c:v>1116.6827723774281</c:v>
                </c:pt>
                <c:pt idx="6">
                  <c:v>906.34504878800135</c:v>
                </c:pt>
                <c:pt idx="7">
                  <c:v>789.08680618263134</c:v>
                </c:pt>
                <c:pt idx="8">
                  <c:v>163.72068738567117</c:v>
                </c:pt>
                <c:pt idx="9">
                  <c:v>148.82673624968461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6F-406B-AC8D-A6E489637A11}"/>
            </c:ext>
          </c:extLst>
        </c:ser>
        <c:ser>
          <c:idx val="2"/>
          <c:order val="2"/>
          <c:tx>
            <c:strRef>
              <c:f>LCIA_summary!$B$244</c:f>
              <c:strCache>
                <c:ptCount val="1"/>
                <c:pt idx="0">
                  <c:v>NCA (I) (100)</c:v>
                </c:pt>
              </c:strCache>
            </c:strRef>
          </c:tx>
          <c:spPr>
            <a:pattFill prst="pct50">
              <a:fgClr>
                <a:srgbClr val="4DAF4A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LCIA_summary!$C$240:$N$241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LCIA_summary!$BW$244:$CH$244</c:f>
              <c:numCache>
                <c:formatCode>General</c:formatCode>
                <c:ptCount val="12"/>
                <c:pt idx="0">
                  <c:v>1910.8508367495619</c:v>
                </c:pt>
                <c:pt idx="1">
                  <c:v>1743.0421022276528</c:v>
                </c:pt>
                <c:pt idx="2">
                  <c:v>5878.3708557042155</c:v>
                </c:pt>
                <c:pt idx="3">
                  <c:v>5292.4357848579148</c:v>
                </c:pt>
                <c:pt idx="4">
                  <c:v>10194.274678971275</c:v>
                </c:pt>
                <c:pt idx="5">
                  <c:v>8486.3894856951774</c:v>
                </c:pt>
                <c:pt idx="6">
                  <c:v>8060.3277735472047</c:v>
                </c:pt>
                <c:pt idx="7">
                  <c:v>7017.5241847668876</c:v>
                </c:pt>
                <c:pt idx="8">
                  <c:v>1660.890169273855</c:v>
                </c:pt>
                <c:pt idx="9">
                  <c:v>1509.7961479964304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6F-406B-AC8D-A6E489637A11}"/>
            </c:ext>
          </c:extLst>
        </c:ser>
        <c:ser>
          <c:idx val="3"/>
          <c:order val="3"/>
          <c:tx>
            <c:strRef>
              <c:f>LCIA_summary!$B$245</c:f>
              <c:strCache>
                <c:ptCount val="1"/>
                <c:pt idx="0">
                  <c:v>LFP(II) (100)</c:v>
                </c:pt>
              </c:strCache>
            </c:strRef>
          </c:tx>
          <c:spPr>
            <a:pattFill prst="pct50">
              <a:fgClr>
                <a:srgbClr val="984EA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LCIA_summary!$C$240:$N$241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LCIA_summary!$BW$245:$CH$245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6F-406B-AC8D-A6E489637A11}"/>
            </c:ext>
          </c:extLst>
        </c:ser>
        <c:ser>
          <c:idx val="4"/>
          <c:order val="4"/>
          <c:tx>
            <c:strRef>
              <c:f>LCIA_summary!$B$246</c:f>
              <c:strCache>
                <c:ptCount val="1"/>
                <c:pt idx="0">
                  <c:v>NMC955 (100)</c:v>
                </c:pt>
              </c:strCache>
            </c:strRef>
          </c:tx>
          <c:spPr>
            <a:pattFill prst="pct50">
              <a:fgClr>
                <a:srgbClr val="FF7F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LCIA_summary!$C$240:$N$241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LCIA_summary!$BW$246:$CH$246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6F-406B-AC8D-A6E489637A11}"/>
            </c:ext>
          </c:extLst>
        </c:ser>
        <c:ser>
          <c:idx val="5"/>
          <c:order val="5"/>
          <c:tx>
            <c:strRef>
              <c:f>LCIA_summary!$B$247</c:f>
              <c:strCache>
                <c:ptCount val="1"/>
                <c:pt idx="0">
                  <c:v>NCA955 (100)</c:v>
                </c:pt>
              </c:strCache>
            </c:strRef>
          </c:tx>
          <c:spPr>
            <a:pattFill prst="pct50">
              <a:fgClr>
                <a:srgbClr val="FFFF3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LCIA_summary!$C$240:$N$241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LCIA_summary!$BW$247:$CH$247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6F-406B-AC8D-A6E489637A11}"/>
            </c:ext>
          </c:extLst>
        </c:ser>
        <c:ser>
          <c:idx val="6"/>
          <c:order val="6"/>
          <c:tx>
            <c:strRef>
              <c:f>LCIA_summary!$B$248</c:f>
              <c:strCache>
                <c:ptCount val="1"/>
                <c:pt idx="0">
                  <c:v>Li-S (100)</c:v>
                </c:pt>
              </c:strCache>
            </c:strRef>
          </c:tx>
          <c:spPr>
            <a:pattFill prst="pct50">
              <a:fgClr>
                <a:srgbClr val="A65628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LCIA_summary!$C$240:$N$241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LCIA_summary!$BW$248:$CH$248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51.12146218470189</c:v>
                </c:pt>
                <c:pt idx="3">
                  <c:v>46.025856905240261</c:v>
                </c:pt>
                <c:pt idx="4">
                  <c:v>177.22771082628776</c:v>
                </c:pt>
                <c:pt idx="5">
                  <c:v>147.53608560622067</c:v>
                </c:pt>
                <c:pt idx="6">
                  <c:v>3900.7873067240957</c:v>
                </c:pt>
                <c:pt idx="7">
                  <c:v>3396.1235862398785</c:v>
                </c:pt>
                <c:pt idx="8">
                  <c:v>10102.670121141091</c:v>
                </c:pt>
                <c:pt idx="9">
                  <c:v>9183.6129297135194</c:v>
                </c:pt>
                <c:pt idx="10">
                  <c:v>12017.832586564604</c:v>
                </c:pt>
                <c:pt idx="11">
                  <c:v>11187.45932670529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6F-406B-AC8D-A6E489637A11}"/>
            </c:ext>
          </c:extLst>
        </c:ser>
        <c:ser>
          <c:idx val="7"/>
          <c:order val="7"/>
          <c:tx>
            <c:strRef>
              <c:f>LCIA_summary!$B$249</c:f>
              <c:strCache>
                <c:ptCount val="1"/>
                <c:pt idx="0">
                  <c:v>Li-air (100)</c:v>
                </c:pt>
              </c:strCache>
            </c:strRef>
          </c:tx>
          <c:spPr>
            <a:pattFill prst="pct50">
              <a:fgClr>
                <a:srgbClr val="F781BF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LCIA_summary!$C$240:$N$241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LCIA_summary!$BW$249:$CH$249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48.086121760932627</c:v>
                </c:pt>
                <c:pt idx="3">
                  <c:v>43.293068404427345</c:v>
                </c:pt>
                <c:pt idx="4">
                  <c:v>167.07096485992864</c:v>
                </c:pt>
                <c:pt idx="5">
                  <c:v>139.08093750671068</c:v>
                </c:pt>
                <c:pt idx="6">
                  <c:v>3686.4406924613272</c:v>
                </c:pt>
                <c:pt idx="7">
                  <c:v>3209.5080301767152</c:v>
                </c:pt>
                <c:pt idx="8">
                  <c:v>9592.6037947302266</c:v>
                </c:pt>
                <c:pt idx="9">
                  <c:v>8719.948209984037</c:v>
                </c:pt>
                <c:pt idx="10">
                  <c:v>11449.593888444111</c:v>
                </c:pt>
                <c:pt idx="11">
                  <c:v>10658.483134260241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86F-406B-AC8D-A6E489637A11}"/>
            </c:ext>
          </c:extLst>
        </c:ser>
        <c:ser>
          <c:idx val="8"/>
          <c:order val="8"/>
          <c:tx>
            <c:strRef>
              <c:f>LCIA_summary!$B$250</c:f>
              <c:strCache>
                <c:ptCount val="1"/>
                <c:pt idx="0">
                  <c:v>NMC622 (200)</c:v>
                </c:pt>
              </c:strCache>
            </c:strRef>
          </c:tx>
          <c:spPr>
            <a:solidFill>
              <a:srgbClr val="E41A1C"/>
            </a:solidFill>
            <a:ln>
              <a:noFill/>
            </a:ln>
            <a:effectLst/>
          </c:spPr>
          <c:invertIfNegative val="0"/>
          <c:cat>
            <c:multiLvlStrRef>
              <c:f>LCIA_summary!$C$240:$N$241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LCIA_summary!$BW$250:$CH$250</c:f>
              <c:numCache>
                <c:formatCode>General</c:formatCode>
                <c:ptCount val="12"/>
                <c:pt idx="0">
                  <c:v>36.717938428204803</c:v>
                </c:pt>
                <c:pt idx="1">
                  <c:v>34.257242966348777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86F-406B-AC8D-A6E489637A11}"/>
            </c:ext>
          </c:extLst>
        </c:ser>
        <c:ser>
          <c:idx val="9"/>
          <c:order val="9"/>
          <c:tx>
            <c:strRef>
              <c:f>LCIA_summary!$B$251</c:f>
              <c:strCache>
                <c:ptCount val="1"/>
                <c:pt idx="0">
                  <c:v>NMC811 (200)</c:v>
                </c:pt>
              </c:strCache>
            </c:strRef>
          </c:tx>
          <c:spPr>
            <a:solidFill>
              <a:srgbClr val="377EB8"/>
            </a:solidFill>
            <a:ln>
              <a:noFill/>
            </a:ln>
            <a:effectLst/>
          </c:spPr>
          <c:invertIfNegative val="0"/>
          <c:cat>
            <c:multiLvlStrRef>
              <c:f>LCIA_summary!$C$240:$N$241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LCIA_summary!$BW$251:$CH$251</c:f>
              <c:numCache>
                <c:formatCode>General</c:formatCode>
                <c:ptCount val="12"/>
                <c:pt idx="0">
                  <c:v>32.26599728743232</c:v>
                </c:pt>
                <c:pt idx="1">
                  <c:v>30.103653852691576</c:v>
                </c:pt>
                <c:pt idx="2">
                  <c:v>461.2013683947975</c:v>
                </c:pt>
                <c:pt idx="3">
                  <c:v>431.71351926602017</c:v>
                </c:pt>
                <c:pt idx="4">
                  <c:v>644.36780753268249</c:v>
                </c:pt>
                <c:pt idx="5">
                  <c:v>564.78162056450719</c:v>
                </c:pt>
                <c:pt idx="6">
                  <c:v>430.50066933142102</c:v>
                </c:pt>
                <c:pt idx="7">
                  <c:v>398.01890540100885</c:v>
                </c:pt>
                <c:pt idx="8">
                  <c:v>76.810786049039592</c:v>
                </c:pt>
                <c:pt idx="9">
                  <c:v>74.929344723447699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86F-406B-AC8D-A6E489637A11}"/>
            </c:ext>
          </c:extLst>
        </c:ser>
        <c:ser>
          <c:idx val="10"/>
          <c:order val="10"/>
          <c:tx>
            <c:strRef>
              <c:f>LCIA_summary!$B$252</c:f>
              <c:strCache>
                <c:ptCount val="1"/>
                <c:pt idx="0">
                  <c:v>NCA (I) (200)</c:v>
                </c:pt>
              </c:strCache>
            </c:strRef>
          </c:tx>
          <c:spPr>
            <a:solidFill>
              <a:srgbClr val="4DAF4A"/>
            </a:solidFill>
            <a:ln>
              <a:noFill/>
            </a:ln>
            <a:effectLst/>
          </c:spPr>
          <c:invertIfNegative val="0"/>
          <c:cat>
            <c:multiLvlStrRef>
              <c:f>LCIA_summary!$C$240:$N$241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LCIA_summary!$BW$252:$CH$252</c:f>
              <c:numCache>
                <c:formatCode>General</c:formatCode>
                <c:ptCount val="12"/>
                <c:pt idx="0">
                  <c:v>358.59989008188603</c:v>
                </c:pt>
                <c:pt idx="1">
                  <c:v>334.56790027200196</c:v>
                </c:pt>
                <c:pt idx="2">
                  <c:v>2901.3606340168826</c:v>
                </c:pt>
                <c:pt idx="3">
                  <c:v>2715.8562307193911</c:v>
                </c:pt>
                <c:pt idx="4">
                  <c:v>4934.0050382928503</c:v>
                </c:pt>
                <c:pt idx="5">
                  <c:v>4324.6036329323297</c:v>
                </c:pt>
                <c:pt idx="6">
                  <c:v>3857.5564691070354</c:v>
                </c:pt>
                <c:pt idx="7">
                  <c:v>3566.499456879008</c:v>
                </c:pt>
                <c:pt idx="8">
                  <c:v>785.15327433505274</c:v>
                </c:pt>
                <c:pt idx="9">
                  <c:v>765.92134229474493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86F-406B-AC8D-A6E489637A11}"/>
            </c:ext>
          </c:extLst>
        </c:ser>
        <c:ser>
          <c:idx val="11"/>
          <c:order val="11"/>
          <c:tx>
            <c:strRef>
              <c:f>LCIA_summary!$B$253</c:f>
              <c:strCache>
                <c:ptCount val="1"/>
                <c:pt idx="0">
                  <c:v>LFP(II) (200)</c:v>
                </c:pt>
              </c:strCache>
            </c:strRef>
          </c:tx>
          <c:spPr>
            <a:solidFill>
              <a:srgbClr val="984EA3"/>
            </a:solidFill>
            <a:ln>
              <a:noFill/>
            </a:ln>
            <a:effectLst/>
          </c:spPr>
          <c:invertIfNegative val="0"/>
          <c:cat>
            <c:multiLvlStrRef>
              <c:f>LCIA_summary!$C$240:$N$241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LCIA_summary!$BW$253:$CH$253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86F-406B-AC8D-A6E489637A11}"/>
            </c:ext>
          </c:extLst>
        </c:ser>
        <c:ser>
          <c:idx val="12"/>
          <c:order val="12"/>
          <c:tx>
            <c:strRef>
              <c:f>LCIA_summary!$B$254</c:f>
              <c:strCache>
                <c:ptCount val="1"/>
                <c:pt idx="0">
                  <c:v>NMC955 (200)</c:v>
                </c:pt>
              </c:strCache>
            </c:strRef>
          </c:tx>
          <c:spPr>
            <a:solidFill>
              <a:srgbClr val="FF7F00"/>
            </a:solidFill>
            <a:ln>
              <a:noFill/>
            </a:ln>
            <a:effectLst/>
          </c:spPr>
          <c:invertIfNegative val="0"/>
          <c:cat>
            <c:multiLvlStrRef>
              <c:f>LCIA_summary!$C$240:$N$241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LCIA_summary!$BW$254:$CH$254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86F-406B-AC8D-A6E489637A11}"/>
            </c:ext>
          </c:extLst>
        </c:ser>
        <c:ser>
          <c:idx val="13"/>
          <c:order val="13"/>
          <c:tx>
            <c:strRef>
              <c:f>LCIA_summary!$B$255</c:f>
              <c:strCache>
                <c:ptCount val="1"/>
                <c:pt idx="0">
                  <c:v>NCA955 (200)</c:v>
                </c:pt>
              </c:strCache>
            </c:strRef>
          </c:tx>
          <c:spPr>
            <a:solidFill>
              <a:srgbClr val="FFFF33"/>
            </a:solidFill>
            <a:ln>
              <a:noFill/>
            </a:ln>
            <a:effectLst/>
          </c:spPr>
          <c:invertIfNegative val="0"/>
          <c:cat>
            <c:multiLvlStrRef>
              <c:f>LCIA_summary!$C$240:$N$241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LCIA_summary!$BW$255:$CH$255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86F-406B-AC8D-A6E489637A11}"/>
            </c:ext>
          </c:extLst>
        </c:ser>
        <c:ser>
          <c:idx val="14"/>
          <c:order val="14"/>
          <c:tx>
            <c:strRef>
              <c:f>LCIA_summary!$B$256</c:f>
              <c:strCache>
                <c:ptCount val="1"/>
                <c:pt idx="0">
                  <c:v>Li-S (200)</c:v>
                </c:pt>
              </c:strCache>
            </c:strRef>
          </c:tx>
          <c:spPr>
            <a:solidFill>
              <a:srgbClr val="A65628"/>
            </a:solidFill>
            <a:ln>
              <a:noFill/>
            </a:ln>
            <a:effectLst/>
          </c:spPr>
          <c:invertIfNegative val="0"/>
          <c:cat>
            <c:multiLvlStrRef>
              <c:f>LCIA_summary!$C$240:$N$241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LCIA_summary!$BW$256:$CH$256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26.052602633987433</c:v>
                </c:pt>
                <c:pt idx="3">
                  <c:v>24.386876405644195</c:v>
                </c:pt>
                <c:pt idx="4">
                  <c:v>88.536142400864108</c:v>
                </c:pt>
                <c:pt idx="5">
                  <c:v>77.600999614112183</c:v>
                </c:pt>
                <c:pt idx="6">
                  <c:v>1926.1975939623262</c:v>
                </c:pt>
                <c:pt idx="7">
                  <c:v>1780.8638001088129</c:v>
                </c:pt>
                <c:pt idx="8">
                  <c:v>4925.7214494722575</c:v>
                </c:pt>
                <c:pt idx="9">
                  <c:v>4805.0683957790607</c:v>
                </c:pt>
                <c:pt idx="10">
                  <c:v>5793.5332718811105</c:v>
                </c:pt>
                <c:pt idx="11">
                  <c:v>5853.1214416994426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86F-406B-AC8D-A6E489637A11}"/>
            </c:ext>
          </c:extLst>
        </c:ser>
        <c:ser>
          <c:idx val="15"/>
          <c:order val="15"/>
          <c:tx>
            <c:strRef>
              <c:f>LCIA_summary!$B$257</c:f>
              <c:strCache>
                <c:ptCount val="1"/>
                <c:pt idx="0">
                  <c:v>Li-air (200)</c:v>
                </c:pt>
              </c:strCache>
            </c:strRef>
          </c:tx>
          <c:spPr>
            <a:solidFill>
              <a:srgbClr val="F781BF"/>
            </a:solidFill>
            <a:ln>
              <a:noFill/>
            </a:ln>
            <a:effectLst/>
          </c:spPr>
          <c:invertIfNegative val="0"/>
          <c:cat>
            <c:multiLvlStrRef>
              <c:f>LCIA_summary!$C$240:$N$241</c:f>
              <c:multiLvlStrCache>
                <c:ptCount val="12"/>
                <c:lvl>
                  <c:pt idx="0">
                    <c:v>Full pricing</c:v>
                  </c:pt>
                  <c:pt idx="1">
                    <c:v>Direct-emissions-pricing only</c:v>
                  </c:pt>
                  <c:pt idx="2">
                    <c:v>Full pricing</c:v>
                  </c:pt>
                  <c:pt idx="3">
                    <c:v>Direct-emissions-pricing only</c:v>
                  </c:pt>
                  <c:pt idx="4">
                    <c:v>Full pricing</c:v>
                  </c:pt>
                  <c:pt idx="5">
                    <c:v>Direct-emissions-pricing only</c:v>
                  </c:pt>
                  <c:pt idx="6">
                    <c:v>Full pricing</c:v>
                  </c:pt>
                  <c:pt idx="7">
                    <c:v>Direct-emissions-pricing only</c:v>
                  </c:pt>
                  <c:pt idx="8">
                    <c:v>Full pricing</c:v>
                  </c:pt>
                  <c:pt idx="9">
                    <c:v>Direct-emissions-pricing only</c:v>
                  </c:pt>
                  <c:pt idx="10">
                    <c:v>Full pricing</c:v>
                  </c:pt>
                  <c:pt idx="11">
                    <c:v>Direct-emissions-pricing only</c:v>
                  </c:pt>
                </c:lvl>
                <c:lvl>
                  <c:pt idx="0">
                    <c:v>2025</c:v>
                  </c:pt>
                  <c:pt idx="2">
                    <c:v>2030</c:v>
                  </c:pt>
                  <c:pt idx="4">
                    <c:v>2035</c:v>
                  </c:pt>
                  <c:pt idx="6">
                    <c:v>2040</c:v>
                  </c:pt>
                  <c:pt idx="8">
                    <c:v>2045</c:v>
                  </c:pt>
                  <c:pt idx="10">
                    <c:v>2050</c:v>
                  </c:pt>
                </c:lvl>
              </c:multiLvlStrCache>
            </c:multiLvlStrRef>
          </c:cat>
          <c:val>
            <c:numRef>
              <c:f>LCIA_summary!$BW$257:$CH$257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18.921820290368938</c:v>
                </c:pt>
                <c:pt idx="3">
                  <c:v>17.712015159247539</c:v>
                </c:pt>
                <c:pt idx="4">
                  <c:v>64.421895912579544</c:v>
                </c:pt>
                <c:pt idx="5">
                  <c:v>56.465115649805732</c:v>
                </c:pt>
                <c:pt idx="6">
                  <c:v>1404.6220438494131</c:v>
                </c:pt>
                <c:pt idx="7">
                  <c:v>1298.6417170113016</c:v>
                </c:pt>
                <c:pt idx="8">
                  <c:v>3609.2798519092062</c:v>
                </c:pt>
                <c:pt idx="9">
                  <c:v>3520.8723688159771</c:v>
                </c:pt>
                <c:pt idx="10">
                  <c:v>4259.7091819576426</c:v>
                </c:pt>
                <c:pt idx="11">
                  <c:v>4303.5215262041411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86F-406B-AC8D-A6E489637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446016"/>
        <c:axId val="62822736"/>
      </c:barChart>
      <c:catAx>
        <c:axId val="61444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822736"/>
        <c:crosses val="autoZero"/>
        <c:auto val="1"/>
        <c:lblAlgn val="ctr"/>
        <c:lblOffset val="100"/>
        <c:noMultiLvlLbl val="0"/>
      </c:catAx>
      <c:valAx>
        <c:axId val="62822736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444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310502990404888"/>
          <c:y val="9.6733293041612808E-3"/>
          <c:w val="0.44768000854763196"/>
          <c:h val="0.239284135692185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272144</xdr:colOff>
      <xdr:row>259</xdr:row>
      <xdr:rowOff>84365</xdr:rowOff>
    </xdr:from>
    <xdr:to>
      <xdr:col>27</xdr:col>
      <xdr:colOff>571501</xdr:colOff>
      <xdr:row>305</xdr:row>
      <xdr:rowOff>111578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4B8DF0E-25E3-45F8-8CA4-88B49CF5DB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598714</xdr:colOff>
      <xdr:row>259</xdr:row>
      <xdr:rowOff>97970</xdr:rowOff>
    </xdr:from>
    <xdr:to>
      <xdr:col>38</xdr:col>
      <xdr:colOff>299357</xdr:colOff>
      <xdr:row>305</xdr:row>
      <xdr:rowOff>125183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1F9483A-8771-450F-B301-C91AC3FC39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312965</xdr:colOff>
      <xdr:row>306</xdr:row>
      <xdr:rowOff>57150</xdr:rowOff>
    </xdr:from>
    <xdr:to>
      <xdr:col>28</xdr:col>
      <xdr:colOff>2722</xdr:colOff>
      <xdr:row>352</xdr:row>
      <xdr:rowOff>84363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7D594B-BE3C-4453-9890-A07C2424B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598715</xdr:colOff>
      <xdr:row>306</xdr:row>
      <xdr:rowOff>97970</xdr:rowOff>
    </xdr:from>
    <xdr:to>
      <xdr:col>38</xdr:col>
      <xdr:colOff>299358</xdr:colOff>
      <xdr:row>352</xdr:row>
      <xdr:rowOff>125183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42C6EF0-DC0C-4F11-824F-D2CDC80CF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B_supply%20chain_08172022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EV%20proj_BAU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LC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V Sales Final 2019"/>
      <sheetName val="2019 U.S. consumption"/>
      <sheetName val="CSS"/>
      <sheetName val="Unit factors"/>
      <sheetName val="Sankey"/>
      <sheetName val="Sheet1"/>
      <sheetName val="Unit factor_2019"/>
      <sheetName val="Unit factor_2025"/>
      <sheetName val="Unit factor_2030"/>
      <sheetName val="Unit factor_2035"/>
      <sheetName val="Unit factor_2040"/>
      <sheetName val="Unit factor_2045"/>
      <sheetName val="Unit factor_2050"/>
      <sheetName val="LIB components"/>
      <sheetName val="LIB Maf LCIA"/>
      <sheetName val="LIB Maf LCI"/>
      <sheetName val="Unit factor_selected"/>
      <sheetName val="EV proj_ally shoring"/>
      <sheetName val="EV proj_reshoring"/>
      <sheetName val="EV proj_BAU"/>
      <sheetName val="Transport_projected"/>
      <sheetName val="LCI"/>
      <sheetName val="Figures"/>
      <sheetName val="Breakdown_reshore"/>
      <sheetName val="Breakdown_ally"/>
      <sheetName val="Breakdown_BAU"/>
      <sheetName val="Sheet9"/>
      <sheetName val="Breakdown"/>
      <sheetName val="LCIA_ally-shoring"/>
      <sheetName val="LCIA_reshoring"/>
      <sheetName val="LCIA_BAU"/>
      <sheetName val="Transport"/>
      <sheetName val="LCIA_TAU"/>
      <sheetName val="TEA"/>
      <sheetName val="Tariff"/>
      <sheetName val="Raw material trading"/>
      <sheetName val="Cathode active material cost"/>
      <sheetName val="Elec proj"/>
      <sheetName val="Sheet2"/>
      <sheetName val="Sheet6"/>
      <sheetName val="LCIA US"/>
      <sheetName val="LCIA China"/>
      <sheetName val="LCIA Europe"/>
      <sheetName val="LCIA Japan"/>
      <sheetName val="LCIA Korea"/>
      <sheetName val="IMF"/>
      <sheetName val="Figure"/>
      <sheetName val="Use"/>
      <sheetName val="Condens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">
          <cell r="B3">
            <v>0</v>
          </cell>
          <cell r="C3">
            <v>0.1</v>
          </cell>
          <cell r="D3">
            <v>0.02</v>
          </cell>
        </row>
        <row r="4">
          <cell r="B4">
            <v>0.42</v>
          </cell>
          <cell r="C4">
            <v>0.65</v>
          </cell>
          <cell r="D4">
            <v>0.65</v>
          </cell>
        </row>
        <row r="5">
          <cell r="B5">
            <v>0.33</v>
          </cell>
          <cell r="C5">
            <v>0.19</v>
          </cell>
          <cell r="D5">
            <v>0.12</v>
          </cell>
        </row>
        <row r="6">
          <cell r="B6">
            <v>0.15</v>
          </cell>
          <cell r="C6">
            <v>0.06</v>
          </cell>
          <cell r="D6">
            <v>0.04</v>
          </cell>
        </row>
        <row r="7">
          <cell r="B7">
            <v>0.1</v>
          </cell>
          <cell r="C7">
            <v>0</v>
          </cell>
          <cell r="D7">
            <v>0.17</v>
          </cell>
        </row>
        <row r="15">
          <cell r="C15">
            <v>0.3</v>
          </cell>
        </row>
        <row r="16">
          <cell r="C16">
            <v>0.6</v>
          </cell>
        </row>
        <row r="17">
          <cell r="C17">
            <v>0.1</v>
          </cell>
          <cell r="K17">
            <v>0.21</v>
          </cell>
        </row>
        <row r="18">
          <cell r="G18">
            <v>0.72</v>
          </cell>
          <cell r="K18">
            <v>0.16</v>
          </cell>
        </row>
        <row r="19">
          <cell r="G19">
            <v>0.09</v>
          </cell>
          <cell r="K19">
            <v>0.15</v>
          </cell>
        </row>
        <row r="20">
          <cell r="G20">
            <v>0.04</v>
          </cell>
          <cell r="K20">
            <v>0.13</v>
          </cell>
        </row>
        <row r="21">
          <cell r="G21">
            <v>0.04</v>
          </cell>
        </row>
      </sheetData>
      <sheetData sheetId="14">
        <row r="117">
          <cell r="C117">
            <v>3.8888888888888888E-3</v>
          </cell>
        </row>
        <row r="118">
          <cell r="C118">
            <v>0.10843631111111111</v>
          </cell>
        </row>
        <row r="122">
          <cell r="C122">
            <v>0.19383330485696595</v>
          </cell>
          <cell r="D122">
            <v>1.2792998120559758</v>
          </cell>
        </row>
        <row r="124">
          <cell r="C124">
            <v>2E-3</v>
          </cell>
          <cell r="D124">
            <v>2E-3</v>
          </cell>
          <cell r="E124">
            <v>2E-3</v>
          </cell>
        </row>
        <row r="125">
          <cell r="C125">
            <v>1.22</v>
          </cell>
          <cell r="D125">
            <v>0.64600000000000002</v>
          </cell>
          <cell r="E125">
            <v>6.5199999999999994E-2</v>
          </cell>
        </row>
      </sheetData>
      <sheetData sheetId="15"/>
      <sheetData sheetId="16">
        <row r="1">
          <cell r="H1">
            <v>3</v>
          </cell>
          <cell r="J1">
            <v>5</v>
          </cell>
          <cell r="K1">
            <v>6</v>
          </cell>
          <cell r="L1">
            <v>7</v>
          </cell>
          <cell r="M1">
            <v>8</v>
          </cell>
          <cell r="N1">
            <v>9</v>
          </cell>
          <cell r="O1">
            <v>10</v>
          </cell>
          <cell r="P1">
            <v>11</v>
          </cell>
          <cell r="Q1">
            <v>12</v>
          </cell>
          <cell r="R1">
            <v>13</v>
          </cell>
          <cell r="S1">
            <v>14</v>
          </cell>
          <cell r="T1">
            <v>15</v>
          </cell>
          <cell r="U1">
            <v>16</v>
          </cell>
          <cell r="V1">
            <v>17</v>
          </cell>
          <cell r="W1">
            <v>18</v>
          </cell>
          <cell r="X1">
            <v>19</v>
          </cell>
          <cell r="Y1">
            <v>20</v>
          </cell>
          <cell r="Z1">
            <v>21</v>
          </cell>
          <cell r="AA1">
            <v>22</v>
          </cell>
          <cell r="AB1">
            <v>23</v>
          </cell>
          <cell r="AC1">
            <v>24</v>
          </cell>
        </row>
        <row r="3">
          <cell r="C3" t="str">
            <v>Carbon black</v>
          </cell>
          <cell r="D3" t="str">
            <v>market for carbon black | carbon black | Cutoff</v>
          </cell>
          <cell r="E3" t="str">
            <v>GLO</v>
          </cell>
          <cell r="F3" t="str">
            <v>8b91b271-1290-363f-aa3a-e8fd5bf4a7a8</v>
          </cell>
          <cell r="G3">
            <v>1</v>
          </cell>
          <cell r="H3" t="str">
            <v>kg</v>
          </cell>
          <cell r="I3">
            <v>2050</v>
          </cell>
          <cell r="J3">
            <v>1.8480808771278501</v>
          </cell>
          <cell r="K3">
            <v>81.1517825769659</v>
          </cell>
          <cell r="L3">
            <v>3.7632397269843601E-3</v>
          </cell>
          <cell r="M3">
            <v>1.7577899545570099</v>
          </cell>
          <cell r="N3">
            <v>3.8634841227341697E-2</v>
          </cell>
          <cell r="O3">
            <v>9.4473766745053301E-5</v>
          </cell>
          <cell r="P3">
            <v>1.8613417050024501</v>
          </cell>
          <cell r="Q3">
            <v>4.8500192525947297E-2</v>
          </cell>
          <cell r="R3">
            <v>0.682030970714669</v>
          </cell>
          <cell r="S3">
            <v>5.2192141122154499E-2</v>
          </cell>
          <cell r="T3">
            <v>1.21305848985181E-2</v>
          </cell>
          <cell r="U3">
            <v>5.2686002134902502E-2</v>
          </cell>
          <cell r="V3">
            <v>7.4471482407536297E-6</v>
          </cell>
          <cell r="W3">
            <v>3.6613018236917E-3</v>
          </cell>
          <cell r="X3">
            <v>4.0642037515313803E-3</v>
          </cell>
          <cell r="Y3">
            <v>4.2163722244946298E-3</v>
          </cell>
          <cell r="Z3">
            <v>1.3012003587815501E-6</v>
          </cell>
          <cell r="AA3">
            <v>8.5094467748291196E-3</v>
          </cell>
          <cell r="AB3">
            <v>3.71533656146332</v>
          </cell>
          <cell r="AC3">
            <v>2.5308258551214801E-3</v>
          </cell>
        </row>
        <row r="4">
          <cell r="C4" t="str">
            <v>PP</v>
          </cell>
          <cell r="D4" t="str">
            <v>market for polypropylene, granulate | polypropylene, granulate | Cutoff, U</v>
          </cell>
          <cell r="E4" t="str">
            <v>GLO</v>
          </cell>
          <cell r="F4" t="str">
            <v>e5498542-19e1-3c0e-a4df-177961bf127d</v>
          </cell>
          <cell r="G4">
            <v>1</v>
          </cell>
          <cell r="H4" t="str">
            <v>kg</v>
          </cell>
          <cell r="I4">
            <v>2050</v>
          </cell>
          <cell r="J4">
            <v>2.23494369321807</v>
          </cell>
          <cell r="K4">
            <v>81.481448471905907</v>
          </cell>
          <cell r="L4">
            <v>2.2866375198508301E-3</v>
          </cell>
          <cell r="M4">
            <v>1.7024856038729901</v>
          </cell>
          <cell r="N4">
            <v>5.28462364374832E-2</v>
          </cell>
          <cell r="O4">
            <v>3.56368992795698E-4</v>
          </cell>
          <cell r="P4">
            <v>2.3074736540857099</v>
          </cell>
          <cell r="Q4">
            <v>8.3031691942844696E-2</v>
          </cell>
          <cell r="R4">
            <v>1.1241687728246801</v>
          </cell>
          <cell r="S4">
            <v>4.8431830502798603E-2</v>
          </cell>
          <cell r="T4">
            <v>1.17050273908111E-2</v>
          </cell>
          <cell r="U4">
            <v>7.0241823825083496E-2</v>
          </cell>
          <cell r="V4">
            <v>3.3595583652552699E-5</v>
          </cell>
          <cell r="W4">
            <v>4.3228785849813199E-3</v>
          </cell>
          <cell r="X4">
            <v>4.64117913642648E-3</v>
          </cell>
          <cell r="Y4">
            <v>4.95086520801492E-3</v>
          </cell>
          <cell r="Z4">
            <v>2.9874794216109799E-7</v>
          </cell>
          <cell r="AA4">
            <v>6.0076084856327998E-3</v>
          </cell>
          <cell r="AB4">
            <v>4.7893358617690902</v>
          </cell>
          <cell r="AC4">
            <v>2.0609312972062501E-2</v>
          </cell>
        </row>
        <row r="5">
          <cell r="C5" t="str">
            <v>PE</v>
          </cell>
          <cell r="D5" t="str">
            <v>market for polyethylene, low density, granulate | polyethylene, low density, granulate | Cutoff</v>
          </cell>
          <cell r="E5" t="str">
            <v>GLO</v>
          </cell>
          <cell r="F5" t="str">
            <v>cc876a94-6b4d-3546-819c-cff6374e0e8a</v>
          </cell>
          <cell r="G5">
            <v>1</v>
          </cell>
          <cell r="H5" t="str">
            <v>kg</v>
          </cell>
          <cell r="I5">
            <v>2050</v>
          </cell>
          <cell r="J5">
            <v>2.3596340899758199</v>
          </cell>
          <cell r="K5">
            <v>82.383005521228199</v>
          </cell>
          <cell r="L5">
            <v>2.8135851272617402E-3</v>
          </cell>
          <cell r="M5">
            <v>1.68758208146249</v>
          </cell>
          <cell r="N5">
            <v>5.9748525128704898E-2</v>
          </cell>
          <cell r="O5">
            <v>4.6896476715302198E-4</v>
          </cell>
          <cell r="P5">
            <v>2.4305716328856</v>
          </cell>
          <cell r="Q5">
            <v>8.8407852431756598E-2</v>
          </cell>
          <cell r="R5">
            <v>1.3113528800535601</v>
          </cell>
          <cell r="S5">
            <v>0.10186673802077301</v>
          </cell>
          <cell r="T5">
            <v>1.3762339737442E-2</v>
          </cell>
          <cell r="U5">
            <v>7.9082577423397304E-2</v>
          </cell>
          <cell r="V5">
            <v>5.1919972611784401E-5</v>
          </cell>
          <cell r="W5">
            <v>4.15603713727243E-3</v>
          </cell>
          <cell r="X5">
            <v>5.6073408412813403E-3</v>
          </cell>
          <cell r="Y5">
            <v>6.20576406180306E-3</v>
          </cell>
          <cell r="Z5">
            <v>4.0280552604152798E-7</v>
          </cell>
          <cell r="AA5">
            <v>6.4868254446924199E-3</v>
          </cell>
          <cell r="AB5">
            <v>4.9341071134194401</v>
          </cell>
          <cell r="AC5">
            <v>3.18738534461874E-2</v>
          </cell>
        </row>
        <row r="6">
          <cell r="C6" t="str">
            <v>PET</v>
          </cell>
          <cell r="D6" t="str">
            <v>market for polyethylene terephthalate, granulate, amorphous | polyethylene terephthalate, granulate, amorphous | Cutoff</v>
          </cell>
          <cell r="E6" t="str">
            <v>GLO</v>
          </cell>
          <cell r="F6" t="str">
            <v>e5aef372-1ba2-31bf-89a8-3a4cf42aabf3</v>
          </cell>
          <cell r="G6">
            <v>1</v>
          </cell>
          <cell r="H6" t="str">
            <v>kg</v>
          </cell>
          <cell r="I6">
            <v>2050</v>
          </cell>
          <cell r="J6">
            <v>2.98493468997582</v>
          </cell>
          <cell r="K6">
            <v>78.201329302182998</v>
          </cell>
          <cell r="L6">
            <v>3.6386035330773698E-3</v>
          </cell>
          <cell r="M6">
            <v>1.57978647085719</v>
          </cell>
          <cell r="N6">
            <v>0.115607887248511</v>
          </cell>
          <cell r="O6">
            <v>5.3820067825429004E-4</v>
          </cell>
          <cell r="P6">
            <v>3.0611638372508398</v>
          </cell>
          <cell r="Q6">
            <v>0.15169172537075301</v>
          </cell>
          <cell r="R6">
            <v>2.3207472605590298</v>
          </cell>
          <cell r="S6">
            <v>0.120227421214297</v>
          </cell>
          <cell r="T6">
            <v>3.27854894199191E-2</v>
          </cell>
          <cell r="U6">
            <v>0.154035583913741</v>
          </cell>
          <cell r="V6">
            <v>8.2044708112847902E-5</v>
          </cell>
          <cell r="W6">
            <v>1.1208888697379999E-2</v>
          </cell>
          <cell r="X6">
            <v>6.2229241721951196E-3</v>
          </cell>
          <cell r="Y6">
            <v>6.5435486312132403E-3</v>
          </cell>
          <cell r="Z6">
            <v>1.9934592133603701E-5</v>
          </cell>
          <cell r="AA6">
            <v>8.5030367753635792E-3</v>
          </cell>
          <cell r="AB6">
            <v>13.9634532629329</v>
          </cell>
          <cell r="AC6">
            <v>3.8264060662247697E-2</v>
          </cell>
        </row>
        <row r="7">
          <cell r="C7" t="str">
            <v>Injection moulding</v>
          </cell>
          <cell r="D7" t="str">
            <v>market for injection moulding | injection moulding | Cutoff</v>
          </cell>
          <cell r="E7" t="str">
            <v>GLO</v>
          </cell>
          <cell r="F7" t="str">
            <v>399adda9-8de6-37fe-b1f7-11dfe95a6c31</v>
          </cell>
          <cell r="G7">
            <v>1</v>
          </cell>
          <cell r="H7" t="str">
            <v>kg</v>
          </cell>
          <cell r="I7">
            <v>2050</v>
          </cell>
          <cell r="J7">
            <v>1.08257337726851</v>
          </cell>
          <cell r="K7">
            <v>23.4537692443262</v>
          </cell>
          <cell r="L7">
            <v>1.8380134150944201E-3</v>
          </cell>
          <cell r="M7">
            <v>0.375452624109542</v>
          </cell>
          <cell r="N7">
            <v>2.9352423943778499E-2</v>
          </cell>
          <cell r="O7">
            <v>4.0514162107794599E-4</v>
          </cell>
          <cell r="P7">
            <v>1.1001620728835799</v>
          </cell>
          <cell r="Q7">
            <v>4.8827947603215002E-2</v>
          </cell>
          <cell r="R7">
            <v>0.76984399033446105</v>
          </cell>
          <cell r="S7">
            <v>0.16694061508031599</v>
          </cell>
          <cell r="T7">
            <v>5.8969066700152901E-2</v>
          </cell>
          <cell r="U7">
            <v>3.90857125228374E-2</v>
          </cell>
          <cell r="V7">
            <v>4.0488048910261803E-5</v>
          </cell>
          <cell r="W7">
            <v>3.20075259474878E-3</v>
          </cell>
          <cell r="X7">
            <v>1.9769981832578002E-3</v>
          </cell>
          <cell r="Y7">
            <v>2.0646115790421502E-3</v>
          </cell>
          <cell r="Z7">
            <v>4.6680409880260201E-7</v>
          </cell>
          <cell r="AA7">
            <v>2.99154629397809E-3</v>
          </cell>
          <cell r="AB7">
            <v>1.46202064752443</v>
          </cell>
          <cell r="AC7">
            <v>1.3207061518138901E-2</v>
          </cell>
        </row>
        <row r="8">
          <cell r="C8" t="str">
            <v>Fibre glass</v>
          </cell>
          <cell r="D8" t="str">
            <v>market for glass fibre | glass fibre | Cutoff</v>
          </cell>
          <cell r="E8" t="str">
            <v>GLO</v>
          </cell>
          <cell r="F8" t="str">
            <v>87a3bbd7-d4a5-3b73-bde0-4401036ad170</v>
          </cell>
          <cell r="G8">
            <v>1</v>
          </cell>
          <cell r="H8" t="str">
            <v>kg</v>
          </cell>
          <cell r="I8">
            <v>2050</v>
          </cell>
          <cell r="J8">
            <v>2.2221863729622302</v>
          </cell>
          <cell r="K8">
            <v>36.352282111123699</v>
          </cell>
          <cell r="L8">
            <v>4.6533069073029804E-3</v>
          </cell>
          <cell r="M8">
            <v>0.64948775500601497</v>
          </cell>
          <cell r="N8">
            <v>0.10968297345849</v>
          </cell>
          <cell r="O8">
            <v>5.6999512007686599E-4</v>
          </cell>
          <cell r="P8">
            <v>2.2644824729159998</v>
          </cell>
          <cell r="Q8">
            <v>0.132598046407603</v>
          </cell>
          <cell r="R8">
            <v>4.9864536311660199</v>
          </cell>
          <cell r="S8">
            <v>0.19375724035553599</v>
          </cell>
          <cell r="T8">
            <v>2.87503681722708E-2</v>
          </cell>
          <cell r="U8">
            <v>0.151465266033044</v>
          </cell>
          <cell r="V8">
            <v>6.9274645287043107E-5</v>
          </cell>
          <cell r="W8">
            <v>1.3258376907348201E-2</v>
          </cell>
          <cell r="X8">
            <v>8.6596370008423899E-3</v>
          </cell>
          <cell r="Y8">
            <v>8.7876282786977893E-3</v>
          </cell>
          <cell r="Z8">
            <v>3.4201621618023602E-6</v>
          </cell>
          <cell r="AA8">
            <v>1.10905755692272E-2</v>
          </cell>
          <cell r="AB8">
            <v>20.144723506869902</v>
          </cell>
          <cell r="AC8">
            <v>1.71402799350883E-2</v>
          </cell>
        </row>
        <row r="9">
          <cell r="C9" t="str">
            <v>EG</v>
          </cell>
          <cell r="D9" t="str">
            <v>market for ethylene glycol | ethylene glycol | Cutoff</v>
          </cell>
          <cell r="E9" t="str">
            <v>GLO</v>
          </cell>
          <cell r="F9" t="str">
            <v>ba4cf14e-4c99-31c9-8043-65b57dacd773</v>
          </cell>
          <cell r="G9">
            <v>1</v>
          </cell>
          <cell r="H9" t="str">
            <v>kg</v>
          </cell>
          <cell r="I9">
            <v>2050</v>
          </cell>
          <cell r="J9">
            <v>1.8948416320000001</v>
          </cell>
          <cell r="K9">
            <v>53.886184780000001</v>
          </cell>
          <cell r="L9">
            <v>2.5925509999999998E-3</v>
          </cell>
          <cell r="M9">
            <v>1.074684982</v>
          </cell>
          <cell r="N9">
            <v>7.9779894000000004E-2</v>
          </cell>
          <cell r="O9">
            <v>4.78398E-4</v>
          </cell>
          <cell r="P9">
            <v>1.9421500739999999</v>
          </cell>
          <cell r="Q9">
            <v>9.1950556000000003E-2</v>
          </cell>
          <cell r="R9">
            <v>1.565544831</v>
          </cell>
          <cell r="S9">
            <v>0.106203255</v>
          </cell>
          <cell r="T9">
            <v>1.4368275999999999E-2</v>
          </cell>
          <cell r="U9">
            <v>0.10434969500000001</v>
          </cell>
          <cell r="V9">
            <v>3.3500000000000001E-5</v>
          </cell>
          <cell r="W9">
            <v>5.5747920000000003E-3</v>
          </cell>
          <cell r="X9">
            <v>4.0019629999999999E-3</v>
          </cell>
          <cell r="Y9">
            <v>4.2247140000000001E-3</v>
          </cell>
          <cell r="Z9">
            <v>3.8700000000000001E-7</v>
          </cell>
          <cell r="AA9">
            <v>5.3642519999999999E-3</v>
          </cell>
          <cell r="AB9">
            <v>6.1921289670000004</v>
          </cell>
          <cell r="AC9">
            <v>2.6537207E-2</v>
          </cell>
        </row>
        <row r="10">
          <cell r="C10" t="str">
            <v>DI water</v>
          </cell>
          <cell r="D10" t="str">
            <v>market for water, deionised | water, deionised | Cutoff</v>
          </cell>
          <cell r="E10" t="str">
            <v>RoW</v>
          </cell>
          <cell r="F10" t="str">
            <v>c6442abc-d373-4312-81f6-0ff420417cf0</v>
          </cell>
          <cell r="G10">
            <v>1</v>
          </cell>
          <cell r="H10" t="str">
            <v>kg</v>
          </cell>
          <cell r="I10">
            <v>2050</v>
          </cell>
          <cell r="J10">
            <v>4.2571267622259698E-4</v>
          </cell>
          <cell r="K10">
            <v>6.48946195686919E-3</v>
          </cell>
          <cell r="L10">
            <v>1.1092698812973899E-6</v>
          </cell>
          <cell r="M10">
            <v>1.1394992723131999E-4</v>
          </cell>
          <cell r="N10">
            <v>6.8365704307875896E-5</v>
          </cell>
          <cell r="O10">
            <v>1.79906171520512E-7</v>
          </cell>
          <cell r="P10">
            <v>4.3952804719695003E-4</v>
          </cell>
          <cell r="Q10">
            <v>5.6737364103710597E-5</v>
          </cell>
          <cell r="R10">
            <v>1.32970873139239E-3</v>
          </cell>
          <cell r="S10">
            <v>3.4760267200734201E-5</v>
          </cell>
          <cell r="T10">
            <v>6.0564198406425102E-6</v>
          </cell>
          <cell r="U10">
            <v>8.9477717413739794E-5</v>
          </cell>
          <cell r="V10">
            <v>1.88087359738585E-8</v>
          </cell>
          <cell r="W10">
            <v>5.7983271368639196E-6</v>
          </cell>
          <cell r="X10">
            <v>9.5218533275460801E-7</v>
          </cell>
          <cell r="Y10">
            <v>9.6996271758255304E-7</v>
          </cell>
          <cell r="Z10">
            <v>4.4396307719268001E-10</v>
          </cell>
          <cell r="AA10">
            <v>2.6411763411821301E-6</v>
          </cell>
          <cell r="AB10">
            <v>6.8588525265123003E-3</v>
          </cell>
          <cell r="AC10">
            <v>1.0462828172138599E-3</v>
          </cell>
        </row>
        <row r="11">
          <cell r="C11" t="str">
            <v>BMS-integrated circuit</v>
          </cell>
          <cell r="D11" t="str">
            <v>market for integrated circuit, logic type | integrated circuit, logic type | Cutoff</v>
          </cell>
          <cell r="E11" t="str">
            <v>GLO</v>
          </cell>
          <cell r="F11" t="str">
            <v>33474b84-6787-3f02-afdc-5cb123ab2295</v>
          </cell>
          <cell r="G11">
            <v>1</v>
          </cell>
          <cell r="H11" t="str">
            <v>kg</v>
          </cell>
          <cell r="I11">
            <v>2050</v>
          </cell>
          <cell r="J11">
            <v>1347.0120907674</v>
          </cell>
          <cell r="K11">
            <v>22565.510617739801</v>
          </cell>
          <cell r="L11">
            <v>3.0246071863382502</v>
          </cell>
          <cell r="M11">
            <v>364.56338646925201</v>
          </cell>
          <cell r="N11">
            <v>1140.99200810713</v>
          </cell>
          <cell r="O11">
            <v>2.3098055713610002</v>
          </cell>
          <cell r="P11">
            <v>1370.44513501817</v>
          </cell>
          <cell r="Q11">
            <v>105.339401063534</v>
          </cell>
          <cell r="R11">
            <v>17786.376818704801</v>
          </cell>
          <cell r="S11">
            <v>176.44519112232501</v>
          </cell>
          <cell r="T11">
            <v>26.791686567790801</v>
          </cell>
          <cell r="U11">
            <v>1505.1154312794999</v>
          </cell>
          <cell r="V11">
            <v>8.1381598930311994E-2</v>
          </cell>
          <cell r="W11">
            <v>58.347205459351699</v>
          </cell>
          <cell r="X11">
            <v>4.3538523476705002</v>
          </cell>
          <cell r="Y11">
            <v>4.4204093334601096</v>
          </cell>
          <cell r="Z11">
            <v>8.1101691870653903E-4</v>
          </cell>
          <cell r="AA11">
            <v>5.5029829899571796</v>
          </cell>
          <cell r="AB11">
            <v>4401.0397825830096</v>
          </cell>
          <cell r="AC11">
            <v>14.4547021058663</v>
          </cell>
        </row>
        <row r="12">
          <cell r="C12" t="str">
            <v>BMS-chromium steel 18/8</v>
          </cell>
          <cell r="D12" t="str">
            <v>market for steel, chromium steel 18/8, hot rolled | steel, chromium steel 18/8, hot rolled | Cutoff</v>
          </cell>
          <cell r="E12" t="str">
            <v>GLO</v>
          </cell>
          <cell r="F12" t="str">
            <v>52ff62b8-76c0-3eaa-ab82-69f928c906dc</v>
          </cell>
          <cell r="G12">
            <v>1</v>
          </cell>
          <cell r="H12" t="str">
            <v>kg</v>
          </cell>
          <cell r="I12">
            <v>2050</v>
          </cell>
          <cell r="J12">
            <v>4.8071508432884302</v>
          </cell>
          <cell r="K12">
            <v>73.540498756962705</v>
          </cell>
          <cell r="L12">
            <v>1.7805838586833499E-2</v>
          </cell>
          <cell r="M12">
            <v>1.1817273928972001</v>
          </cell>
          <cell r="N12">
            <v>0.44162190320706801</v>
          </cell>
          <cell r="O12">
            <v>1.59436637325299E-3</v>
          </cell>
          <cell r="P12">
            <v>4.8817538680278698</v>
          </cell>
          <cell r="Q12">
            <v>8.6383193785094807</v>
          </cell>
          <cell r="R12">
            <v>7.1029671300054797</v>
          </cell>
          <cell r="S12">
            <v>0.299159351643209</v>
          </cell>
          <cell r="T12">
            <v>0.11176647504762501</v>
          </cell>
          <cell r="U12">
            <v>0.64593672060123497</v>
          </cell>
          <cell r="V12">
            <v>1.3537034511624201E-4</v>
          </cell>
          <cell r="W12">
            <v>0.47217095639481199</v>
          </cell>
          <cell r="X12">
            <v>1.1544561192465099E-2</v>
          </cell>
          <cell r="Y12">
            <v>1.19538948151046E-2</v>
          </cell>
          <cell r="Z12">
            <v>1.5239200808818999E-6</v>
          </cell>
          <cell r="AA12">
            <v>1.79938317914239E-2</v>
          </cell>
          <cell r="AB12">
            <v>159.54026416044999</v>
          </cell>
          <cell r="AC12">
            <v>5.2284483411487503E-2</v>
          </cell>
        </row>
        <row r="13">
          <cell r="C13" t="str">
            <v>wire drawing, Cu</v>
          </cell>
          <cell r="D13" t="str">
            <v>market for wire drawing, copper | wire drawing, copper | Cutoff</v>
          </cell>
          <cell r="E13" t="str">
            <v>GLO</v>
          </cell>
          <cell r="F13" t="str">
            <v>8b87e972-361d-3f04-a599-7463aa97b028</v>
          </cell>
          <cell r="G13">
            <v>1</v>
          </cell>
          <cell r="H13" t="str">
            <v>kg</v>
          </cell>
          <cell r="I13">
            <v>2050</v>
          </cell>
          <cell r="J13">
            <v>0.61442005306894698</v>
          </cell>
          <cell r="K13">
            <v>10.6521184153618</v>
          </cell>
          <cell r="L13">
            <v>4.95836655108234E-3</v>
          </cell>
          <cell r="M13">
            <v>0.163305782499366</v>
          </cell>
          <cell r="N13">
            <v>1.4579528224171101</v>
          </cell>
          <cell r="O13">
            <v>1.8663171965840699E-3</v>
          </cell>
          <cell r="P13">
            <v>0.62716585468762298</v>
          </cell>
          <cell r="Q13">
            <v>0.17138765364362299</v>
          </cell>
          <cell r="R13">
            <v>21.826202280233801</v>
          </cell>
          <cell r="S13">
            <v>7.5163966145044198E-2</v>
          </cell>
          <cell r="T13">
            <v>-1.8371461161165701E-2</v>
          </cell>
          <cell r="U13">
            <v>1.86620347730887</v>
          </cell>
          <cell r="V13">
            <v>5.2414456439178002E-5</v>
          </cell>
          <cell r="W13">
            <v>6.5647814770052701E-2</v>
          </cell>
          <cell r="X13">
            <v>3.24305387481245E-3</v>
          </cell>
          <cell r="Y13">
            <v>3.3951211453364999E-3</v>
          </cell>
          <cell r="Z13">
            <v>4.7120904771295899E-7</v>
          </cell>
          <cell r="AA13">
            <v>1.42398589123318E-2</v>
          </cell>
          <cell r="AB13">
            <v>132.508065054231</v>
          </cell>
          <cell r="AC13">
            <v>1.50171002256753E-2</v>
          </cell>
        </row>
        <row r="14">
          <cell r="C14" t="str">
            <v>Sheet rolling, Chromium steel</v>
          </cell>
          <cell r="D14" t="str">
            <v>market for sheet rolling, chromium steel | sheet rolling, chromium steel | Cutoff</v>
          </cell>
          <cell r="E14" t="str">
            <v>GLO</v>
          </cell>
          <cell r="F14" t="str">
            <v>e55780c1-ce65-3587-90da-4ab2156cb410</v>
          </cell>
          <cell r="G14">
            <v>1</v>
          </cell>
          <cell r="H14" t="str">
            <v>kg</v>
          </cell>
          <cell r="I14">
            <v>2050</v>
          </cell>
          <cell r="J14">
            <v>0.545103027461039</v>
          </cell>
          <cell r="K14">
            <v>9.4776186497566002</v>
          </cell>
          <cell r="L14">
            <v>1.5124981607738299E-3</v>
          </cell>
          <cell r="M14">
            <v>0.146966295223388</v>
          </cell>
          <cell r="N14">
            <v>5.4778440937385202E-2</v>
          </cell>
          <cell r="O14">
            <v>2.1254716850157001E-4</v>
          </cell>
          <cell r="P14">
            <v>0.55431709253242301</v>
          </cell>
          <cell r="Q14">
            <v>0.57660396210823595</v>
          </cell>
          <cell r="R14">
            <v>0.67354128922270096</v>
          </cell>
          <cell r="S14">
            <v>6.8551193034549901E-2</v>
          </cell>
          <cell r="T14">
            <v>9.9872184428366293E-3</v>
          </cell>
          <cell r="U14">
            <v>7.3521125775665996E-2</v>
          </cell>
          <cell r="V14">
            <v>1.7372687727484501E-5</v>
          </cell>
          <cell r="W14">
            <v>2.49069425751926E-2</v>
          </cell>
          <cell r="X14">
            <v>1.3128938713392001E-3</v>
          </cell>
          <cell r="Y14">
            <v>1.36787555751324E-3</v>
          </cell>
          <cell r="Z14">
            <v>5.0888659771420801E-7</v>
          </cell>
          <cell r="AA14">
            <v>1.9518720691598199E-3</v>
          </cell>
          <cell r="AB14">
            <v>8.9240082704405896</v>
          </cell>
          <cell r="AC14">
            <v>1.1001984974311201E-2</v>
          </cell>
        </row>
        <row r="15">
          <cell r="C15" t="str">
            <v>Decarbonised Water</v>
          </cell>
          <cell r="D15" t="str">
            <v>market for water, decarbonised | water, decarbonised | Cutoff, U</v>
          </cell>
          <cell r="E15" t="str">
            <v>RoW</v>
          </cell>
          <cell r="F15" t="str">
            <v>7d2d9e98-3dd7-4808-994f-95116df8194e</v>
          </cell>
          <cell r="G15">
            <v>1</v>
          </cell>
          <cell r="H15" t="str">
            <v>kg</v>
          </cell>
          <cell r="I15">
            <v>2050</v>
          </cell>
          <cell r="J15">
            <v>7.33932337217713E-5</v>
          </cell>
          <cell r="K15">
            <v>1.554064448122E-3</v>
          </cell>
          <cell r="L15">
            <v>8.8753508561342304E-8</v>
          </cell>
          <cell r="M15">
            <v>2.4228314001563201E-5</v>
          </cell>
          <cell r="N15">
            <v>4.0205988980611102E-6</v>
          </cell>
          <cell r="O15">
            <v>2.18513224524162E-7</v>
          </cell>
          <cell r="P15">
            <v>7.4144530634284004E-5</v>
          </cell>
          <cell r="Q15">
            <v>3.9562691636093299E-5</v>
          </cell>
          <cell r="R15">
            <v>3.8180597812679601E-4</v>
          </cell>
          <cell r="S15">
            <v>1.18527744867612E-5</v>
          </cell>
          <cell r="T15">
            <v>2.2652814921409E-6</v>
          </cell>
          <cell r="U15">
            <v>5.4491831562078396E-6</v>
          </cell>
          <cell r="V15">
            <v>2.0612264680721299E-7</v>
          </cell>
          <cell r="W15">
            <v>2.2460959949777799E-7</v>
          </cell>
          <cell r="X15">
            <v>1.5065120057831699E-7</v>
          </cell>
          <cell r="Y15">
            <v>1.5390791939395201E-7</v>
          </cell>
          <cell r="Z15">
            <v>3.9695439211095103E-11</v>
          </cell>
          <cell r="AA15">
            <v>1.7925778059452901E-7</v>
          </cell>
          <cell r="AB15">
            <v>2.0315209039049401E-4</v>
          </cell>
          <cell r="AC15">
            <v>1.0083241165218101E-3</v>
          </cell>
        </row>
        <row r="16">
          <cell r="D16" t="str">
            <v>treatment of wastewater, average, capacity 1E9l/year | wastewater, average | Cutoff, U</v>
          </cell>
          <cell r="E16" t="str">
            <v>RoW</v>
          </cell>
          <cell r="F16" t="str">
            <v>7f7efb9b-a562-3331-b810-ce80883a7942</v>
          </cell>
          <cell r="G16">
            <v>1</v>
          </cell>
          <cell r="H16" t="str">
            <v>m3</v>
          </cell>
          <cell r="I16">
            <v>2050</v>
          </cell>
          <cell r="J16">
            <v>0.51634155994179498</v>
          </cell>
          <cell r="K16">
            <v>6.5620351024363099</v>
          </cell>
          <cell r="L16">
            <v>1.50757854728464E-3</v>
          </cell>
          <cell r="M16">
            <v>0.11937176225203899</v>
          </cell>
          <cell r="N16">
            <v>4.7094682929874503E-2</v>
          </cell>
          <cell r="O16">
            <v>1.0855887032518699E-3</v>
          </cell>
          <cell r="P16">
            <v>0.53020910490509199</v>
          </cell>
          <cell r="Q16">
            <v>0.189709197912833</v>
          </cell>
          <cell r="R16">
            <v>3.0233095841120101</v>
          </cell>
          <cell r="S16">
            <v>2.7239423105200802E-2</v>
          </cell>
          <cell r="T16">
            <v>2.45714545104176E-2</v>
          </cell>
          <cell r="U16">
            <v>6.2869630600273702E-2</v>
          </cell>
          <cell r="V16">
            <v>6.0250621900560597E-3</v>
          </cell>
          <cell r="W16">
            <v>9.5647235413769995E-3</v>
          </cell>
          <cell r="X16">
            <v>1.9452381843910801E-3</v>
          </cell>
          <cell r="Y16">
            <v>1.9793981368620098E-3</v>
          </cell>
          <cell r="Z16">
            <v>1.42678709665139E-6</v>
          </cell>
          <cell r="AA16">
            <v>3.74781820645441E-3</v>
          </cell>
          <cell r="AB16">
            <v>3.1615590744627702</v>
          </cell>
          <cell r="AC16">
            <v>-0.89500195012827399</v>
          </cell>
        </row>
        <row r="17">
          <cell r="D17" t="str">
            <v>market for nitrogen, liquid | nitrogen, liquid | Cutoff, U</v>
          </cell>
          <cell r="E17" t="str">
            <v>RoW</v>
          </cell>
          <cell r="F17" t="str">
            <v>def34ad6-8775-3932-a43c-ff74cb028311</v>
          </cell>
          <cell r="G17">
            <v>1</v>
          </cell>
          <cell r="H17" t="str">
            <v>kg</v>
          </cell>
          <cell r="I17">
            <v>2050</v>
          </cell>
          <cell r="J17">
            <v>0.36539065781166102</v>
          </cell>
          <cell r="K17">
            <v>5.9040948293189599</v>
          </cell>
          <cell r="L17">
            <v>8.1756527515370497E-4</v>
          </cell>
          <cell r="M17">
            <v>9.7549183524686695E-2</v>
          </cell>
          <cell r="N17">
            <v>9.0997820286018698E-3</v>
          </cell>
          <cell r="O17">
            <v>1.5115394961606301E-4</v>
          </cell>
          <cell r="P17">
            <v>0.371189558039066</v>
          </cell>
          <cell r="Q17">
            <v>1.4407325189270801E-2</v>
          </cell>
          <cell r="R17">
            <v>0.26174901295343</v>
          </cell>
          <cell r="S17">
            <v>4.1568187946221698E-2</v>
          </cell>
          <cell r="T17">
            <v>1.9636369038218602E-3</v>
          </cell>
          <cell r="U17">
            <v>1.20629546400379E-2</v>
          </cell>
          <cell r="V17">
            <v>1.1165338417858301E-5</v>
          </cell>
          <cell r="W17">
            <v>2.5299050880556E-4</v>
          </cell>
          <cell r="X17">
            <v>7.9344597191884699E-4</v>
          </cell>
          <cell r="Y17">
            <v>8.0094071213671297E-4</v>
          </cell>
          <cell r="Z17">
            <v>1.42352530498996E-7</v>
          </cell>
          <cell r="AA17">
            <v>1.1882199354077601E-3</v>
          </cell>
          <cell r="AB17">
            <v>0.405142938287264</v>
          </cell>
          <cell r="AC17">
            <v>1.0758573424866099E-2</v>
          </cell>
        </row>
        <row r="18">
          <cell r="D18" t="str">
            <v>market for steam, in chemical industry | steam, in chemical industry | Cutoff, U</v>
          </cell>
          <cell r="E18" t="str">
            <v>RoW</v>
          </cell>
          <cell r="F18" t="str">
            <v>4c484cd4-fd95-4915-939f-2c7db27ad9b0</v>
          </cell>
          <cell r="G18">
            <v>1</v>
          </cell>
          <cell r="H18" t="str">
            <v>kg</v>
          </cell>
          <cell r="I18">
            <v>2050</v>
          </cell>
          <cell r="J18">
            <v>0.32948332399456598</v>
          </cell>
          <cell r="K18">
            <v>4.6000252627446203</v>
          </cell>
          <cell r="L18">
            <v>3.1535727593722001E-4</v>
          </cell>
          <cell r="M18">
            <v>9.8297989933231494E-2</v>
          </cell>
          <cell r="N18">
            <v>2.1448967157556499E-3</v>
          </cell>
          <cell r="O18">
            <v>3.67582664670096E-5</v>
          </cell>
          <cell r="P18">
            <v>0.33331485653771997</v>
          </cell>
          <cell r="Q18">
            <v>4.2125866616346498E-3</v>
          </cell>
          <cell r="R18">
            <v>0.10082356538308</v>
          </cell>
          <cell r="S18">
            <v>3.3408712388046202E-3</v>
          </cell>
          <cell r="T18">
            <v>3.9769010366072201E-4</v>
          </cell>
          <cell r="U18">
            <v>3.4920816557836602E-3</v>
          </cell>
          <cell r="V18">
            <v>2.6531684073432501E-6</v>
          </cell>
          <cell r="W18">
            <v>8.1140163894001695E-5</v>
          </cell>
          <cell r="X18">
            <v>4.2864185438376697E-4</v>
          </cell>
          <cell r="Y18">
            <v>4.3939197839999998E-4</v>
          </cell>
          <cell r="Z18">
            <v>6.2505259246241705E-8</v>
          </cell>
          <cell r="AA18">
            <v>8.5341475817055502E-4</v>
          </cell>
          <cell r="AB18">
            <v>1.16347567526354</v>
          </cell>
          <cell r="AC18">
            <v>4.029137769364E-4</v>
          </cell>
        </row>
        <row r="19">
          <cell r="C19" t="str">
            <v>Mn2O3</v>
          </cell>
          <cell r="D19" t="str">
            <v>market for manganese(III) oxide | manganese(III) oxide | Cutoff, U</v>
          </cell>
          <cell r="E19" t="str">
            <v>GLO</v>
          </cell>
          <cell r="F19" t="str">
            <v>600ecc2c-8e25-33a4-8a2e-af0d435e411b</v>
          </cell>
          <cell r="G19">
            <v>1</v>
          </cell>
          <cell r="H19" t="str">
            <v>kg</v>
          </cell>
          <cell r="I19">
            <v>2050</v>
          </cell>
          <cell r="J19">
            <v>1.6898093879668401</v>
          </cell>
          <cell r="K19">
            <v>28.2118665242856</v>
          </cell>
          <cell r="L19">
            <v>1.41456147613881E-3</v>
          </cell>
          <cell r="M19">
            <v>0.34881361029299202</v>
          </cell>
          <cell r="N19">
            <v>7.18662773485816E-2</v>
          </cell>
          <cell r="O19">
            <v>5.8272273822853498E-4</v>
          </cell>
          <cell r="P19">
            <v>1.70320602299871</v>
          </cell>
          <cell r="Q19">
            <v>9.28494748700565E-2</v>
          </cell>
          <cell r="R19">
            <v>1.40768448540735</v>
          </cell>
          <cell r="S19">
            <v>0.40100338136701003</v>
          </cell>
          <cell r="T19">
            <v>2.16594650476499E-3</v>
          </cell>
          <cell r="U19">
            <v>9.4881972021355704E-2</v>
          </cell>
          <cell r="V19">
            <v>4.4826557828833798E-5</v>
          </cell>
          <cell r="W19">
            <v>9.1650891339025098E-2</v>
          </cell>
          <cell r="X19">
            <v>2.8464695266688499E-3</v>
          </cell>
          <cell r="Y19">
            <v>2.9026873771783698E-3</v>
          </cell>
          <cell r="Z19">
            <v>6.0016836371212198E-7</v>
          </cell>
          <cell r="AA19">
            <v>2.86616400844379E-3</v>
          </cell>
          <cell r="AB19">
            <v>6.1444871692218399</v>
          </cell>
          <cell r="AC19">
            <v>4.6275111933105899E-2</v>
          </cell>
        </row>
        <row r="20">
          <cell r="C20" t="str">
            <v>MnSO4</v>
          </cell>
          <cell r="D20" t="str">
            <v>market for manganese sulfate | manganese sulfate | Cutoff</v>
          </cell>
          <cell r="E20" t="str">
            <v>GLO</v>
          </cell>
          <cell r="F20" t="str">
            <v>0883386e-9c42-3055-9210-ff18d383261b</v>
          </cell>
          <cell r="G20">
            <v>1</v>
          </cell>
          <cell r="H20" t="str">
            <v>kg</v>
          </cell>
          <cell r="I20">
            <v>2050</v>
          </cell>
          <cell r="J20">
            <v>0.726953214705783</v>
          </cell>
          <cell r="K20">
            <v>13.581050420627999</v>
          </cell>
          <cell r="L20">
            <v>6.6545519843851401E-3</v>
          </cell>
          <cell r="M20">
            <v>0.23113379564776099</v>
          </cell>
          <cell r="N20">
            <v>8.0433001551302993E-2</v>
          </cell>
          <cell r="O20">
            <v>2.8631280257797602E-4</v>
          </cell>
          <cell r="P20">
            <v>0.73706870111776901</v>
          </cell>
          <cell r="Q20">
            <v>7.1414686650869696E-2</v>
          </cell>
          <cell r="R20">
            <v>1.7805453435960099</v>
          </cell>
          <cell r="S20">
            <v>8.9566108841993494E-2</v>
          </cell>
          <cell r="T20">
            <v>-6.7917085993990801E-4</v>
          </cell>
          <cell r="U20">
            <v>0.10666383954974799</v>
          </cell>
          <cell r="V20">
            <v>1.9756366307448101E-5</v>
          </cell>
          <cell r="W20">
            <v>5.14296303698972E-2</v>
          </cell>
          <cell r="X20">
            <v>2.3530303221161201E-3</v>
          </cell>
          <cell r="Y20">
            <v>2.3944457828152699E-3</v>
          </cell>
          <cell r="Z20">
            <v>3.3198058667451901E-7</v>
          </cell>
          <cell r="AA20">
            <v>2.1041077576065902E-2</v>
          </cell>
          <cell r="AB20">
            <v>7.25449629833924</v>
          </cell>
          <cell r="AC20">
            <v>9.2335481624352608E-3</v>
          </cell>
        </row>
        <row r="21">
          <cell r="C21" t="str">
            <v>Al2(SO4)3</v>
          </cell>
          <cell r="D21" t="str">
            <v>market for aluminium sulfate, without water, in 4.33% aluminium solution state | aluminium sulfate, without water, in 4.33% aluminium solution state | Cutoff</v>
          </cell>
          <cell r="E21" t="str">
            <v>GLO</v>
          </cell>
          <cell r="F21" t="str">
            <v>aad0b889-9603-3bf5-88f1-2a0b746dcdf1</v>
          </cell>
          <cell r="G21">
            <v>1</v>
          </cell>
          <cell r="H21" t="str">
            <v>kg</v>
          </cell>
          <cell r="I21">
            <v>2050</v>
          </cell>
          <cell r="J21">
            <v>0.61637964461907302</v>
          </cell>
          <cell r="K21">
            <v>9.2595187373909997</v>
          </cell>
          <cell r="L21">
            <v>3.2369788538620802E-3</v>
          </cell>
          <cell r="M21">
            <v>0.17590220834270401</v>
          </cell>
          <cell r="N21">
            <v>9.06746885735909E-2</v>
          </cell>
          <cell r="O21">
            <v>3.2742931808256301E-4</v>
          </cell>
          <cell r="P21">
            <v>0.62614602673394104</v>
          </cell>
          <cell r="Q21">
            <v>0.55309340663487805</v>
          </cell>
          <cell r="R21">
            <v>2.2487057988968102</v>
          </cell>
          <cell r="S21">
            <v>3.2259927124846599E-2</v>
          </cell>
          <cell r="T21">
            <v>1.2227612838596601E-2</v>
          </cell>
          <cell r="U21">
            <v>0.12468638664191201</v>
          </cell>
          <cell r="V21">
            <v>1.38053294944468E-5</v>
          </cell>
          <cell r="W21">
            <v>3.8577830930504597E-2</v>
          </cell>
          <cell r="X21">
            <v>2.21834576017613E-3</v>
          </cell>
          <cell r="Y21">
            <v>2.2497661492804199E-3</v>
          </cell>
          <cell r="Z21">
            <v>2.17443049445918E-7</v>
          </cell>
          <cell r="AA21">
            <v>9.9062294207525603E-3</v>
          </cell>
          <cell r="AB21">
            <v>7.8384789675155302</v>
          </cell>
          <cell r="AC21">
            <v>1.9920347896977102E-2</v>
          </cell>
        </row>
        <row r="22">
          <cell r="C22" t="str">
            <v>NaOH</v>
          </cell>
          <cell r="D22" t="str">
            <v>market for sodium hydroxide, without water, in 50% solution state | sodium hydroxide, without water, in 50% solution state | Cutoff</v>
          </cell>
          <cell r="E22" t="str">
            <v>GLO</v>
          </cell>
          <cell r="F22" t="str">
            <v>a89225aa-159f-3501-91c4-86d31259be56</v>
          </cell>
          <cell r="G22">
            <v>1</v>
          </cell>
          <cell r="H22" t="str">
            <v>kg</v>
          </cell>
          <cell r="I22">
            <v>2050</v>
          </cell>
          <cell r="J22">
            <v>1.0940259881613299</v>
          </cell>
          <cell r="K22">
            <v>18.514234198527902</v>
          </cell>
          <cell r="L22">
            <v>2.3914949401721598E-3</v>
          </cell>
          <cell r="M22">
            <v>0.291103448862708</v>
          </cell>
          <cell r="N22">
            <v>6.9720092486345198E-2</v>
          </cell>
          <cell r="O22">
            <v>4.9774969382123605E-4</v>
          </cell>
          <cell r="P22">
            <v>1.1105252246898401</v>
          </cell>
          <cell r="Q22">
            <v>7.7535553937423396E-2</v>
          </cell>
          <cell r="R22">
            <v>1.45632777744032</v>
          </cell>
          <cell r="S22">
            <v>0.15253335833350801</v>
          </cell>
          <cell r="T22">
            <v>1.73834625498934E-2</v>
          </cell>
          <cell r="U22">
            <v>9.1487363137936595E-2</v>
          </cell>
          <cell r="V22">
            <v>5.9482256650990002E-5</v>
          </cell>
          <cell r="W22">
            <v>4.4251824550031E-3</v>
          </cell>
          <cell r="X22">
            <v>2.7543835043433999E-3</v>
          </cell>
          <cell r="Y22">
            <v>2.7893399814862998E-3</v>
          </cell>
          <cell r="Z22">
            <v>1.35903671286348E-6</v>
          </cell>
          <cell r="AA22">
            <v>3.9736261066172004E-3</v>
          </cell>
          <cell r="AB22">
            <v>5.71423690242578</v>
          </cell>
          <cell r="AC22">
            <v>3.40279533072693E-2</v>
          </cell>
        </row>
        <row r="23">
          <cell r="C23" t="str">
            <v>Ammonia</v>
          </cell>
          <cell r="D23" t="str">
            <v>market for ammonia, anhydrous, liquid | ammonia, anhydrous, liquid | Cutoff</v>
          </cell>
          <cell r="E23" t="str">
            <v>RNA</v>
          </cell>
          <cell r="F23" t="str">
            <v>4baf62ce-6c0a-4058-937f-edec2938bb84</v>
          </cell>
          <cell r="G23">
            <v>1</v>
          </cell>
          <cell r="H23" t="str">
            <v>kg</v>
          </cell>
          <cell r="I23">
            <v>2050</v>
          </cell>
          <cell r="J23">
            <v>2.5764638390830998</v>
          </cell>
          <cell r="K23">
            <v>41.730298738081999</v>
          </cell>
          <cell r="L23">
            <v>1.0333420532744201E-3</v>
          </cell>
          <cell r="M23">
            <v>0.90252196689137298</v>
          </cell>
          <cell r="N23">
            <v>4.0892871894494497E-2</v>
          </cell>
          <cell r="O23">
            <v>8.5212428983898897E-5</v>
          </cell>
          <cell r="P23">
            <v>2.6192729202135401</v>
          </cell>
          <cell r="Q23">
            <v>4.1871872017700297E-2</v>
          </cell>
          <cell r="R23">
            <v>0.67449164716980603</v>
          </cell>
          <cell r="S23">
            <v>1.2781384352557001E-2</v>
          </cell>
          <cell r="T23">
            <v>6.9852605081084799E-3</v>
          </cell>
          <cell r="U23">
            <v>5.3339957235816603E-2</v>
          </cell>
          <cell r="V23">
            <v>4.6112913646000403E-5</v>
          </cell>
          <cell r="W23">
            <v>5.1317170832289602E-3</v>
          </cell>
          <cell r="X23">
            <v>2.3935559007103799E-3</v>
          </cell>
          <cell r="Y23">
            <v>2.49231476311902E-3</v>
          </cell>
          <cell r="Z23">
            <v>4.8920212621344605E-7</v>
          </cell>
          <cell r="AA23">
            <v>3.00823015026991E-3</v>
          </cell>
          <cell r="AB23">
            <v>4.0088642031334398</v>
          </cell>
          <cell r="AC23">
            <v>5.6039324571725897E-2</v>
          </cell>
        </row>
        <row r="24">
          <cell r="C24" t="str">
            <v>Oxygen</v>
          </cell>
          <cell r="D24" t="str">
            <v>market for oxygen, liquid | oxygen, liquid | Cutoff</v>
          </cell>
          <cell r="E24" t="str">
            <v>RoW</v>
          </cell>
          <cell r="F24" t="str">
            <v>fa036bed-ef0c-3049-bc93-44ec873efa87</v>
          </cell>
          <cell r="G24">
            <v>1</v>
          </cell>
          <cell r="H24" t="str">
            <v>kg</v>
          </cell>
          <cell r="I24">
            <v>2050</v>
          </cell>
          <cell r="J24">
            <v>0.914493403926673</v>
          </cell>
          <cell r="K24">
            <v>14.779374300708101</v>
          </cell>
          <cell r="L24">
            <v>2.0493684799615299E-3</v>
          </cell>
          <cell r="M24">
            <v>0.243765345833445</v>
          </cell>
          <cell r="N24">
            <v>2.27941614633848E-2</v>
          </cell>
          <cell r="O24">
            <v>3.8024540708178801E-4</v>
          </cell>
          <cell r="P24">
            <v>0.92906892128224705</v>
          </cell>
          <cell r="Q24">
            <v>3.5809439678605497E-2</v>
          </cell>
          <cell r="R24">
            <v>0.655505527352502</v>
          </cell>
          <cell r="S24">
            <v>0.10460820162428799</v>
          </cell>
          <cell r="T24">
            <v>4.5647500292037803E-3</v>
          </cell>
          <cell r="U24">
            <v>3.0169543017816498E-2</v>
          </cell>
          <cell r="V24">
            <v>2.8032293797923E-5</v>
          </cell>
          <cell r="W24">
            <v>6.1626138781631498E-4</v>
          </cell>
          <cell r="X24">
            <v>1.9562440447556E-3</v>
          </cell>
          <cell r="Y24">
            <v>1.9743549714387599E-3</v>
          </cell>
          <cell r="Z24">
            <v>3.5566715053367098E-7</v>
          </cell>
          <cell r="AA24">
            <v>2.9693243766324802E-3</v>
          </cell>
          <cell r="AB24">
            <v>0.93309838584633797</v>
          </cell>
          <cell r="AC24">
            <v>2.7098009779650298E-2</v>
          </cell>
        </row>
        <row r="25">
          <cell r="D25" t="str">
            <v>Synthesis Graphite production</v>
          </cell>
          <cell r="E25" t="str">
            <v>US</v>
          </cell>
          <cell r="F25" t="str">
            <v>669d3b88-a359-454c-a4b1-d12609d49b8b</v>
          </cell>
          <cell r="G25">
            <v>1</v>
          </cell>
          <cell r="H25" t="str">
            <v>kg</v>
          </cell>
          <cell r="I25">
            <v>2050</v>
          </cell>
          <cell r="J25">
            <v>3.5572144745069698</v>
          </cell>
          <cell r="K25">
            <v>93.818435875991497</v>
          </cell>
          <cell r="L25">
            <v>2.8140979378091999E-2</v>
          </cell>
          <cell r="M25">
            <v>1.7551588692094</v>
          </cell>
          <cell r="N25">
            <v>0.10925435689542801</v>
          </cell>
          <cell r="O25">
            <v>1.5730593907391901E-3</v>
          </cell>
          <cell r="P25">
            <v>3.62288358456538</v>
          </cell>
          <cell r="Q25">
            <v>0.15239290106950401</v>
          </cell>
          <cell r="R25">
            <v>2.76857460147991</v>
          </cell>
          <cell r="S25">
            <v>0.476983622348849</v>
          </cell>
          <cell r="T25">
            <v>2.0567040159052301E-2</v>
          </cell>
          <cell r="U25">
            <v>0.145751438778395</v>
          </cell>
          <cell r="V25">
            <v>1.10792239285871E-4</v>
          </cell>
          <cell r="W25">
            <v>5.23672097264448E-3</v>
          </cell>
          <cell r="X25">
            <v>1.46700392387667E-2</v>
          </cell>
          <cell r="Y25">
            <v>1.5091853196995001E-2</v>
          </cell>
          <cell r="Z25">
            <v>1.67424691445798E-6</v>
          </cell>
          <cell r="AA25">
            <v>7.6690668456905003E-2</v>
          </cell>
          <cell r="AB25">
            <v>5.6310826278058803</v>
          </cell>
          <cell r="AC25">
            <v>1.8870240455870799E-2</v>
          </cell>
        </row>
        <row r="26">
          <cell r="E26" t="str">
            <v>CN</v>
          </cell>
          <cell r="F26" t="str">
            <v>f733bff5-f2df-429a-b3a8-0d6ba81d8421</v>
          </cell>
          <cell r="G26">
            <v>1</v>
          </cell>
          <cell r="H26" t="str">
            <v>kg</v>
          </cell>
          <cell r="I26">
            <v>2050</v>
          </cell>
          <cell r="J26">
            <v>4.2667356766757001</v>
          </cell>
          <cell r="K26">
            <v>93.422571147316404</v>
          </cell>
          <cell r="L26">
            <v>2.7903585463251099E-2</v>
          </cell>
          <cell r="M26">
            <v>1.7666962415468399</v>
          </cell>
          <cell r="N26">
            <v>0.10778438980729101</v>
          </cell>
          <cell r="O26">
            <v>8.6560659999640097E-4</v>
          </cell>
          <cell r="P26">
            <v>4.3777103243578299</v>
          </cell>
          <cell r="Q26">
            <v>0.15377003388027899</v>
          </cell>
          <cell r="R26">
            <v>2.37830482319238</v>
          </cell>
          <cell r="S26">
            <v>0.40567563753050601</v>
          </cell>
          <cell r="T26">
            <v>1.5238160598820201E-2</v>
          </cell>
          <cell r="U26">
            <v>0.142441922199775</v>
          </cell>
          <cell r="V26">
            <v>6.3876498343167699E-5</v>
          </cell>
          <cell r="W26">
            <v>5.3628357064767901E-3</v>
          </cell>
          <cell r="X26">
            <v>1.9652776910608499E-2</v>
          </cell>
          <cell r="Y26">
            <v>2.00504171096926E-2</v>
          </cell>
          <cell r="Z26">
            <v>1.5787852369070601E-6</v>
          </cell>
          <cell r="AA26">
            <v>8.0888166141426396E-2</v>
          </cell>
          <cell r="AB26">
            <v>6.6458227756192398</v>
          </cell>
          <cell r="AC26">
            <v>1.0472417179855E-2</v>
          </cell>
        </row>
        <row r="27">
          <cell r="E27" t="str">
            <v>JP</v>
          </cell>
          <cell r="F27" t="str">
            <v>24703139-cc5b-4d45-9b64-891d35658fa9</v>
          </cell>
          <cell r="G27">
            <v>1</v>
          </cell>
          <cell r="H27" t="str">
            <v>kg</v>
          </cell>
          <cell r="I27">
            <v>2050</v>
          </cell>
          <cell r="J27">
            <v>3.1530733089106699</v>
          </cell>
          <cell r="K27">
            <v>87.856335969490203</v>
          </cell>
          <cell r="L27">
            <v>2.5774138365040701E-2</v>
          </cell>
          <cell r="M27">
            <v>1.6161452683556801</v>
          </cell>
          <cell r="N27">
            <v>9.8884383480896301E-2</v>
          </cell>
          <cell r="O27">
            <v>7.4916254641960904E-4</v>
          </cell>
          <cell r="P27">
            <v>3.21405202909766</v>
          </cell>
          <cell r="Q27">
            <v>0.12560730725807201</v>
          </cell>
          <cell r="R27">
            <v>1.7669009547311301</v>
          </cell>
          <cell r="S27">
            <v>0.37841489065737599</v>
          </cell>
          <cell r="T27">
            <v>3.0710913968157099E-2</v>
          </cell>
          <cell r="U27">
            <v>0.12984116590038</v>
          </cell>
          <cell r="V27">
            <v>5.8687012419559402E-5</v>
          </cell>
          <cell r="W27">
            <v>5.8964038509526501E-3</v>
          </cell>
          <cell r="X27">
            <v>1.5270829389307799E-2</v>
          </cell>
          <cell r="Y27">
            <v>1.57003594202242E-2</v>
          </cell>
          <cell r="Z27">
            <v>1.4180185094798801E-6</v>
          </cell>
          <cell r="AA27">
            <v>7.7358379636553398E-2</v>
          </cell>
          <cell r="AB27">
            <v>6.0840568923297296</v>
          </cell>
          <cell r="AC27">
            <v>8.8695991596381904E-3</v>
          </cell>
        </row>
        <row r="28">
          <cell r="E28" t="str">
            <v>KR</v>
          </cell>
          <cell r="F28" t="str">
            <v>ccef3cbb-5872-42a3-9e30-8f755d0544ba</v>
          </cell>
          <cell r="G28">
            <v>1</v>
          </cell>
          <cell r="H28" t="str">
            <v>kg</v>
          </cell>
          <cell r="I28">
            <v>2050</v>
          </cell>
          <cell r="J28">
            <v>3.29308950044916</v>
          </cell>
          <cell r="K28">
            <v>97.415896001611202</v>
          </cell>
          <cell r="L28">
            <v>2.58651851207541E-2</v>
          </cell>
          <cell r="M28">
            <v>1.67444139487009</v>
          </cell>
          <cell r="N28">
            <v>0.116785417103697</v>
          </cell>
          <cell r="O28">
            <v>1.5026776171806601E-3</v>
          </cell>
          <cell r="P28">
            <v>3.34106900457282</v>
          </cell>
          <cell r="Q28">
            <v>0.165307998343593</v>
          </cell>
          <cell r="R28">
            <v>2.7582060489957501</v>
          </cell>
          <cell r="S28">
            <v>0.81547064142139103</v>
          </cell>
          <cell r="T28">
            <v>4.7153729266024298E-2</v>
          </cell>
          <cell r="U28">
            <v>0.15530936132961201</v>
          </cell>
          <cell r="V28">
            <v>1.1108194483395299E-4</v>
          </cell>
          <cell r="W28">
            <v>5.9591344128362396E-3</v>
          </cell>
          <cell r="X28">
            <v>1.6141031486286199E-2</v>
          </cell>
          <cell r="Y28">
            <v>1.65617952477745E-2</v>
          </cell>
          <cell r="Z28">
            <v>1.5312725983482999E-6</v>
          </cell>
          <cell r="AA28">
            <v>7.5200866221858106E-2</v>
          </cell>
          <cell r="AB28">
            <v>6.2700529321484</v>
          </cell>
          <cell r="AC28">
            <v>1.43707794327224E-2</v>
          </cell>
        </row>
        <row r="29">
          <cell r="E29" t="str">
            <v>RER</v>
          </cell>
          <cell r="F29" t="str">
            <v>8a882e83-4cd7-4dde-809c-fb15cf33bcfa</v>
          </cell>
          <cell r="G29">
            <v>1</v>
          </cell>
          <cell r="H29" t="str">
            <v>kg</v>
          </cell>
          <cell r="I29">
            <v>2050</v>
          </cell>
          <cell r="J29">
            <v>2.5758345610030502</v>
          </cell>
          <cell r="K29">
            <v>90.111133644005307</v>
          </cell>
          <cell r="L29">
            <v>2.4749230806108701E-2</v>
          </cell>
          <cell r="M29">
            <v>1.46512468138423</v>
          </cell>
          <cell r="N29">
            <v>0.10278856649538599</v>
          </cell>
          <cell r="O29">
            <v>1.2893474659547699E-3</v>
          </cell>
          <cell r="P29">
            <v>2.62368248287817</v>
          </cell>
          <cell r="Q29">
            <v>0.13828694106482201</v>
          </cell>
          <cell r="R29">
            <v>2.3350173320402798</v>
          </cell>
          <cell r="S29">
            <v>0.77475307017901596</v>
          </cell>
          <cell r="T29">
            <v>3.8587686735395303E-2</v>
          </cell>
          <cell r="U29">
            <v>0.13654456792400699</v>
          </cell>
          <cell r="V29">
            <v>9.7375698112061495E-5</v>
          </cell>
          <cell r="W29">
            <v>5.6136727275019503E-3</v>
          </cell>
          <cell r="X29">
            <v>1.2856813596494401E-2</v>
          </cell>
          <cell r="Y29">
            <v>1.3254822061214399E-2</v>
          </cell>
          <cell r="Z29">
            <v>1.48027770862274E-6</v>
          </cell>
          <cell r="AA29">
            <v>7.3060905899754905E-2</v>
          </cell>
          <cell r="AB29">
            <v>5.9912637166978602</v>
          </cell>
          <cell r="AC29">
            <v>2.43041710500904E-2</v>
          </cell>
        </row>
        <row r="30">
          <cell r="C30" t="str">
            <v>PVDF</v>
          </cell>
          <cell r="D30" t="str">
            <v>polyvinylfluoride production | polyvinylfluoride | Cutoff</v>
          </cell>
          <cell r="E30" t="str">
            <v>US</v>
          </cell>
          <cell r="F30" t="str">
            <v>b472473c-d19d-3594-ad81-9cb46238815c</v>
          </cell>
          <cell r="G30">
            <v>1</v>
          </cell>
          <cell r="H30" t="str">
            <v>kg</v>
          </cell>
          <cell r="I30">
            <v>2050</v>
          </cell>
          <cell r="J30">
            <v>12.444447385101901</v>
          </cell>
          <cell r="K30">
            <v>157.74732344515601</v>
          </cell>
          <cell r="L30">
            <v>1.6258143480977701E-2</v>
          </cell>
          <cell r="M30">
            <v>2.55858427187587</v>
          </cell>
          <cell r="N30">
            <v>0.52169684793485205</v>
          </cell>
          <cell r="O30">
            <v>3.4177342378621401E-3</v>
          </cell>
          <cell r="P30">
            <v>13.4844878544514</v>
          </cell>
          <cell r="Q30">
            <v>0.44433695211924401</v>
          </cell>
          <cell r="R30">
            <v>10.967449194960199</v>
          </cell>
          <cell r="S30">
            <v>1.32910276835867</v>
          </cell>
          <cell r="T30">
            <v>8.1224843795180898E-2</v>
          </cell>
          <cell r="U30">
            <v>0.68473700497031498</v>
          </cell>
          <cell r="V30">
            <v>2.3920438529227399E-4</v>
          </cell>
          <cell r="W30">
            <v>3.2453521416333203E-2</v>
          </cell>
          <cell r="X30">
            <v>1.20157069793184E-2</v>
          </cell>
          <cell r="Y30">
            <v>1.23905137894089E-2</v>
          </cell>
          <cell r="Z30">
            <v>3.3291335593282002E-6</v>
          </cell>
          <cell r="AA30">
            <v>3.2247038434129197E-2</v>
          </cell>
          <cell r="AB30">
            <v>43.482447569806297</v>
          </cell>
          <cell r="AC30">
            <v>0.143532690958807</v>
          </cell>
        </row>
        <row r="31">
          <cell r="E31" t="str">
            <v>CN</v>
          </cell>
          <cell r="F31" t="str">
            <v>8799070d-0c1f-4439-8c5f-80a29ae6c346</v>
          </cell>
          <cell r="G31">
            <v>1</v>
          </cell>
          <cell r="H31" t="str">
            <v>kg</v>
          </cell>
          <cell r="I31">
            <v>2050</v>
          </cell>
          <cell r="J31">
            <v>13.361071035070299</v>
          </cell>
          <cell r="K31">
            <v>158.64140463639899</v>
          </cell>
          <cell r="L31">
            <v>1.6076692588505199E-2</v>
          </cell>
          <cell r="M31">
            <v>2.6031138867150498</v>
          </cell>
          <cell r="N31">
            <v>0.52003098175920204</v>
          </cell>
          <cell r="O31">
            <v>2.5815857192210598E-3</v>
          </cell>
          <cell r="P31">
            <v>14.4543824686683</v>
          </cell>
          <cell r="Q31">
            <v>0.44710669720554302</v>
          </cell>
          <cell r="R31">
            <v>10.514617613556201</v>
          </cell>
          <cell r="S31">
            <v>1.2383425521387901</v>
          </cell>
          <cell r="T31">
            <v>7.5508021403863299E-2</v>
          </cell>
          <cell r="U31">
            <v>0.68127295645978303</v>
          </cell>
          <cell r="V31">
            <v>1.8391731439583301E-4</v>
          </cell>
          <cell r="W31">
            <v>3.2599534279663001E-2</v>
          </cell>
          <cell r="X31">
            <v>1.8069811102513801E-2</v>
          </cell>
          <cell r="Y31">
            <v>1.8414795752653999E-2</v>
          </cell>
          <cell r="Z31">
            <v>3.25009240425296E-6</v>
          </cell>
          <cell r="AA31">
            <v>3.7385689365216399E-2</v>
          </cell>
          <cell r="AB31">
            <v>44.747512287381497</v>
          </cell>
          <cell r="AC31">
            <v>0.13383504315615299</v>
          </cell>
        </row>
        <row r="32">
          <cell r="E32" t="str">
            <v>JP</v>
          </cell>
          <cell r="F32" t="str">
            <v>d3299e1a-a221-4893-9214-6d47da5c2540</v>
          </cell>
          <cell r="G32">
            <v>1</v>
          </cell>
          <cell r="H32" t="str">
            <v>kg</v>
          </cell>
          <cell r="I32">
            <v>2050</v>
          </cell>
          <cell r="J32">
            <v>12.060815629412099</v>
          </cell>
          <cell r="K32">
            <v>152.14255221162199</v>
          </cell>
          <cell r="L32">
            <v>1.35904587166828E-2</v>
          </cell>
          <cell r="M32">
            <v>2.4273382455647199</v>
          </cell>
          <cell r="N32">
            <v>0.509639788098316</v>
          </cell>
          <cell r="O32">
            <v>2.44563157862831E-3</v>
          </cell>
          <cell r="P32">
            <v>13.095754366878801</v>
          </cell>
          <cell r="Q32">
            <v>0.41422533334830097</v>
          </cell>
          <cell r="R32">
            <v>9.8007736263498799</v>
          </cell>
          <cell r="S32">
            <v>1.20651429385329</v>
          </cell>
          <cell r="T32">
            <v>9.3573219430866494E-2</v>
          </cell>
          <cell r="U32">
            <v>0.66656095579610797</v>
          </cell>
          <cell r="V32">
            <v>1.77858335193455E-4</v>
          </cell>
          <cell r="W32">
            <v>3.3222501243639797E-2</v>
          </cell>
          <cell r="X32">
            <v>1.2953672570046201E-2</v>
          </cell>
          <cell r="Y32">
            <v>1.3335890162077599E-2</v>
          </cell>
          <cell r="Z32">
            <v>3.0623893692597901E-6</v>
          </cell>
          <cell r="AA32">
            <v>3.3264490592026998E-2</v>
          </cell>
          <cell r="AB32">
            <v>44.091623081097701</v>
          </cell>
          <cell r="AC32">
            <v>0.13196367454805</v>
          </cell>
        </row>
        <row r="33">
          <cell r="E33" t="str">
            <v>KR</v>
          </cell>
          <cell r="F33" t="str">
            <v>792775db-17c3-4b46-a6b9-ae1df1090f2a</v>
          </cell>
          <cell r="G33">
            <v>1</v>
          </cell>
          <cell r="H33" t="str">
            <v>kg</v>
          </cell>
          <cell r="I33">
            <v>2050</v>
          </cell>
          <cell r="J33">
            <v>12.224291396572101</v>
          </cell>
          <cell r="K33">
            <v>163.30380715500701</v>
          </cell>
          <cell r="L33">
            <v>1.3696760267054501E-2</v>
          </cell>
          <cell r="M33">
            <v>2.4954018309235502</v>
          </cell>
          <cell r="N33">
            <v>0.53054012235458403</v>
          </cell>
          <cell r="O33">
            <v>3.3253973607551201E-3</v>
          </cell>
          <cell r="P33">
            <v>13.2440529120683</v>
          </cell>
          <cell r="Q33">
            <v>0.46057783630295501</v>
          </cell>
          <cell r="R33">
            <v>10.958170917290801</v>
          </cell>
          <cell r="S33">
            <v>1.7167983071717901</v>
          </cell>
          <cell r="T33">
            <v>0.112771012311484</v>
          </cell>
          <cell r="U33">
            <v>0.69629632240068895</v>
          </cell>
          <cell r="V33">
            <v>2.39031987166301E-4</v>
          </cell>
          <cell r="W33">
            <v>3.3295742249666402E-2</v>
          </cell>
          <cell r="X33">
            <v>1.3969676175233901E-2</v>
          </cell>
          <cell r="Y33">
            <v>1.4341658717989E-2</v>
          </cell>
          <cell r="Z33">
            <v>3.1946190696846901E-6</v>
          </cell>
          <cell r="AA33">
            <v>3.07454879199087E-2</v>
          </cell>
          <cell r="AB33">
            <v>44.308782575038897</v>
          </cell>
          <cell r="AC33">
            <v>0.13838657218257</v>
          </cell>
        </row>
        <row r="34">
          <cell r="E34" t="str">
            <v>RER</v>
          </cell>
          <cell r="F34" t="str">
            <v>2ff957e6-921a-463d-acf7-5e92b8b779f2</v>
          </cell>
          <cell r="G34">
            <v>1</v>
          </cell>
          <cell r="H34" t="str">
            <v>kg</v>
          </cell>
          <cell r="I34">
            <v>2050</v>
          </cell>
          <cell r="J34">
            <v>12.056466886127099</v>
          </cell>
          <cell r="K34">
            <v>170.137291064095</v>
          </cell>
          <cell r="L34">
            <v>1.22615059485548E-2</v>
          </cell>
          <cell r="M34">
            <v>2.5862183028221999</v>
          </cell>
          <cell r="N34">
            <v>0.51192390515502895</v>
          </cell>
          <cell r="O34">
            <v>3.0773133273546299E-3</v>
          </cell>
          <cell r="P34">
            <v>13.068437574389099</v>
          </cell>
          <cell r="Q34">
            <v>0.43063452034909799</v>
          </cell>
          <cell r="R34">
            <v>10.410461153270701</v>
          </cell>
          <cell r="S34">
            <v>1.67201635124854</v>
          </cell>
          <cell r="T34">
            <v>0.101701677688213</v>
          </cell>
          <cell r="U34">
            <v>0.67615699256812301</v>
          </cell>
          <cell r="V34">
            <v>2.2090656007687801E-4</v>
          </cell>
          <cell r="W34">
            <v>3.2831413328794301E-2</v>
          </cell>
          <cell r="X34">
            <v>9.9562646048123107E-3</v>
          </cell>
          <cell r="Y34">
            <v>1.02751408029265E-2</v>
          </cell>
          <cell r="Z34">
            <v>3.1839856999945698E-6</v>
          </cell>
          <cell r="AA34">
            <v>2.7744839309166901E-2</v>
          </cell>
          <cell r="AB34">
            <v>43.7968554209396</v>
          </cell>
          <cell r="AC34">
            <v>0.14910411930053799</v>
          </cell>
        </row>
        <row r="35">
          <cell r="C35" t="str">
            <v>NMP</v>
          </cell>
          <cell r="D35" t="str">
            <v>N-methyl-2-pyrrolidone production | N-methyl-2-pyrrolidone | Cutoff</v>
          </cell>
          <cell r="E35" t="str">
            <v>US</v>
          </cell>
          <cell r="F35" t="str">
            <v>b26c4853-61cd-4a6d-a241-be86505c7d80</v>
          </cell>
          <cell r="G35">
            <v>1</v>
          </cell>
          <cell r="H35" t="str">
            <v>kg</v>
          </cell>
          <cell r="I35">
            <v>2050</v>
          </cell>
          <cell r="J35">
            <v>6.0519434964870999</v>
          </cell>
          <cell r="K35">
            <v>122.590879570347</v>
          </cell>
          <cell r="L35">
            <v>8.96773008741409E-3</v>
          </cell>
          <cell r="M35">
            <v>2.3254525073828298</v>
          </cell>
          <cell r="N35">
            <v>0.24438711777641001</v>
          </cell>
          <cell r="O35">
            <v>1.73250961621584E-3</v>
          </cell>
          <cell r="P35">
            <v>6.1722041300558503</v>
          </cell>
          <cell r="Q35">
            <v>0.275630349836262</v>
          </cell>
          <cell r="R35">
            <v>5.2243672837587196</v>
          </cell>
          <cell r="S35">
            <v>0.45004767856837702</v>
          </cell>
          <cell r="T35">
            <v>0.10555733348860501</v>
          </cell>
          <cell r="U35">
            <v>0.32338400343682999</v>
          </cell>
          <cell r="V35">
            <v>3.3592689033244E-4</v>
          </cell>
          <cell r="W35">
            <v>1.7355344479629799E-2</v>
          </cell>
          <cell r="X35">
            <v>1.1504163829525E-2</v>
          </cell>
          <cell r="Y35">
            <v>1.2022343073398299E-2</v>
          </cell>
          <cell r="Z35">
            <v>2.0900892503974298E-6</v>
          </cell>
          <cell r="AA35">
            <v>1.9038820743333702E-2</v>
          </cell>
          <cell r="AB35">
            <v>22.7041429064551</v>
          </cell>
          <cell r="AC35">
            <v>0.27714788274707303</v>
          </cell>
        </row>
        <row r="36">
          <cell r="E36" t="str">
            <v>CN</v>
          </cell>
          <cell r="F36" t="str">
            <v>840fa1d1-943c-40f1-b2b6-204d9ae143fa</v>
          </cell>
          <cell r="G36">
            <v>1</v>
          </cell>
          <cell r="H36" t="str">
            <v>kg</v>
          </cell>
          <cell r="I36">
            <v>2050</v>
          </cell>
          <cell r="J36">
            <v>6.1242868347474504</v>
          </cell>
          <cell r="K36">
            <v>122.550516892129</v>
          </cell>
          <cell r="L36">
            <v>8.9435252176655999E-3</v>
          </cell>
          <cell r="M36">
            <v>2.3266288669152702</v>
          </cell>
          <cell r="N36">
            <v>0.24423723877918799</v>
          </cell>
          <cell r="O36">
            <v>1.66037717480676E-3</v>
          </cell>
          <cell r="P36">
            <v>6.2491668564660596</v>
          </cell>
          <cell r="Q36">
            <v>0.27577076337775303</v>
          </cell>
          <cell r="R36">
            <v>5.18457507107059</v>
          </cell>
          <cell r="S36">
            <v>0.44277706050846799</v>
          </cell>
          <cell r="T36">
            <v>0.10501399674913101</v>
          </cell>
          <cell r="U36">
            <v>0.32304656253077502</v>
          </cell>
          <cell r="V36">
            <v>3.3114332458926199E-4</v>
          </cell>
          <cell r="W36">
            <v>1.7368203236804901E-2</v>
          </cell>
          <cell r="X36">
            <v>1.20122076705755E-2</v>
          </cell>
          <cell r="Y36">
            <v>1.2527922139006701E-2</v>
          </cell>
          <cell r="Z36">
            <v>2.08035590288243E-6</v>
          </cell>
          <cell r="AA36">
            <v>1.94668008994025E-2</v>
          </cell>
          <cell r="AB36">
            <v>22.8076066078007</v>
          </cell>
          <cell r="AC36">
            <v>0.276291634099321</v>
          </cell>
        </row>
        <row r="37">
          <cell r="E37" t="str">
            <v>JP</v>
          </cell>
          <cell r="F37" t="str">
            <v>1ff07c2d-f92b-4ef3-8dcc-32dad2da7577</v>
          </cell>
          <cell r="G37">
            <v>1</v>
          </cell>
          <cell r="H37" t="str">
            <v>kg</v>
          </cell>
          <cell r="I37">
            <v>2050</v>
          </cell>
          <cell r="J37">
            <v>6.01073694626945</v>
          </cell>
          <cell r="K37">
            <v>121.982979187723</v>
          </cell>
          <cell r="L37">
            <v>8.7264051213774892E-3</v>
          </cell>
          <cell r="M37">
            <v>2.3112785716095101</v>
          </cell>
          <cell r="N37">
            <v>0.243329787153752</v>
          </cell>
          <cell r="O37">
            <v>1.6485044477754099E-3</v>
          </cell>
          <cell r="P37">
            <v>6.13051934400817</v>
          </cell>
          <cell r="Q37">
            <v>0.27289926968293998</v>
          </cell>
          <cell r="R37">
            <v>5.1222358531098298</v>
          </cell>
          <cell r="S37">
            <v>0.43999753337630498</v>
          </cell>
          <cell r="T37">
            <v>0.106591610818161</v>
          </cell>
          <cell r="U37">
            <v>0.32176177953554302</v>
          </cell>
          <cell r="V37">
            <v>3.3061420053430597E-4</v>
          </cell>
          <cell r="W37">
            <v>1.74226062633005E-2</v>
          </cell>
          <cell r="X37">
            <v>1.15654208644821E-2</v>
          </cell>
          <cell r="Y37">
            <v>1.2084386845178499E-2</v>
          </cell>
          <cell r="Z37">
            <v>2.0639640012624102E-6</v>
          </cell>
          <cell r="AA37">
            <v>1.9106901098905699E-2</v>
          </cell>
          <cell r="AB37">
            <v>22.750328517739899</v>
          </cell>
          <cell r="AC37">
            <v>0.27612820951688399</v>
          </cell>
        </row>
        <row r="38">
          <cell r="E38" t="str">
            <v>KR</v>
          </cell>
          <cell r="F38" t="str">
            <v>d7bafce0-74af-4d4f-a0e1-7ff800ad04ee</v>
          </cell>
          <cell r="G38">
            <v>1</v>
          </cell>
          <cell r="H38" t="str">
            <v>kg</v>
          </cell>
          <cell r="I38">
            <v>2050</v>
          </cell>
          <cell r="J38">
            <v>6.0250131069753303</v>
          </cell>
          <cell r="K38">
            <v>122.957679426292</v>
          </cell>
          <cell r="L38">
            <v>8.7356883199992408E-3</v>
          </cell>
          <cell r="M38">
            <v>2.3172224903913698</v>
          </cell>
          <cell r="N38">
            <v>0.245154990581959</v>
          </cell>
          <cell r="O38">
            <v>1.7253334353824199E-3</v>
          </cell>
          <cell r="P38">
            <v>6.1434700944487703</v>
          </cell>
          <cell r="Q38">
            <v>0.27694718328381601</v>
          </cell>
          <cell r="R38">
            <v>5.22331009801524</v>
          </cell>
          <cell r="S38">
            <v>0.48456008051302801</v>
          </cell>
          <cell r="T38">
            <v>0.108268133162257</v>
          </cell>
          <cell r="U38">
            <v>0.32435853671656201</v>
          </cell>
          <cell r="V38">
            <v>3.3595642893734299E-4</v>
          </cell>
          <cell r="W38">
            <v>1.7429002320590602E-2</v>
          </cell>
          <cell r="X38">
            <v>1.16541473528015E-2</v>
          </cell>
          <cell r="Y38">
            <v>1.21722195177915E-2</v>
          </cell>
          <cell r="Z38">
            <v>2.0755114769901701E-6</v>
          </cell>
          <cell r="AA38">
            <v>1.8886919338975901E-2</v>
          </cell>
          <cell r="AB38">
            <v>22.769292819838999</v>
          </cell>
          <cell r="AC38">
            <v>0.27668911417215802</v>
          </cell>
        </row>
        <row r="39">
          <cell r="E39" t="str">
            <v>RER</v>
          </cell>
          <cell r="F39" t="str">
            <v>154649df-4d12-3065-8f52-48261329da91</v>
          </cell>
          <cell r="G39">
            <v>1</v>
          </cell>
          <cell r="H39" t="str">
            <v>kg</v>
          </cell>
          <cell r="I39">
            <v>2050</v>
          </cell>
          <cell r="J39">
            <v>5.6317281326139499</v>
          </cell>
          <cell r="K39">
            <v>123.25195879310201</v>
          </cell>
          <cell r="L39">
            <v>7.5069886268042101E-3</v>
          </cell>
          <cell r="M39">
            <v>2.2901833903151698</v>
          </cell>
          <cell r="N39">
            <v>0.237804387320663</v>
          </cell>
          <cell r="O39">
            <v>1.56775938580478E-3</v>
          </cell>
          <cell r="P39">
            <v>5.7423363080309997</v>
          </cell>
          <cell r="Q39">
            <v>0.25901194772143099</v>
          </cell>
          <cell r="R39">
            <v>4.8882321771485397</v>
          </cell>
          <cell r="S39">
            <v>0.53356570809114801</v>
          </cell>
          <cell r="T39">
            <v>0.10303519218945199</v>
          </cell>
          <cell r="U39">
            <v>0.31493298186230601</v>
          </cell>
          <cell r="V39">
            <v>3.2500707941610199E-4</v>
          </cell>
          <cell r="W39">
            <v>1.7195232334484199E-2</v>
          </cell>
          <cell r="X39">
            <v>9.7922368444206109E-3</v>
          </cell>
          <cell r="Y39">
            <v>1.0280131368265199E-2</v>
          </cell>
          <cell r="Z39">
            <v>2.0454337664647299E-6</v>
          </cell>
          <cell r="AA39">
            <v>1.6539282138646701E-2</v>
          </cell>
          <cell r="AB39">
            <v>22.280368195407</v>
          </cell>
          <cell r="AC39">
            <v>0.27777675684866798</v>
          </cell>
        </row>
        <row r="40">
          <cell r="D40" t="str">
            <v>lithium hexafluorophosphate production | lithium hexafluorophosphate | Cutoff</v>
          </cell>
          <cell r="E40" t="str">
            <v>US</v>
          </cell>
          <cell r="F40" t="str">
            <v>6585ad34-eb8a-3665-960e-fff1a3487168</v>
          </cell>
          <cell r="G40">
            <v>1</v>
          </cell>
          <cell r="H40" t="str">
            <v>kg</v>
          </cell>
          <cell r="I40">
            <v>2050</v>
          </cell>
          <cell r="J40">
            <v>20.172410674032299</v>
          </cell>
          <cell r="K40">
            <v>278.269771348907</v>
          </cell>
          <cell r="L40">
            <v>4.98259896688521E-2</v>
          </cell>
          <cell r="M40">
            <v>4.7465418198376801</v>
          </cell>
          <cell r="N40">
            <v>3.3372828905971201</v>
          </cell>
          <cell r="O40">
            <v>8.7499883609335003E-3</v>
          </cell>
          <cell r="P40">
            <v>20.434774650637301</v>
          </cell>
          <cell r="Q40">
            <v>1.4771865672825799</v>
          </cell>
          <cell r="R40">
            <v>64.548283059259006</v>
          </cell>
          <cell r="S40">
            <v>1.6206133098969999</v>
          </cell>
          <cell r="T40">
            <v>0.39903526210232598</v>
          </cell>
          <cell r="U40">
            <v>4.3681406311600002</v>
          </cell>
          <cell r="V40">
            <v>3.9846281946691597E-3</v>
          </cell>
          <cell r="W40">
            <v>0.57661508613926504</v>
          </cell>
          <cell r="X40">
            <v>4.8377377662338301E-2</v>
          </cell>
          <cell r="Y40">
            <v>4.9236338002055999E-2</v>
          </cell>
          <cell r="Z40">
            <v>8.08986114050332E-6</v>
          </cell>
          <cell r="AA40">
            <v>0.13029847078690601</v>
          </cell>
          <cell r="AB40">
            <v>363.36525222876702</v>
          </cell>
          <cell r="AC40">
            <v>0.29839228979827498</v>
          </cell>
        </row>
        <row r="41">
          <cell r="E41" t="str">
            <v>CN</v>
          </cell>
          <cell r="F41" t="str">
            <v>6d1f3adf-f574-380d-9e87-93da9c167523</v>
          </cell>
          <cell r="G41">
            <v>1</v>
          </cell>
          <cell r="H41" t="str">
            <v>kg</v>
          </cell>
          <cell r="I41">
            <v>2050</v>
          </cell>
          <cell r="J41">
            <v>20.2636119953509</v>
          </cell>
          <cell r="K41">
            <v>278.20510338729099</v>
          </cell>
          <cell r="L41">
            <v>4.9784978210563401E-2</v>
          </cell>
          <cell r="M41">
            <v>4.7473880420430197</v>
          </cell>
          <cell r="N41">
            <v>3.33707495455505</v>
          </cell>
          <cell r="O41">
            <v>8.6558673929455401E-3</v>
          </cell>
          <cell r="P41">
            <v>20.531922248181701</v>
          </cell>
          <cell r="Q41">
            <v>1.4773151389944099</v>
          </cell>
          <cell r="R41">
            <v>64.495855445928598</v>
          </cell>
          <cell r="S41">
            <v>1.6118734274320199</v>
          </cell>
          <cell r="T41">
            <v>0.39821227628071898</v>
          </cell>
          <cell r="U41">
            <v>4.36768370600167</v>
          </cell>
          <cell r="V41">
            <v>3.9783489740881899E-3</v>
          </cell>
          <cell r="W41">
            <v>0.57663095750362403</v>
          </cell>
          <cell r="X41">
            <v>4.9027993297417E-2</v>
          </cell>
          <cell r="Y41">
            <v>4.9883701492598097E-2</v>
          </cell>
          <cell r="Z41">
            <v>8.0765323888151894E-6</v>
          </cell>
          <cell r="AA41">
            <v>0.130840747266847</v>
          </cell>
          <cell r="AB41">
            <v>363.49773976223599</v>
          </cell>
          <cell r="AC41">
            <v>0.29728952484704502</v>
          </cell>
        </row>
        <row r="42">
          <cell r="E42" t="str">
            <v>JP</v>
          </cell>
          <cell r="F42" t="str">
            <v>c38f4148-2f6a-4b96-9353-99a05d720c05</v>
          </cell>
          <cell r="G42">
            <v>1</v>
          </cell>
          <cell r="H42" t="str">
            <v>kg</v>
          </cell>
          <cell r="I42">
            <v>2050</v>
          </cell>
          <cell r="J42">
            <v>20.118848102001799</v>
          </cell>
          <cell r="K42">
            <v>277.479588529436</v>
          </cell>
          <cell r="L42">
            <v>4.9512302019490001E-2</v>
          </cell>
          <cell r="M42">
            <v>4.7281177476500202</v>
          </cell>
          <cell r="N42">
            <v>3.3359085132872801</v>
          </cell>
          <cell r="O42">
            <v>8.6407937580910091E-3</v>
          </cell>
          <cell r="P42">
            <v>20.380590441004099</v>
          </cell>
          <cell r="Q42">
            <v>1.4736365569890499</v>
          </cell>
          <cell r="R42">
            <v>64.4155269299103</v>
          </cell>
          <cell r="S42">
            <v>1.6075495706874801</v>
          </cell>
          <cell r="T42">
            <v>0.40037967345613301</v>
          </cell>
          <cell r="U42">
            <v>4.3660319740629303</v>
          </cell>
          <cell r="V42">
            <v>3.97772246418492E-3</v>
          </cell>
          <cell r="W42">
            <v>0.57670251675681805</v>
          </cell>
          <cell r="X42">
            <v>4.8457002972633299E-2</v>
          </cell>
          <cell r="Y42">
            <v>4.9316985956749403E-2</v>
          </cell>
          <cell r="Z42">
            <v>8.0559020846925703E-6</v>
          </cell>
          <cell r="AA42">
            <v>0.130386965429868</v>
          </cell>
          <cell r="AB42">
            <v>363.425286862051</v>
          </cell>
          <cell r="AC42">
            <v>0.297066861667314</v>
          </cell>
        </row>
        <row r="43">
          <cell r="E43" t="str">
            <v>KR</v>
          </cell>
          <cell r="F43" t="str">
            <v>e2fb1502-9b6f-4d9a-89f2-ccbc7b234e3d</v>
          </cell>
          <cell r="G43">
            <v>1</v>
          </cell>
          <cell r="H43" t="str">
            <v>kg</v>
          </cell>
          <cell r="I43">
            <v>2050</v>
          </cell>
          <cell r="J43">
            <v>20.137405051857801</v>
          </cell>
          <cell r="K43">
            <v>278.74655825781099</v>
          </cell>
          <cell r="L43">
            <v>4.95243688387755E-2</v>
          </cell>
          <cell r="M43">
            <v>4.7358439847704599</v>
          </cell>
          <cell r="N43">
            <v>3.33828101449346</v>
          </cell>
          <cell r="O43">
            <v>8.7406603608761405E-3</v>
          </cell>
          <cell r="P43">
            <v>20.397424548680199</v>
          </cell>
          <cell r="Q43">
            <v>1.4788982608365</v>
          </cell>
          <cell r="R43">
            <v>64.546908870271196</v>
          </cell>
          <cell r="S43">
            <v>1.66547445467477</v>
          </cell>
          <cell r="T43">
            <v>0.402558910697351</v>
          </cell>
          <cell r="U43">
            <v>4.3694073838659699</v>
          </cell>
          <cell r="V43">
            <v>3.98466659059516E-3</v>
          </cell>
          <cell r="W43">
            <v>0.57671083070878704</v>
          </cell>
          <cell r="X43">
            <v>4.85723346103588E-2</v>
          </cell>
          <cell r="Y43">
            <v>4.9431155762972301E-2</v>
          </cell>
          <cell r="Z43">
            <v>8.0709121376373503E-6</v>
          </cell>
          <cell r="AA43">
            <v>0.13010102087009801</v>
          </cell>
          <cell r="AB43">
            <v>363.44993771954398</v>
          </cell>
          <cell r="AC43">
            <v>0.297795956819431</v>
          </cell>
        </row>
        <row r="44">
          <cell r="E44" t="str">
            <v>RER</v>
          </cell>
          <cell r="F44" t="str">
            <v>5a2609b9-d17c-4ea5-b1c2-6f37d0a95804</v>
          </cell>
          <cell r="G44">
            <v>1</v>
          </cell>
          <cell r="H44" t="str">
            <v>kg</v>
          </cell>
          <cell r="I44">
            <v>2050</v>
          </cell>
          <cell r="J44">
            <v>18.590354103813802</v>
          </cell>
          <cell r="K44">
            <v>275.02579211419499</v>
          </cell>
          <cell r="L44">
            <v>4.7344817137577197E-2</v>
          </cell>
          <cell r="M44">
            <v>4.6165231821513499</v>
          </cell>
          <cell r="N44">
            <v>1.2375963147639399</v>
          </cell>
          <cell r="O44">
            <v>6.0390919293566098E-3</v>
          </cell>
          <cell r="P44">
            <v>18.784993795232701</v>
          </cell>
          <cell r="Q44">
            <v>1.13957147847382</v>
          </cell>
          <cell r="R44">
            <v>25.249222449999401</v>
          </cell>
          <cell r="S44">
            <v>1.79920319441615</v>
          </cell>
          <cell r="T44">
            <v>0.39675666126382197</v>
          </cell>
          <cell r="U44">
            <v>1.6463552088240101</v>
          </cell>
          <cell r="V44">
            <v>3.84191592858864E-3</v>
          </cell>
          <cell r="W44">
            <v>0.43561720195465897</v>
          </cell>
          <cell r="X44">
            <v>3.4794188968988601E-2</v>
          </cell>
          <cell r="Y44">
            <v>3.5498988461977903E-2</v>
          </cell>
          <cell r="Z44">
            <v>6.8909328294792698E-6</v>
          </cell>
          <cell r="AA44">
            <v>0.13162152041737099</v>
          </cell>
          <cell r="AB44">
            <v>140.89972512201601</v>
          </cell>
          <cell r="AC44">
            <v>0.36808872228963402</v>
          </cell>
        </row>
        <row r="45">
          <cell r="D45" t="str">
            <v>ethylene carbonate production | ethylene carbonate | Cutoff</v>
          </cell>
          <cell r="E45" t="str">
            <v>US</v>
          </cell>
          <cell r="F45" t="str">
            <v>1ea38f6b-7705-4a37-8904-d014f9878347</v>
          </cell>
          <cell r="G45">
            <v>1</v>
          </cell>
          <cell r="H45" t="str">
            <v>kg</v>
          </cell>
          <cell r="I45">
            <v>2050</v>
          </cell>
          <cell r="J45">
            <v>1.6110935767823999</v>
          </cell>
          <cell r="K45">
            <v>39.517474718002298</v>
          </cell>
          <cell r="L45">
            <v>2.0092598150516202E-3</v>
          </cell>
          <cell r="M45">
            <v>0.79420746759940797</v>
          </cell>
          <cell r="N45">
            <v>8.1604693326641595E-2</v>
          </cell>
          <cell r="O45">
            <v>3.8185040279507999E-4</v>
          </cell>
          <cell r="P45">
            <v>1.67467113886277</v>
          </cell>
          <cell r="Q45">
            <v>8.4313429056358899E-2</v>
          </cell>
          <cell r="R45">
            <v>1.5009501637015299</v>
          </cell>
          <cell r="S45">
            <v>6.57210564648954E-2</v>
          </cell>
          <cell r="T45">
            <v>1.3000845437369001E-2</v>
          </cell>
          <cell r="U45">
            <v>0.105803064973109</v>
          </cell>
          <cell r="V45">
            <v>4.3560658066473902E-5</v>
          </cell>
          <cell r="W45">
            <v>5.9197188573601898E-3</v>
          </cell>
          <cell r="X45">
            <v>2.8500993501867299E-3</v>
          </cell>
          <cell r="Y45">
            <v>3.0106037348135101E-3</v>
          </cell>
          <cell r="Z45">
            <v>3.0357405378541198E-7</v>
          </cell>
          <cell r="AA45">
            <v>4.2230430231862204E-3</v>
          </cell>
          <cell r="AB45">
            <v>8.1160295720255196</v>
          </cell>
          <cell r="AC45">
            <v>1.55315775874052E-2</v>
          </cell>
        </row>
        <row r="46">
          <cell r="E46" t="str">
            <v>CN</v>
          </cell>
          <cell r="F46" t="str">
            <v>1ea38f6b-7705-4a37-8904-d014f9878347</v>
          </cell>
          <cell r="G46">
            <v>1</v>
          </cell>
          <cell r="H46" t="str">
            <v>kg</v>
          </cell>
          <cell r="I46">
            <v>2050</v>
          </cell>
          <cell r="J46">
            <v>1.6110935767823999</v>
          </cell>
          <cell r="K46">
            <v>39.517474718002298</v>
          </cell>
          <cell r="L46">
            <v>2.0092598150516202E-3</v>
          </cell>
          <cell r="M46">
            <v>0.79420746759940797</v>
          </cell>
          <cell r="N46">
            <v>8.1604693326641595E-2</v>
          </cell>
          <cell r="O46">
            <v>3.8185040279507999E-4</v>
          </cell>
          <cell r="P46">
            <v>1.67467113886277</v>
          </cell>
          <cell r="Q46">
            <v>8.4313429056358899E-2</v>
          </cell>
          <cell r="R46">
            <v>1.5009501637015299</v>
          </cell>
          <cell r="S46">
            <v>6.57210564648954E-2</v>
          </cell>
          <cell r="T46">
            <v>1.3000845437369001E-2</v>
          </cell>
          <cell r="U46">
            <v>0.105803064973109</v>
          </cell>
          <cell r="V46">
            <v>4.3560658066473902E-5</v>
          </cell>
          <cell r="W46">
            <v>5.9197188573601898E-3</v>
          </cell>
          <cell r="X46">
            <v>2.8500993501867299E-3</v>
          </cell>
          <cell r="Y46">
            <v>3.0106037348135101E-3</v>
          </cell>
          <cell r="Z46">
            <v>3.0357405378541198E-7</v>
          </cell>
          <cell r="AA46">
            <v>4.2230430231862204E-3</v>
          </cell>
          <cell r="AB46">
            <v>8.1160295720255196</v>
          </cell>
          <cell r="AC46">
            <v>1.55315775874052E-2</v>
          </cell>
        </row>
        <row r="47">
          <cell r="E47" t="str">
            <v>JP</v>
          </cell>
          <cell r="F47" t="str">
            <v>b643f196-9f3f-4851-8330-98846feb792c</v>
          </cell>
          <cell r="G47">
            <v>1</v>
          </cell>
          <cell r="H47" t="str">
            <v>kg</v>
          </cell>
          <cell r="I47">
            <v>2050</v>
          </cell>
          <cell r="J47">
            <v>1.61089546836789</v>
          </cell>
          <cell r="K47">
            <v>39.514552120008901</v>
          </cell>
          <cell r="L47">
            <v>2.0080995988687599E-3</v>
          </cell>
          <cell r="M47">
            <v>0.79413932367742102</v>
          </cell>
          <cell r="N47">
            <v>8.1599610006340306E-2</v>
          </cell>
          <cell r="O47">
            <v>3.8144653179296298E-4</v>
          </cell>
          <cell r="P47">
            <v>1.67447073123754</v>
          </cell>
          <cell r="Q47">
            <v>8.4300298863313999E-2</v>
          </cell>
          <cell r="R47">
            <v>1.50045914720803</v>
          </cell>
          <cell r="S47">
            <v>6.5672738459164395E-2</v>
          </cell>
          <cell r="T47">
            <v>1.3005817924530301E-2</v>
          </cell>
          <cell r="U47">
            <v>0.105795265819737</v>
          </cell>
          <cell r="V47">
            <v>4.3535116288598301E-5</v>
          </cell>
          <cell r="W47">
            <v>5.9200422313201396E-3</v>
          </cell>
          <cell r="X47">
            <v>2.85039385516248E-3</v>
          </cell>
          <cell r="Y47">
            <v>3.0109020221778401E-3</v>
          </cell>
          <cell r="Z47">
            <v>3.0344845162611E-7</v>
          </cell>
          <cell r="AA47">
            <v>4.2233703325880098E-3</v>
          </cell>
          <cell r="AB47">
            <v>8.1162516182336208</v>
          </cell>
          <cell r="AC47">
            <v>1.5526675312258501E-2</v>
          </cell>
        </row>
        <row r="48">
          <cell r="E48" t="str">
            <v>KR</v>
          </cell>
          <cell r="F48" t="str">
            <v>88b88cba-3c12-4af6-85ab-1c495290d3ea</v>
          </cell>
          <cell r="G48">
            <v>1</v>
          </cell>
          <cell r="H48" t="str">
            <v>kg</v>
          </cell>
          <cell r="I48">
            <v>2050</v>
          </cell>
          <cell r="J48">
            <v>1.6109641037559099</v>
          </cell>
          <cell r="K48">
            <v>39.519238178848198</v>
          </cell>
          <cell r="L48">
            <v>2.0081442296313598E-3</v>
          </cell>
          <cell r="M48">
            <v>0.79416790021002603</v>
          </cell>
          <cell r="N48">
            <v>8.1608385022822097E-2</v>
          </cell>
          <cell r="O48">
            <v>3.81815901925689E-4</v>
          </cell>
          <cell r="P48">
            <v>1.6745329944608101</v>
          </cell>
          <cell r="Q48">
            <v>8.4319759986395196E-2</v>
          </cell>
          <cell r="R48">
            <v>1.50094508107776</v>
          </cell>
          <cell r="S48">
            <v>6.5886981474244793E-2</v>
          </cell>
          <cell r="T48">
            <v>1.3013878128107699E-2</v>
          </cell>
          <cell r="U48">
            <v>0.10580775022926101</v>
          </cell>
          <cell r="V48">
            <v>4.3560800078997503E-5</v>
          </cell>
          <cell r="W48">
            <v>5.9200729815955698E-3</v>
          </cell>
          <cell r="X48">
            <v>2.8508204248178601E-3</v>
          </cell>
          <cell r="Y48">
            <v>3.0113242946423202E-3</v>
          </cell>
          <cell r="Z48">
            <v>3.0350396833633897E-7</v>
          </cell>
          <cell r="AA48">
            <v>4.2223127279729603E-3</v>
          </cell>
          <cell r="AB48">
            <v>8.1163427927629392</v>
          </cell>
          <cell r="AC48">
            <v>1.5529371969255299E-2</v>
          </cell>
        </row>
        <row r="49">
          <cell r="E49" t="str">
            <v>RER</v>
          </cell>
          <cell r="F49" t="str">
            <v>87a8b1e7-60fb-492a-915a-33215d554a68</v>
          </cell>
          <cell r="G49">
            <v>1</v>
          </cell>
          <cell r="H49" t="str">
            <v>kg</v>
          </cell>
          <cell r="I49">
            <v>2050</v>
          </cell>
          <cell r="J49">
            <v>1.28723780508136</v>
          </cell>
          <cell r="K49">
            <v>38.015397204947597</v>
          </cell>
          <cell r="L49">
            <v>9.8226176795705895E-4</v>
          </cell>
          <cell r="M49">
            <v>0.71683516366809297</v>
          </cell>
          <cell r="N49">
            <v>7.6746939578708706E-2</v>
          </cell>
          <cell r="O49">
            <v>2.7978582706111502E-4</v>
          </cell>
          <cell r="P49">
            <v>1.34497806517425</v>
          </cell>
          <cell r="Q49">
            <v>7.2563653218693402E-2</v>
          </cell>
          <cell r="R49">
            <v>1.27233292712232</v>
          </cell>
          <cell r="S49">
            <v>0.141551706254302</v>
          </cell>
          <cell r="T49">
            <v>1.48956698268489E-2</v>
          </cell>
          <cell r="U49">
            <v>9.9246425832622401E-2</v>
          </cell>
          <cell r="V49">
            <v>3.7041419046499398E-5</v>
          </cell>
          <cell r="W49">
            <v>5.7168489706483101E-3</v>
          </cell>
          <cell r="X49">
            <v>1.70783226899234E-3</v>
          </cell>
          <cell r="Y49">
            <v>1.86323464542677E-3</v>
          </cell>
          <cell r="Z49">
            <v>1.9400129879026301E-7</v>
          </cell>
          <cell r="AA49">
            <v>2.45237992984647E-3</v>
          </cell>
          <cell r="AB49">
            <v>7.8837172023984996</v>
          </cell>
          <cell r="AC49">
            <v>1.60792762233317E-2</v>
          </cell>
        </row>
        <row r="50">
          <cell r="D50" t="str">
            <v>dimethyl carbonate production | dimethyl carbonate | Cutoff</v>
          </cell>
          <cell r="E50" t="str">
            <v>US</v>
          </cell>
          <cell r="F50" t="str">
            <v>6cc17b99-981e-48f8-a2af-7c7d522e750e</v>
          </cell>
          <cell r="G50">
            <v>1</v>
          </cell>
          <cell r="H50" t="str">
            <v>kg</v>
          </cell>
          <cell r="I50">
            <v>2050</v>
          </cell>
          <cell r="J50">
            <v>2.0907690954708902</v>
          </cell>
          <cell r="K50">
            <v>54.9601734377867</v>
          </cell>
          <cell r="L50">
            <v>2.69757552717179E-3</v>
          </cell>
          <cell r="M50">
            <v>1.1027224976863099</v>
          </cell>
          <cell r="N50">
            <v>0.11502081161010599</v>
          </cell>
          <cell r="O50">
            <v>5.42856008824931E-4</v>
          </cell>
          <cell r="P50">
            <v>2.1671940288624598</v>
          </cell>
          <cell r="Q50">
            <v>0.116073277419939</v>
          </cell>
          <cell r="R50">
            <v>2.0991834795947</v>
          </cell>
          <cell r="S50">
            <v>0.111969132762575</v>
          </cell>
          <cell r="T50">
            <v>1.8224334723585301E-2</v>
          </cell>
          <cell r="U50">
            <v>0.149474779644276</v>
          </cell>
          <cell r="V50">
            <v>5.3463784574388902E-5</v>
          </cell>
          <cell r="W50">
            <v>8.4342572246258601E-3</v>
          </cell>
          <cell r="X50">
            <v>3.9282571658324798E-3</v>
          </cell>
          <cell r="Y50">
            <v>4.3664756420650598E-3</v>
          </cell>
          <cell r="Z50">
            <v>5.4045920677890205E-7</v>
          </cell>
          <cell r="AA50">
            <v>5.4646820630180597E-3</v>
          </cell>
          <cell r="AB50">
            <v>10.5832460508307</v>
          </cell>
          <cell r="AC50">
            <v>1.9734409177854299E-2</v>
          </cell>
        </row>
        <row r="51">
          <cell r="E51" t="str">
            <v>CN</v>
          </cell>
          <cell r="F51" t="str">
            <v>b1dd825d-fd56-42dc-bc1a-d739e8e6c6db</v>
          </cell>
          <cell r="G51">
            <v>1</v>
          </cell>
          <cell r="H51" t="str">
            <v>kg</v>
          </cell>
          <cell r="I51">
            <v>2050</v>
          </cell>
          <cell r="J51">
            <v>2.1564198893287401</v>
          </cell>
          <cell r="K51">
            <v>54.923783544256402</v>
          </cell>
          <cell r="L51">
            <v>2.6756368134864999E-3</v>
          </cell>
          <cell r="M51">
            <v>1.10379461103009</v>
          </cell>
          <cell r="N51">
            <v>0.114885127556855</v>
          </cell>
          <cell r="O51">
            <v>4.77412141378226E-4</v>
          </cell>
          <cell r="P51">
            <v>2.2370360355741399</v>
          </cell>
          <cell r="Q51">
            <v>0.11620153504646299</v>
          </cell>
          <cell r="R51">
            <v>2.06309020506907</v>
          </cell>
          <cell r="S51">
            <v>0.105372887858816</v>
          </cell>
          <cell r="T51">
            <v>1.7732281563144402E-2</v>
          </cell>
          <cell r="U51">
            <v>0.14916914762539901</v>
          </cell>
          <cell r="V51">
            <v>4.9123929461241402E-5</v>
          </cell>
          <cell r="W51">
            <v>8.4459624994520591E-3</v>
          </cell>
          <cell r="X51">
            <v>4.389286088056E-3</v>
          </cell>
          <cell r="Y51">
            <v>4.8252699561791004E-3</v>
          </cell>
          <cell r="Z51">
            <v>5.3163530644078004E-7</v>
          </cell>
          <cell r="AA51">
            <v>5.8530353191573598E-3</v>
          </cell>
          <cell r="AB51">
            <v>10.6773560838372</v>
          </cell>
          <cell r="AC51">
            <v>1.8957576079201201E-2</v>
          </cell>
        </row>
        <row r="52">
          <cell r="E52" t="str">
            <v>JP</v>
          </cell>
          <cell r="F52" t="str">
            <v>4d90e92c-20c5-4da4-b26b-12fddf9019fd</v>
          </cell>
          <cell r="G52">
            <v>1</v>
          </cell>
          <cell r="H52" t="str">
            <v>kg</v>
          </cell>
          <cell r="I52">
            <v>2050</v>
          </cell>
          <cell r="J52">
            <v>2.05338272152306</v>
          </cell>
          <cell r="K52">
            <v>54.408630275164597</v>
          </cell>
          <cell r="L52">
            <v>2.4786233126443901E-3</v>
          </cell>
          <cell r="M52">
            <v>1.08986259894849</v>
          </cell>
          <cell r="N52">
            <v>0.114061503979732</v>
          </cell>
          <cell r="O52">
            <v>4.6663879034207901E-4</v>
          </cell>
          <cell r="P52">
            <v>2.1293737553651102</v>
          </cell>
          <cell r="Q52">
            <v>0.113595390206517</v>
          </cell>
          <cell r="R52">
            <v>2.0065204481616701</v>
          </cell>
          <cell r="S52">
            <v>0.10285071628762101</v>
          </cell>
          <cell r="T52">
            <v>1.9162726285224901E-2</v>
          </cell>
          <cell r="U52">
            <v>0.14800294885328999</v>
          </cell>
          <cell r="V52">
            <v>4.8643623546283599E-5</v>
          </cell>
          <cell r="W52">
            <v>8.4952833038153298E-3</v>
          </cell>
          <cell r="X52">
            <v>3.9838351844665304E-3</v>
          </cell>
          <cell r="Y52">
            <v>4.4227674607360302E-3</v>
          </cell>
          <cell r="Z52">
            <v>5.1675597686805497E-7</v>
          </cell>
          <cell r="AA52">
            <v>5.5264508259567401E-3</v>
          </cell>
          <cell r="AB52">
            <v>10.6251498871232</v>
          </cell>
          <cell r="AC52">
            <v>1.8809267798929899E-2</v>
          </cell>
        </row>
        <row r="53">
          <cell r="E53" t="str">
            <v>KR</v>
          </cell>
          <cell r="F53" t="str">
            <v>11a60322-d7b6-4ec3-9b38-8442f0bb09d5</v>
          </cell>
          <cell r="G53">
            <v>1</v>
          </cell>
          <cell r="H53" t="str">
            <v>kg</v>
          </cell>
          <cell r="I53">
            <v>2050</v>
          </cell>
          <cell r="J53">
            <v>2.0663353681258498</v>
          </cell>
          <cell r="K53">
            <v>55.292968017919101</v>
          </cell>
          <cell r="L53">
            <v>2.4870458846207302E-3</v>
          </cell>
          <cell r="M53">
            <v>1.0952554689927001</v>
          </cell>
          <cell r="N53">
            <v>0.115717496474551</v>
          </cell>
          <cell r="O53">
            <v>5.3634511726185997E-4</v>
          </cell>
          <cell r="P53">
            <v>2.1411238678186</v>
          </cell>
          <cell r="Q53">
            <v>0.11726802989102</v>
          </cell>
          <cell r="R53">
            <v>2.0982243034120498</v>
          </cell>
          <cell r="S53">
            <v>0.14328195944000599</v>
          </cell>
          <cell r="T53">
            <v>2.0683821619757601E-2</v>
          </cell>
          <cell r="U53">
            <v>0.15035896590660999</v>
          </cell>
          <cell r="V53">
            <v>5.3490584714729398E-5</v>
          </cell>
          <cell r="W53">
            <v>8.5010863955173998E-3</v>
          </cell>
          <cell r="X53">
            <v>4.0643360187723196E-3</v>
          </cell>
          <cell r="Y53">
            <v>4.5024573431891902E-3</v>
          </cell>
          <cell r="Z53">
            <v>5.2723290938075196E-7</v>
          </cell>
          <cell r="AA53">
            <v>5.3268631318889002E-3</v>
          </cell>
          <cell r="AB53">
            <v>10.6423560469739</v>
          </cell>
          <cell r="AC53">
            <v>1.9318172113443801E-2</v>
          </cell>
        </row>
        <row r="54">
          <cell r="E54" t="str">
            <v>RER</v>
          </cell>
          <cell r="F54" t="str">
            <v>8bd826fe-e73e-466f-9d90-6b35d6e52870</v>
          </cell>
          <cell r="G54">
            <v>1</v>
          </cell>
          <cell r="H54" t="str">
            <v>kg</v>
          </cell>
          <cell r="I54">
            <v>2050</v>
          </cell>
          <cell r="J54">
            <v>0.60670700715950299</v>
          </cell>
          <cell r="K54">
            <v>17.791439142119</v>
          </cell>
          <cell r="L54">
            <v>6.0304900216904601E-4</v>
          </cell>
          <cell r="M54">
            <v>0.34194652241272899</v>
          </cell>
          <cell r="N54">
            <v>3.63073277276834E-2</v>
          </cell>
          <cell r="O54">
            <v>1.4918517524319599E-4</v>
          </cell>
          <cell r="P54">
            <v>0.62968973340939505</v>
          </cell>
          <cell r="Q54">
            <v>3.5980492758356401E-2</v>
          </cell>
          <cell r="R54">
            <v>0.62939830308408395</v>
          </cell>
          <cell r="S54">
            <v>6.0051561800307997E-2</v>
          </cell>
          <cell r="T54">
            <v>7.47234345098724E-3</v>
          </cell>
          <cell r="U54">
            <v>4.72812623200781E-2</v>
          </cell>
          <cell r="V54">
            <v>1.5791739576153E-5</v>
          </cell>
          <cell r="W54">
            <v>2.7446714576447699E-3</v>
          </cell>
          <cell r="X54">
            <v>1.1164766698549E-3</v>
          </cell>
          <cell r="Y54">
            <v>1.2577200441399199E-3</v>
          </cell>
          <cell r="Z54">
            <v>1.5707949860785499E-7</v>
          </cell>
          <cell r="AA54">
            <v>1.39446680479267E-3</v>
          </cell>
          <cell r="AB54">
            <v>3.54659177214696</v>
          </cell>
          <cell r="AC54">
            <v>6.6686288326869196E-3</v>
          </cell>
        </row>
        <row r="55">
          <cell r="C55" t="str">
            <v>Sheet rolling, Al</v>
          </cell>
          <cell r="D55" t="str">
            <v>market for sheet rolling, aluminium | sheet rolling, aluminium | Cutoff</v>
          </cell>
          <cell r="E55" t="str">
            <v>GLO</v>
          </cell>
          <cell r="F55" t="str">
            <v>edfb7f89-90e9-31b5-90b8-873e79c3ee29</v>
          </cell>
          <cell r="G55">
            <v>1</v>
          </cell>
          <cell r="H55" t="str">
            <v>kg</v>
          </cell>
          <cell r="I55">
            <v>2050</v>
          </cell>
          <cell r="J55">
            <v>0.57893357255531297</v>
          </cell>
          <cell r="K55">
            <v>9.0890041237869603</v>
          </cell>
          <cell r="L55">
            <v>1.0689486335080801E-3</v>
          </cell>
          <cell r="M55">
            <v>0.15748215485873501</v>
          </cell>
          <cell r="N55">
            <v>2.6100137326105801E-2</v>
          </cell>
          <cell r="O55">
            <v>2.0015137503573001E-4</v>
          </cell>
          <cell r="P55">
            <v>0.59019625069276604</v>
          </cell>
          <cell r="Q55">
            <v>4.9169334768117703E-2</v>
          </cell>
          <cell r="R55">
            <v>0.48723242976442499</v>
          </cell>
          <cell r="S55">
            <v>5.1985194695325997E-2</v>
          </cell>
          <cell r="T55">
            <v>3.2617103891549402E-3</v>
          </cell>
          <cell r="U55">
            <v>3.3703962622824102E-2</v>
          </cell>
          <cell r="V55">
            <v>1.8807580989412499E-5</v>
          </cell>
          <cell r="W55">
            <v>2.4495648927922698E-3</v>
          </cell>
          <cell r="X55">
            <v>1.24903803369046E-3</v>
          </cell>
          <cell r="Y55">
            <v>1.3204776088896399E-3</v>
          </cell>
          <cell r="Z55">
            <v>2.02256011735642E-7</v>
          </cell>
          <cell r="AA55">
            <v>1.8524494191042001E-3</v>
          </cell>
          <cell r="AB55">
            <v>0.742053613191202</v>
          </cell>
          <cell r="AC55">
            <v>4.8423872958435199E-3</v>
          </cell>
        </row>
        <row r="56">
          <cell r="E56" t="str">
            <v>US</v>
          </cell>
          <cell r="F56" t="str">
            <v>ab969850-0210-4900-a148-fb9da419ff27</v>
          </cell>
          <cell r="G56">
            <v>1</v>
          </cell>
          <cell r="H56" t="str">
            <v>kg</v>
          </cell>
          <cell r="I56">
            <v>2050</v>
          </cell>
          <cell r="J56">
            <v>0.53390082923634297</v>
          </cell>
          <cell r="K56">
            <v>8.8004997782297298</v>
          </cell>
          <cell r="L56">
            <v>9.5399709111540802E-4</v>
          </cell>
          <cell r="M56">
            <v>0.149317229303359</v>
          </cell>
          <cell r="N56">
            <v>2.59538011987797E-2</v>
          </cell>
          <cell r="O56">
            <v>2.17414689678183E-4</v>
          </cell>
          <cell r="P56">
            <v>0.54460663019315603</v>
          </cell>
          <cell r="Q56">
            <v>4.8040165734473998E-2</v>
          </cell>
          <cell r="R56">
            <v>0.484340900437781</v>
          </cell>
          <cell r="S56">
            <v>6.3264343200839304E-2</v>
          </cell>
          <cell r="T56">
            <v>2.6348308191353601E-3</v>
          </cell>
          <cell r="U56">
            <v>3.3445800944290699E-2</v>
          </cell>
          <cell r="V56">
            <v>1.9871671750106099E-5</v>
          </cell>
          <cell r="W56">
            <v>2.4507432483839801E-3</v>
          </cell>
          <cell r="X56">
            <v>9.2765376086020597E-4</v>
          </cell>
          <cell r="Y56">
            <v>1.00006411475275E-3</v>
          </cell>
          <cell r="Z56">
            <v>1.8055775352931099E-7</v>
          </cell>
          <cell r="AA56">
            <v>1.5083512731534599E-3</v>
          </cell>
          <cell r="AB56">
            <v>0.62996043516603994</v>
          </cell>
          <cell r="AC56">
            <v>4.5954747023118298E-3</v>
          </cell>
        </row>
        <row r="57">
          <cell r="F57" t="str">
            <v>df75ed28-c14e-483d-98da-c496a60b1f7e</v>
          </cell>
          <cell r="G57">
            <v>1</v>
          </cell>
          <cell r="H57" t="str">
            <v>kg</v>
          </cell>
          <cell r="I57">
            <v>2050</v>
          </cell>
          <cell r="J57">
            <v>0.44209387579047499</v>
          </cell>
          <cell r="K57">
            <v>8.9270159068411097</v>
          </cell>
          <cell r="L57">
            <v>5.7680208379141799E-4</v>
          </cell>
          <cell r="M57">
            <v>0.12634669582758501</v>
          </cell>
          <cell r="N57">
            <v>2.3647107504268801E-2</v>
          </cell>
          <cell r="O57">
            <v>1.7362519922945599E-4</v>
          </cell>
          <cell r="P57">
            <v>0.45113412815694498</v>
          </cell>
          <cell r="Q57">
            <v>4.5105095926936803E-2</v>
          </cell>
          <cell r="R57">
            <v>0.39389519067626599</v>
          </cell>
          <cell r="S57">
            <v>8.7552963837319794E-2</v>
          </cell>
          <cell r="T57">
            <v>4.3954952360681799E-3</v>
          </cell>
          <cell r="U57">
            <v>3.0359659433866398E-2</v>
          </cell>
          <cell r="V57">
            <v>1.70692706083547E-5</v>
          </cell>
          <cell r="W57">
            <v>2.4590244765364702E-3</v>
          </cell>
          <cell r="X57">
            <v>9.0802216906949698E-4</v>
          </cell>
          <cell r="Y57">
            <v>9.7833465946076093E-4</v>
          </cell>
          <cell r="Z57">
            <v>1.8418528013527999E-7</v>
          </cell>
          <cell r="AA57">
            <v>1.4159363269177899E-3</v>
          </cell>
          <cell r="AB57">
            <v>0.59049278878490796</v>
          </cell>
          <cell r="AC57">
            <v>1.34742926479672E-2</v>
          </cell>
        </row>
        <row r="58">
          <cell r="F58" t="str">
            <v>1bc7bc56-72f2-48ab-b028-bcb4622d8aec</v>
          </cell>
          <cell r="G58">
            <v>1</v>
          </cell>
          <cell r="H58" t="str">
            <v>kg</v>
          </cell>
          <cell r="I58">
            <v>2050</v>
          </cell>
          <cell r="J58">
            <v>0.64348420397512895</v>
          </cell>
          <cell r="K58">
            <v>11.1473322938047</v>
          </cell>
          <cell r="L58">
            <v>1.0514959216770499E-3</v>
          </cell>
          <cell r="M58">
            <v>0.19291263908315201</v>
          </cell>
          <cell r="N58">
            <v>2.6718165435597099E-2</v>
          </cell>
          <cell r="O58">
            <v>2.6941141202795602E-4</v>
          </cell>
          <cell r="P58">
            <v>0.65700450179946002</v>
          </cell>
          <cell r="Q58">
            <v>5.0823321975462597E-2</v>
          </cell>
          <cell r="R58">
            <v>0.52028041443405104</v>
          </cell>
          <cell r="S58">
            <v>9.1887212523643902E-2</v>
          </cell>
          <cell r="T58">
            <v>1.9552857874024902E-3</v>
          </cell>
          <cell r="U58">
            <v>3.4587219437570198E-2</v>
          </cell>
          <cell r="V58">
            <v>2.3093137873478101E-5</v>
          </cell>
          <cell r="W58">
            <v>2.46642329533368E-3</v>
          </cell>
          <cell r="X58">
            <v>7.0910213952557596E-4</v>
          </cell>
          <cell r="Y58">
            <v>7.8805184339616303E-4</v>
          </cell>
          <cell r="Z58">
            <v>4.9610221515108695E-7</v>
          </cell>
          <cell r="AA58">
            <v>1.09620257117165E-3</v>
          </cell>
          <cell r="AB58">
            <v>0.67225913134761395</v>
          </cell>
          <cell r="AC58">
            <v>8.9652109885405701E-3</v>
          </cell>
        </row>
        <row r="59">
          <cell r="F59" t="str">
            <v>3063d078-8eee-44ef-8a26-d57d23179107</v>
          </cell>
          <cell r="G59">
            <v>1</v>
          </cell>
          <cell r="H59" t="str">
            <v>kg</v>
          </cell>
          <cell r="I59">
            <v>2050</v>
          </cell>
          <cell r="J59">
            <v>0.54234523778045596</v>
          </cell>
          <cell r="K59">
            <v>9.0403297777462406</v>
          </cell>
          <cell r="L59">
            <v>4.30535481575604E-4</v>
          </cell>
          <cell r="M59">
            <v>0.19188367389052399</v>
          </cell>
          <cell r="N59">
            <v>2.0944565068022999E-2</v>
          </cell>
          <cell r="O59">
            <v>6.1799551331017294E-5</v>
          </cell>
          <cell r="P59">
            <v>0.55138326112756797</v>
          </cell>
          <cell r="Q59">
            <v>3.84886570412225E-2</v>
          </cell>
          <cell r="R59">
            <v>0.27507934861859901</v>
          </cell>
          <cell r="S59">
            <v>4.12091335114148E-3</v>
          </cell>
          <cell r="T59">
            <v>1.53304375166874E-3</v>
          </cell>
          <cell r="U59">
            <v>2.6643247245451501E-2</v>
          </cell>
          <cell r="V59">
            <v>9.0370460500253703E-6</v>
          </cell>
          <cell r="W59">
            <v>2.3635093102273401E-3</v>
          </cell>
          <cell r="X59">
            <v>8.3303841833306895E-4</v>
          </cell>
          <cell r="Y59">
            <v>9.0359259264383303E-4</v>
          </cell>
          <cell r="Z59">
            <v>1.8098609701412299E-7</v>
          </cell>
          <cell r="AA59">
            <v>9.9278849406135203E-4</v>
          </cell>
          <cell r="AB59">
            <v>0.58388435041237896</v>
          </cell>
          <cell r="AC59">
            <v>2.8707463448679601E-3</v>
          </cell>
        </row>
        <row r="60">
          <cell r="E60" t="str">
            <v>CN</v>
          </cell>
          <cell r="F60" t="str">
            <v>d6847409-2340-4bd4-a778-8c159b9e71d4</v>
          </cell>
          <cell r="G60">
            <v>1</v>
          </cell>
          <cell r="H60" t="str">
            <v>kg</v>
          </cell>
          <cell r="I60">
            <v>2050</v>
          </cell>
          <cell r="J60">
            <v>0.629047022738767</v>
          </cell>
          <cell r="K60">
            <v>8.7474137430276997</v>
          </cell>
          <cell r="L60">
            <v>9.2216248929828399E-4</v>
          </cell>
          <cell r="M60">
            <v>0.15086436188135899</v>
          </cell>
          <cell r="N60">
            <v>2.5756678038802199E-2</v>
          </cell>
          <cell r="O60">
            <v>1.2254572800615701E-4</v>
          </cell>
          <cell r="P60">
            <v>0.64582824730861799</v>
          </cell>
          <cell r="Q60">
            <v>4.8224834528883903E-2</v>
          </cell>
          <cell r="R60">
            <v>0.43200597207000102</v>
          </cell>
          <cell r="S60">
            <v>5.37019915730335E-2</v>
          </cell>
          <cell r="T60">
            <v>1.9202316884752301E-3</v>
          </cell>
          <cell r="U60">
            <v>3.3001995503479799E-2</v>
          </cell>
          <cell r="V60">
            <v>1.3580298815663899E-5</v>
          </cell>
          <cell r="W60">
            <v>2.4676550426026801E-3</v>
          </cell>
          <cell r="X60">
            <v>1.59583545610209E-3</v>
          </cell>
          <cell r="Y60">
            <v>1.6650041283302801E-3</v>
          </cell>
          <cell r="Z60">
            <v>1.6775625250934899E-7</v>
          </cell>
          <cell r="AA60">
            <v>2.07123233639536E-3</v>
          </cell>
          <cell r="AB60">
            <v>0.76603639210374497</v>
          </cell>
          <cell r="AC60">
            <v>3.4693332404680901E-3</v>
          </cell>
        </row>
        <row r="61">
          <cell r="E61" t="str">
            <v>JP</v>
          </cell>
          <cell r="F61" t="str">
            <v>f67e9a30-c7bb-4245-a7dc-06dc3d60439f</v>
          </cell>
          <cell r="G61">
            <v>1</v>
          </cell>
          <cell r="H61" t="str">
            <v>kg</v>
          </cell>
          <cell r="I61">
            <v>2050</v>
          </cell>
          <cell r="J61">
            <v>0.47972730662788898</v>
          </cell>
          <cell r="K61">
            <v>8.0012314270679994</v>
          </cell>
          <cell r="L61">
            <v>6.3670160151935997E-4</v>
          </cell>
          <cell r="M61">
            <v>0.13068142319294801</v>
          </cell>
          <cell r="N61">
            <v>2.45635546661996E-2</v>
          </cell>
          <cell r="O61">
            <v>1.06952631695123E-4</v>
          </cell>
          <cell r="P61">
            <v>0.48980441374862499</v>
          </cell>
          <cell r="Q61">
            <v>4.4449312155838298E-2</v>
          </cell>
          <cell r="R61">
            <v>0.350049022237647</v>
          </cell>
          <cell r="S61">
            <v>5.0047416120492301E-2</v>
          </cell>
          <cell r="T61">
            <v>3.9949469364508198E-3</v>
          </cell>
          <cell r="U61">
            <v>3.1312799516372697E-2</v>
          </cell>
          <cell r="V61">
            <v>1.28858433857626E-5</v>
          </cell>
          <cell r="W61">
            <v>2.5391860820713499E-3</v>
          </cell>
          <cell r="X61">
            <v>1.0082663421765599E-3</v>
          </cell>
          <cell r="Y61">
            <v>1.0817110478055199E-3</v>
          </cell>
          <cell r="Z61">
            <v>1.46213017430126E-7</v>
          </cell>
          <cell r="AA61">
            <v>1.59793720452425E-3</v>
          </cell>
          <cell r="AB61">
            <v>0.69071663392821603</v>
          </cell>
          <cell r="AC61">
            <v>3.2548040608112502E-3</v>
          </cell>
        </row>
        <row r="62">
          <cell r="E62" t="str">
            <v>KR</v>
          </cell>
          <cell r="F62" t="str">
            <v>7f7773d7-5cc5-4a8c-a55c-ac545e70259f</v>
          </cell>
          <cell r="G62">
            <v>1</v>
          </cell>
          <cell r="H62" t="str">
            <v>kg</v>
          </cell>
          <cell r="I62">
            <v>2050</v>
          </cell>
          <cell r="J62">
            <v>0.498481727450589</v>
          </cell>
          <cell r="K62">
            <v>9.2829160603826697</v>
          </cell>
          <cell r="L62">
            <v>6.4881437132110998E-4</v>
          </cell>
          <cell r="M62">
            <v>0.13849305091372699</v>
          </cell>
          <cell r="N62">
            <v>2.6963710027067499E-2</v>
          </cell>
          <cell r="O62">
            <v>2.0797653537464299E-4</v>
          </cell>
          <cell r="P62">
            <v>0.50681534502177294</v>
          </cell>
          <cell r="Q62">
            <v>4.9772069063797303E-2</v>
          </cell>
          <cell r="R62">
            <v>0.48295048901608501</v>
          </cell>
          <cell r="S62">
            <v>0.10865523337607499</v>
          </cell>
          <cell r="T62">
            <v>6.2000885230121903E-3</v>
          </cell>
          <cell r="U62">
            <v>3.47275108584537E-2</v>
          </cell>
          <cell r="V62">
            <v>1.9910518397837001E-5</v>
          </cell>
          <cell r="W62">
            <v>2.54761831746405E-3</v>
          </cell>
          <cell r="X62">
            <v>1.1249127559513101E-3</v>
          </cell>
          <cell r="Y62">
            <v>1.19718228289224E-3</v>
          </cell>
          <cell r="Z62">
            <v>1.6138483763832599E-7</v>
          </cell>
          <cell r="AA62">
            <v>1.3085691845237701E-3</v>
          </cell>
          <cell r="AB62">
            <v>0.71564591718441894</v>
          </cell>
          <cell r="AC62">
            <v>3.9920997142519898E-3</v>
          </cell>
        </row>
        <row r="63">
          <cell r="E63" t="str">
            <v>RER</v>
          </cell>
          <cell r="F63" t="str">
            <v>5e703a3b-e987-3bae-b7c2-36ae49217aa6</v>
          </cell>
          <cell r="G63">
            <v>1</v>
          </cell>
          <cell r="H63" t="str">
            <v>kg</v>
          </cell>
          <cell r="I63">
            <v>2050</v>
          </cell>
          <cell r="J63">
            <v>0.42900235361917199</v>
          </cell>
          <cell r="K63">
            <v>8.9465675240303106</v>
          </cell>
          <cell r="L63">
            <v>4.8702188240085499E-4</v>
          </cell>
          <cell r="M63">
            <v>0.12461625334286</v>
          </cell>
          <cell r="N63">
            <v>2.48124393745877E-2</v>
          </cell>
          <cell r="O63">
            <v>1.7923828870045701E-4</v>
          </cell>
          <cell r="P63">
            <v>0.43626793396403601</v>
          </cell>
          <cell r="Q63">
            <v>4.6279688442604598E-2</v>
          </cell>
          <cell r="R63">
            <v>0.41230837653730401</v>
          </cell>
          <cell r="S63">
            <v>0.10303001537592101</v>
          </cell>
          <cell r="T63">
            <v>5.0043233419371997E-3</v>
          </cell>
          <cell r="U63">
            <v>3.2025953328427198E-2</v>
          </cell>
          <cell r="V63">
            <v>1.62315826013972E-5</v>
          </cell>
          <cell r="W63">
            <v>2.5002152224764401E-3</v>
          </cell>
          <cell r="X63">
            <v>6.7203344125086196E-4</v>
          </cell>
          <cell r="Y63">
            <v>7.3970807864051202E-4</v>
          </cell>
          <cell r="Z63">
            <v>1.5990468718225E-7</v>
          </cell>
          <cell r="AA63">
            <v>9.9494067907489195E-4</v>
          </cell>
          <cell r="AB63">
            <v>0.61785306492874703</v>
          </cell>
          <cell r="AC63">
            <v>5.2961188482782903E-3</v>
          </cell>
        </row>
        <row r="64">
          <cell r="C64" t="str">
            <v>Sheet rolling, Cu</v>
          </cell>
          <cell r="D64" t="str">
            <v>market for sheet rolling, copper | sheet rolling, copper | Cutoff</v>
          </cell>
          <cell r="E64" t="str">
            <v>GLO</v>
          </cell>
          <cell r="F64" t="str">
            <v>719e10c3-0086-3684-acea-b0d91fc247e4</v>
          </cell>
          <cell r="G64">
            <v>1</v>
          </cell>
          <cell r="H64" t="str">
            <v>kg</v>
          </cell>
          <cell r="I64">
            <v>2050</v>
          </cell>
          <cell r="J64">
            <v>0.47930747381561101</v>
          </cell>
          <cell r="K64">
            <v>8.2002227206973792</v>
          </cell>
          <cell r="L64">
            <v>4.6785465333253904E-3</v>
          </cell>
          <cell r="M64">
            <v>0.125789210118019</v>
          </cell>
          <cell r="N64">
            <v>1.4541860497746599</v>
          </cell>
          <cell r="O64">
            <v>1.80706096781008E-3</v>
          </cell>
          <cell r="P64">
            <v>0.48965133103952102</v>
          </cell>
          <cell r="Q64">
            <v>0.165907689043366</v>
          </cell>
          <cell r="R64">
            <v>21.717634873271699</v>
          </cell>
          <cell r="S64">
            <v>5.2745748352329098E-2</v>
          </cell>
          <cell r="T64">
            <v>-1.9425357049514799E-2</v>
          </cell>
          <cell r="U64">
            <v>1.8612111995376699</v>
          </cell>
          <cell r="V64">
            <v>4.7211946758379301E-5</v>
          </cell>
          <cell r="W64">
            <v>6.5532716982224806E-2</v>
          </cell>
          <cell r="X64">
            <v>2.9063770350202102E-3</v>
          </cell>
          <cell r="Y64">
            <v>3.0125767636872101E-3</v>
          </cell>
          <cell r="Z64">
            <v>4.1710025450951702E-7</v>
          </cell>
          <cell r="AA64">
            <v>1.3821388971531101E-2</v>
          </cell>
          <cell r="AB64">
            <v>132.33476722376901</v>
          </cell>
          <cell r="AC64">
            <v>1.6529151998650501E-2</v>
          </cell>
        </row>
        <row r="65">
          <cell r="E65" t="str">
            <v>US</v>
          </cell>
          <cell r="F65" t="str">
            <v>92f2ec94-3892-4be9-a19a-18143e1a9ef9</v>
          </cell>
          <cell r="G65">
            <v>1</v>
          </cell>
          <cell r="H65" t="str">
            <v>kg</v>
          </cell>
          <cell r="I65">
            <v>2050</v>
          </cell>
          <cell r="J65">
            <v>0.52523559670853803</v>
          </cell>
          <cell r="K65">
            <v>8.6977772594002207</v>
          </cell>
          <cell r="L65">
            <v>2.0450788137002401E-3</v>
          </cell>
          <cell r="M65">
            <v>0.13686105594503001</v>
          </cell>
          <cell r="N65">
            <v>1.73726877075839</v>
          </cell>
          <cell r="O65">
            <v>2.1557616337111399E-3</v>
          </cell>
          <cell r="P65">
            <v>0.53774770655604198</v>
          </cell>
          <cell r="Q65">
            <v>0.17582211711996801</v>
          </cell>
          <cell r="R65">
            <v>21.467864732456899</v>
          </cell>
          <cell r="S65">
            <v>5.3717027674311101E-2</v>
          </cell>
          <cell r="T65">
            <v>-2.6339575553710401E-2</v>
          </cell>
          <cell r="U65">
            <v>2.1622495031560498</v>
          </cell>
          <cell r="V65">
            <v>5.6279510732395301E-5</v>
          </cell>
          <cell r="W65">
            <v>7.71075280581585E-2</v>
          </cell>
          <cell r="X65">
            <v>3.2746207593320502E-3</v>
          </cell>
          <cell r="Y65">
            <v>3.3904277785304399E-3</v>
          </cell>
          <cell r="Z65">
            <v>4.6296118627888599E-7</v>
          </cell>
          <cell r="AA65">
            <v>4.1998102234276696E-3</v>
          </cell>
          <cell r="AB65">
            <v>16.778714959165999</v>
          </cell>
          <cell r="AC65">
            <v>1.7346937298015699E-2</v>
          </cell>
        </row>
        <row r="66">
          <cell r="F66" t="str">
            <v>cf606b28-683d-458a-9dba-86c9f82e474a</v>
          </cell>
          <cell r="G66">
            <v>1</v>
          </cell>
          <cell r="H66" t="str">
            <v>kg</v>
          </cell>
          <cell r="I66">
            <v>2050</v>
          </cell>
          <cell r="J66">
            <v>0.43016731298601801</v>
          </cell>
          <cell r="K66">
            <v>8.8307437310132304</v>
          </cell>
          <cell r="L66">
            <v>1.7982975259809399E-3</v>
          </cell>
          <cell r="M66">
            <v>0.120459908153179</v>
          </cell>
          <cell r="N66">
            <v>1.8393377244740301</v>
          </cell>
          <cell r="O66">
            <v>2.2349423640825E-3</v>
          </cell>
          <cell r="P66">
            <v>0.43908390911142797</v>
          </cell>
          <cell r="Q66">
            <v>0.18787468395256299</v>
          </cell>
          <cell r="R66">
            <v>22.994758710576299</v>
          </cell>
          <cell r="S66">
            <v>7.6863559323957401E-2</v>
          </cell>
          <cell r="T66">
            <v>-2.56378246183636E-2</v>
          </cell>
          <cell r="U66">
            <v>2.2892934857621499</v>
          </cell>
          <cell r="V66">
            <v>6.0044820592647099E-5</v>
          </cell>
          <cell r="W66">
            <v>8.4222435748691205E-2</v>
          </cell>
          <cell r="X66">
            <v>3.31166690749848E-3</v>
          </cell>
          <cell r="Y66">
            <v>3.4285842550252901E-3</v>
          </cell>
          <cell r="Z66">
            <v>4.8147987772479405E-7</v>
          </cell>
          <cell r="AA66">
            <v>4.1899831896757798E-3</v>
          </cell>
          <cell r="AB66">
            <v>17.455367364456301</v>
          </cell>
          <cell r="AC66">
            <v>2.4839290617980899E-2</v>
          </cell>
        </row>
        <row r="67">
          <cell r="F67" t="str">
            <v>2e702d52-2c66-4ebc-8594-f63be15e6de8</v>
          </cell>
          <cell r="G67">
            <v>1</v>
          </cell>
          <cell r="H67" t="str">
            <v>kg</v>
          </cell>
          <cell r="I67">
            <v>2050</v>
          </cell>
          <cell r="J67">
            <v>0.58126406568106204</v>
          </cell>
          <cell r="K67">
            <v>8.7773709848024293</v>
          </cell>
          <cell r="L67">
            <v>4.94690340610132E-3</v>
          </cell>
          <cell r="M67">
            <v>0.1498357542597</v>
          </cell>
          <cell r="N67">
            <v>1.8382518009889</v>
          </cell>
          <cell r="O67">
            <v>2.3411951936540801E-3</v>
          </cell>
          <cell r="P67">
            <v>0.59254023259083499</v>
          </cell>
          <cell r="Q67">
            <v>0.19413066604784401</v>
          </cell>
          <cell r="R67">
            <v>22.911475042467501</v>
          </cell>
          <cell r="S67">
            <v>1.5867041532477099E-2</v>
          </cell>
          <cell r="T67">
            <v>-3.0325206988043502E-2</v>
          </cell>
          <cell r="U67">
            <v>2.28792978750749</v>
          </cell>
          <cell r="V67">
            <v>6.1943603359572197E-5</v>
          </cell>
          <cell r="W67">
            <v>8.4157053866533896E-2</v>
          </cell>
          <cell r="X67">
            <v>4.30348835050973E-3</v>
          </cell>
          <cell r="Y67">
            <v>4.4227538702881599E-3</v>
          </cell>
          <cell r="Z67">
            <v>4.9408108753365295E-7</v>
          </cell>
          <cell r="AA67">
            <v>5.2336893236483899E-3</v>
          </cell>
          <cell r="AB67">
            <v>17.586991892744599</v>
          </cell>
          <cell r="AC67">
            <v>1.7161145230904801E-2</v>
          </cell>
        </row>
        <row r="68">
          <cell r="F68" t="str">
            <v>1c4bf052-9939-4a71-9ad1-0beb379286c8</v>
          </cell>
          <cell r="G68">
            <v>1</v>
          </cell>
          <cell r="H68" t="str">
            <v>kg</v>
          </cell>
          <cell r="I68">
            <v>2050</v>
          </cell>
          <cell r="J68">
            <v>0.57738564821356897</v>
          </cell>
          <cell r="K68">
            <v>9.1208972143468703</v>
          </cell>
          <cell r="L68">
            <v>2.2127832518833799E-3</v>
          </cell>
          <cell r="M68">
            <v>0.158693205052717</v>
          </cell>
          <cell r="N68">
            <v>1.83679020098929</v>
          </cell>
          <cell r="O68">
            <v>2.24487722797883E-3</v>
          </cell>
          <cell r="P68">
            <v>0.58979713182541005</v>
          </cell>
          <cell r="Q68">
            <v>0.18722728714842801</v>
          </cell>
          <cell r="R68">
            <v>22.894348737942</v>
          </cell>
          <cell r="S68">
            <v>3.2883460959733803E-2</v>
          </cell>
          <cell r="T68">
            <v>-3.0839845313785301E-2</v>
          </cell>
          <cell r="U68">
            <v>2.2860393841078199</v>
          </cell>
          <cell r="V68">
            <v>5.7637772071260803E-5</v>
          </cell>
          <cell r="W68">
            <v>8.4167361781115904E-2</v>
          </cell>
          <cell r="X68">
            <v>3.63644042458289E-3</v>
          </cell>
          <cell r="Y68">
            <v>3.7586743432422398E-3</v>
          </cell>
          <cell r="Z68">
            <v>7.3064491212415302E-7</v>
          </cell>
          <cell r="AA68">
            <v>4.7362173519634801E-3</v>
          </cell>
          <cell r="AB68">
            <v>17.67574557851</v>
          </cell>
          <cell r="AC68">
            <v>1.7204881808137801E-2</v>
          </cell>
        </row>
        <row r="69">
          <cell r="E69" t="str">
            <v>CN</v>
          </cell>
          <cell r="F69" t="str">
            <v>bf3e4a31-47e9-4938-b3bd-6120d27e4410</v>
          </cell>
          <cell r="G69">
            <v>1</v>
          </cell>
          <cell r="H69" t="str">
            <v>kg</v>
          </cell>
          <cell r="I69">
            <v>2050</v>
          </cell>
          <cell r="J69">
            <v>0.633226027803791</v>
          </cell>
          <cell r="K69">
            <v>9.2273626393915595</v>
          </cell>
          <cell r="L69">
            <v>2.1891078652437799E-3</v>
          </cell>
          <cell r="M69">
            <v>0.14852333362982501</v>
          </cell>
          <cell r="N69">
            <v>1.8382260285925001</v>
          </cell>
          <cell r="O69">
            <v>2.2169971627542598E-3</v>
          </cell>
          <cell r="P69">
            <v>0.65085140944064002</v>
          </cell>
          <cell r="Q69">
            <v>0.19028098620353601</v>
          </cell>
          <cell r="R69">
            <v>22.910176125182598</v>
          </cell>
          <cell r="S69">
            <v>5.2904863362537503E-2</v>
          </cell>
          <cell r="T69">
            <v>-3.0576744107120898E-2</v>
          </cell>
          <cell r="U69">
            <v>2.2876746760673701</v>
          </cell>
          <cell r="V69">
            <v>5.5033601686649397E-5</v>
          </cell>
          <cell r="W69">
            <v>8.4238943412669395E-2</v>
          </cell>
          <cell r="X69">
            <v>3.9875621769540097E-3</v>
          </cell>
          <cell r="Y69">
            <v>4.10514552235333E-3</v>
          </cell>
          <cell r="Z69">
            <v>4.8952747694523802E-7</v>
          </cell>
          <cell r="AA69">
            <v>4.9159614175771299E-3</v>
          </cell>
          <cell r="AB69">
            <v>17.645384992151602</v>
          </cell>
          <cell r="AC69">
            <v>1.7605343881731302E-2</v>
          </cell>
        </row>
        <row r="70">
          <cell r="E70" t="str">
            <v>JP</v>
          </cell>
          <cell r="F70" t="str">
            <v>e9e7e4f0-9a20-424a-b747-d887ad37afa0</v>
          </cell>
          <cell r="G70">
            <v>1</v>
          </cell>
          <cell r="H70" t="str">
            <v>kg</v>
          </cell>
          <cell r="I70">
            <v>2050</v>
          </cell>
          <cell r="J70">
            <v>0.52282866491096602</v>
          </cell>
          <cell r="K70">
            <v>8.6842102635518206</v>
          </cell>
          <cell r="L70">
            <v>1.9762887956240802E-3</v>
          </cell>
          <cell r="M70">
            <v>0.13361917029943801</v>
          </cell>
          <cell r="N70">
            <v>1.8375620995656901</v>
          </cell>
          <cell r="O70">
            <v>2.2054953885980301E-3</v>
          </cell>
          <cell r="P70">
            <v>0.53551377704406</v>
          </cell>
          <cell r="Q70">
            <v>0.18762943067326099</v>
          </cell>
          <cell r="R70">
            <v>22.864475812305098</v>
          </cell>
          <cell r="S70">
            <v>5.03291598063648E-2</v>
          </cell>
          <cell r="T70">
            <v>-2.90135926478997E-2</v>
          </cell>
          <cell r="U70">
            <v>2.2867304355317399</v>
          </cell>
          <cell r="V70">
            <v>5.4529127028951999E-5</v>
          </cell>
          <cell r="W70">
            <v>8.4293467959883503E-2</v>
          </cell>
          <cell r="X70">
            <v>3.54918077419486E-3</v>
          </cell>
          <cell r="Y70">
            <v>3.66999192741117E-3</v>
          </cell>
          <cell r="Z70">
            <v>4.7364254127989098E-7</v>
          </cell>
          <cell r="AA70">
            <v>4.56429520344445E-3</v>
          </cell>
          <cell r="AB70">
            <v>17.589676227067098</v>
          </cell>
          <cell r="AC70">
            <v>1.7447637061866798E-2</v>
          </cell>
        </row>
        <row r="71">
          <cell r="E71" t="str">
            <v>KR</v>
          </cell>
          <cell r="F71" t="str">
            <v>2c4d9f1c-7314-47c7-a84b-5a9d02c1a2c3</v>
          </cell>
          <cell r="G71">
            <v>1</v>
          </cell>
          <cell r="H71" t="str">
            <v>kg</v>
          </cell>
          <cell r="I71">
            <v>2050</v>
          </cell>
          <cell r="J71">
            <v>0.53643093049998802</v>
          </cell>
          <cell r="K71">
            <v>9.6357913295925393</v>
          </cell>
          <cell r="L71">
            <v>1.9849082698922202E-3</v>
          </cell>
          <cell r="M71">
            <v>0.13935193645946101</v>
          </cell>
          <cell r="N71">
            <v>1.8393533107053399</v>
          </cell>
          <cell r="O71">
            <v>2.2811563913987102E-3</v>
          </cell>
          <cell r="P71">
            <v>0.54780118011764201</v>
          </cell>
          <cell r="Q71">
            <v>0.19160485974528299</v>
          </cell>
          <cell r="R71">
            <v>22.963963995083699</v>
          </cell>
          <cell r="S71">
            <v>9.4175070672135E-2</v>
          </cell>
          <cell r="T71">
            <v>-2.7366001264784501E-2</v>
          </cell>
          <cell r="U71">
            <v>2.2892798448499798</v>
          </cell>
          <cell r="V71">
            <v>5.9787977509288102E-5</v>
          </cell>
          <cell r="W71">
            <v>8.4299195062595103E-2</v>
          </cell>
          <cell r="X71">
            <v>3.6358231228959198E-3</v>
          </cell>
          <cell r="Y71">
            <v>3.7557357710775699E-3</v>
          </cell>
          <cell r="Z71">
            <v>4.8487539678348601E-7</v>
          </cell>
          <cell r="AA71">
            <v>4.3458285816878701E-3</v>
          </cell>
          <cell r="AB71">
            <v>17.608002258697798</v>
          </cell>
          <cell r="AC71">
            <v>1.7998824665686801E-2</v>
          </cell>
        </row>
        <row r="72">
          <cell r="E72" t="str">
            <v>RER</v>
          </cell>
          <cell r="F72" t="str">
            <v>4ff6d113-2cc7-3603-9baf-becfd43c7db6</v>
          </cell>
          <cell r="G72">
            <v>1</v>
          </cell>
          <cell r="H72" t="str">
            <v>kg</v>
          </cell>
          <cell r="I72">
            <v>2050</v>
          </cell>
          <cell r="J72">
            <v>0.423420188599679</v>
          </cell>
          <cell r="K72">
            <v>8.0458140777818201</v>
          </cell>
          <cell r="L72">
            <v>4.4793464392792297E-3</v>
          </cell>
          <cell r="M72">
            <v>0.115387102034424</v>
          </cell>
          <cell r="N72">
            <v>1.4533303545504701</v>
          </cell>
          <cell r="O72">
            <v>1.7981817352210399E-3</v>
          </cell>
          <cell r="P72">
            <v>0.43141976286886802</v>
          </cell>
          <cell r="Q72">
            <v>0.16500235425926199</v>
          </cell>
          <cell r="R72">
            <v>21.6651935909785</v>
          </cell>
          <cell r="S72">
            <v>6.4922069771519E-2</v>
          </cell>
          <cell r="T72">
            <v>-1.9393157874885301E-2</v>
          </cell>
          <cell r="U72">
            <v>1.86000197620767</v>
          </cell>
          <cell r="V72">
            <v>4.3632474811073398E-5</v>
          </cell>
          <cell r="W72">
            <v>6.5542349552175194E-2</v>
          </cell>
          <cell r="X72">
            <v>2.7062812640419099E-3</v>
          </cell>
          <cell r="Y72">
            <v>2.8110305665037102E-3</v>
          </cell>
          <cell r="Z72">
            <v>4.0635844771842002E-7</v>
          </cell>
          <cell r="AA72">
            <v>1.3503435727307301E-2</v>
          </cell>
          <cell r="AB72">
            <v>132.217332616845</v>
          </cell>
          <cell r="AC72">
            <v>1.67544884197454E-2</v>
          </cell>
        </row>
        <row r="73">
          <cell r="C73" t="str">
            <v>Sheet rolling, Steel</v>
          </cell>
          <cell r="D73" t="str">
            <v>market for sheet rolling, steel | sheet rolling, steel | Cutoff</v>
          </cell>
          <cell r="E73" t="str">
            <v>GLO</v>
          </cell>
          <cell r="F73" t="str">
            <v>7e16ab2e-f448-3d1c-a0f7-59d8b4804c0d</v>
          </cell>
          <cell r="G73">
            <v>1</v>
          </cell>
          <cell r="H73" t="str">
            <v>kg</v>
          </cell>
          <cell r="I73">
            <v>2050</v>
          </cell>
          <cell r="J73">
            <v>0.33621041730980999</v>
          </cell>
          <cell r="K73">
            <v>5.1473065199539301</v>
          </cell>
          <cell r="L73">
            <v>5.8143570635984403E-4</v>
          </cell>
          <cell r="M73">
            <v>9.2272602664086795E-2</v>
          </cell>
          <cell r="N73">
            <v>3.5459677143193501E-2</v>
          </cell>
          <cell r="O73">
            <v>1.3395454737337101E-4</v>
          </cell>
          <cell r="P73">
            <v>0.34189662787203801</v>
          </cell>
          <cell r="Q73">
            <v>0.224581112843277</v>
          </cell>
          <cell r="R73">
            <v>0.27407525771347002</v>
          </cell>
          <cell r="S73">
            <v>2.6357293097018699E-2</v>
          </cell>
          <cell r="T73">
            <v>4.2130536545232E-3</v>
          </cell>
          <cell r="U73">
            <v>4.5753309899525599E-2</v>
          </cell>
          <cell r="V73">
            <v>9.1465579342502092E-6</v>
          </cell>
          <cell r="W73">
            <v>5.7859375075792101E-3</v>
          </cell>
          <cell r="X73">
            <v>8.1536954799631503E-4</v>
          </cell>
          <cell r="Y73">
            <v>8.6550983855174896E-4</v>
          </cell>
          <cell r="Z73">
            <v>9.94556344702765E-8</v>
          </cell>
          <cell r="AA73">
            <v>9.44730538983081E-4</v>
          </cell>
          <cell r="AB73">
            <v>0.54259073272037905</v>
          </cell>
          <cell r="AC73">
            <v>7.4884431562238203E-3</v>
          </cell>
        </row>
        <row r="74">
          <cell r="F74" t="str">
            <v>e568938d-4183-40c8-bb5d-1c21063653a4</v>
          </cell>
          <cell r="G74">
            <v>1</v>
          </cell>
          <cell r="H74" t="str">
            <v>kg</v>
          </cell>
          <cell r="I74">
            <v>2050</v>
          </cell>
          <cell r="J74">
            <v>0.32517858664761301</v>
          </cell>
          <cell r="K74">
            <v>4.9973751674164104</v>
          </cell>
          <cell r="L74">
            <v>5.6968700293125499E-4</v>
          </cell>
          <cell r="M74">
            <v>9.0218056963274895E-2</v>
          </cell>
          <cell r="N74">
            <v>3.5293095688821899E-2</v>
          </cell>
          <cell r="O74">
            <v>1.4197097827555301E-4</v>
          </cell>
          <cell r="P74">
            <v>0.33083716939798102</v>
          </cell>
          <cell r="Q74">
            <v>0.22616026332622099</v>
          </cell>
          <cell r="R74">
            <v>0.27825896217135998</v>
          </cell>
          <cell r="S74">
            <v>2.7638576736197899E-2</v>
          </cell>
          <cell r="T74">
            <v>3.8824322892263498E-3</v>
          </cell>
          <cell r="U74">
            <v>4.5495508580512101E-2</v>
          </cell>
          <cell r="V74">
            <v>9.5806926665427193E-6</v>
          </cell>
          <cell r="W74">
            <v>5.7907288085498696E-3</v>
          </cell>
          <cell r="X74">
            <v>7.1780454964693804E-4</v>
          </cell>
          <cell r="Y74">
            <v>7.6855487398380499E-4</v>
          </cell>
          <cell r="Z74">
            <v>9.26886014001379E-8</v>
          </cell>
          <cell r="AA74">
            <v>8.5677578564642503E-4</v>
          </cell>
          <cell r="AB74">
            <v>0.52241542440337896</v>
          </cell>
          <cell r="AC74">
            <v>7.3399901148287301E-3</v>
          </cell>
        </row>
        <row r="75">
          <cell r="F75" t="str">
            <v>894cd33e-72b6-4215-b7b4-ad06a62d747d</v>
          </cell>
          <cell r="G75">
            <v>1</v>
          </cell>
          <cell r="H75" t="str">
            <v>kg</v>
          </cell>
          <cell r="I75">
            <v>2050</v>
          </cell>
          <cell r="J75">
            <v>0.28862676223257799</v>
          </cell>
          <cell r="K75">
            <v>5.1389766970075099</v>
          </cell>
          <cell r="L75">
            <v>4.0186688822828499E-4</v>
          </cell>
          <cell r="M75">
            <v>8.2457915924476502E-2</v>
          </cell>
          <cell r="N75">
            <v>3.4156758465167698E-2</v>
          </cell>
          <cell r="O75">
            <v>1.20146568902507E-4</v>
          </cell>
          <cell r="P75">
            <v>0.29361114681825301</v>
          </cell>
          <cell r="Q75">
            <v>0.22476148304451499</v>
          </cell>
          <cell r="R75">
            <v>0.23273708250595901</v>
          </cell>
          <cell r="S75">
            <v>3.7094611129406402E-2</v>
          </cell>
          <cell r="T75">
            <v>4.9120158523795901E-3</v>
          </cell>
          <cell r="U75">
            <v>4.3980096789433001E-2</v>
          </cell>
          <cell r="V75">
            <v>8.1657405472854495E-6</v>
          </cell>
          <cell r="W75">
            <v>5.7944831216585604E-3</v>
          </cell>
          <cell r="X75">
            <v>7.0568959505810599E-4</v>
          </cell>
          <cell r="Y75">
            <v>7.55797885861215E-4</v>
          </cell>
          <cell r="Z75">
            <v>9.8488533498197704E-8</v>
          </cell>
          <cell r="AA75">
            <v>8.1493483562259999E-4</v>
          </cell>
          <cell r="AB75">
            <v>0.510782130452893</v>
          </cell>
          <cell r="AC75">
            <v>1.1155976414795E-2</v>
          </cell>
        </row>
        <row r="76">
          <cell r="F76" t="str">
            <v>2e550840-c1a9-48ad-9d09-3bbb5f7f99e3</v>
          </cell>
          <cell r="G76">
            <v>1</v>
          </cell>
          <cell r="H76" t="str">
            <v>kg</v>
          </cell>
          <cell r="I76">
            <v>2050</v>
          </cell>
          <cell r="J76">
            <v>0.25841764140021301</v>
          </cell>
          <cell r="K76">
            <v>4.18374458825906</v>
          </cell>
          <cell r="L76">
            <v>4.13426013708166E-4</v>
          </cell>
          <cell r="M76">
            <v>6.9664806035393906E-2</v>
          </cell>
          <cell r="N76">
            <v>3.3306238160236201E-2</v>
          </cell>
          <cell r="O76">
            <v>8.1620008904195098E-5</v>
          </cell>
          <cell r="P76">
            <v>0.26421021270609002</v>
          </cell>
          <cell r="Q76">
            <v>0.22251727830429899</v>
          </cell>
          <cell r="R76">
            <v>0.20268535396458801</v>
          </cell>
          <cell r="S76">
            <v>7.8753462616304899E-3</v>
          </cell>
          <cell r="T76">
            <v>5.9092822815563304E-3</v>
          </cell>
          <cell r="U76">
            <v>4.2874854034228797E-2</v>
          </cell>
          <cell r="V76">
            <v>9.8371129667097992E-6</v>
          </cell>
          <cell r="W76">
            <v>5.7521318969812997E-3</v>
          </cell>
          <cell r="X76">
            <v>6.7536317795651704E-4</v>
          </cell>
          <cell r="Y76">
            <v>7.2507810246860303E-4</v>
          </cell>
          <cell r="Z76">
            <v>1.80452634464431E-7</v>
          </cell>
          <cell r="AA76">
            <v>8.0186263992124401E-4</v>
          </cell>
          <cell r="AB76">
            <v>0.55089424372710305</v>
          </cell>
          <cell r="AC76">
            <v>1.0859571135906699E-2</v>
          </cell>
        </row>
        <row r="77">
          <cell r="F77" t="str">
            <v>fcf8af35-0c84-4c14-84b8-4590cd714fb3</v>
          </cell>
          <cell r="G77">
            <v>1</v>
          </cell>
          <cell r="H77" t="str">
            <v>kg</v>
          </cell>
          <cell r="I77">
            <v>2050</v>
          </cell>
          <cell r="J77">
            <v>0.31049573339943698</v>
          </cell>
          <cell r="K77">
            <v>5.1970666716672298</v>
          </cell>
          <cell r="L77">
            <v>4.43276492295374E-4</v>
          </cell>
          <cell r="M77">
            <v>8.5733133671727801E-2</v>
          </cell>
          <cell r="N77">
            <v>3.5709974078121501E-2</v>
          </cell>
          <cell r="O77">
            <v>1.38061965735526E-4</v>
          </cell>
          <cell r="P77">
            <v>0.31516912934330898</v>
          </cell>
          <cell r="Q77">
            <v>0.22687837226886801</v>
          </cell>
          <cell r="R77">
            <v>0.277685299126951</v>
          </cell>
          <cell r="S77">
            <v>4.6436901531995901E-2</v>
          </cell>
          <cell r="T77">
            <v>5.3589121143586202E-3</v>
          </cell>
          <cell r="U77">
            <v>4.6024762719131002E-2</v>
          </cell>
          <cell r="V77">
            <v>9.5963926727687695E-6</v>
          </cell>
          <cell r="W77">
            <v>5.8308624673688702E-3</v>
          </cell>
          <cell r="X77">
            <v>7.9948450089786501E-4</v>
          </cell>
          <cell r="Y77">
            <v>8.5017702285226297E-4</v>
          </cell>
          <cell r="Z77">
            <v>8.4724514877162197E-8</v>
          </cell>
          <cell r="AA77">
            <v>7.73963965409951E-4</v>
          </cell>
          <cell r="AB77">
            <v>0.55787991229790901</v>
          </cell>
          <cell r="AC77">
            <v>7.0900761615572397E-3</v>
          </cell>
        </row>
        <row r="78">
          <cell r="F78" t="str">
            <v>2d9152d1-9677-4fe5-a41e-8178e552738f</v>
          </cell>
          <cell r="G78">
            <v>1</v>
          </cell>
          <cell r="H78" t="str">
            <v>kg</v>
          </cell>
          <cell r="I78">
            <v>2050</v>
          </cell>
          <cell r="J78">
            <v>0.30276592347077402</v>
          </cell>
          <cell r="K78">
            <v>4.6669081505468002</v>
          </cell>
          <cell r="L78">
            <v>4.3829051313803102E-4</v>
          </cell>
          <cell r="M78">
            <v>8.2511114194521201E-2</v>
          </cell>
          <cell r="N78">
            <v>3.4717045945352201E-2</v>
          </cell>
          <cell r="O78">
            <v>9.6218471059634597E-5</v>
          </cell>
          <cell r="P78">
            <v>0.30816314731904398</v>
          </cell>
          <cell r="Q78">
            <v>0.22467856069818501</v>
          </cell>
          <cell r="R78">
            <v>0.222653549891111</v>
          </cell>
          <cell r="S78">
            <v>2.2165178331481399E-2</v>
          </cell>
          <cell r="T78">
            <v>4.44687277271441E-3</v>
          </cell>
          <cell r="U78">
            <v>4.4611930314643403E-2</v>
          </cell>
          <cell r="V78">
            <v>6.6875043829724598E-6</v>
          </cell>
          <cell r="W78">
            <v>5.8276142606247597E-3</v>
          </cell>
          <cell r="X78">
            <v>7.5130095236925203E-4</v>
          </cell>
          <cell r="Y78">
            <v>8.0248571752236403E-4</v>
          </cell>
          <cell r="Z78">
            <v>7.8425626531349495E-8</v>
          </cell>
          <cell r="AA78">
            <v>8.9398290102584799E-4</v>
          </cell>
          <cell r="AB78">
            <v>0.54764577347732002</v>
          </cell>
          <cell r="AC78">
            <v>6.7846917589752097E-3</v>
          </cell>
        </row>
        <row r="79">
          <cell r="F79" t="str">
            <v>addba780-b9fc-4787-a203-197dd6c8f434</v>
          </cell>
          <cell r="G79">
            <v>1</v>
          </cell>
          <cell r="H79" t="str">
            <v>kg</v>
          </cell>
          <cell r="I79">
            <v>2050</v>
          </cell>
          <cell r="J79">
            <v>0.364509692130492</v>
          </cell>
          <cell r="K79">
            <v>4.9752355484479303</v>
          </cell>
          <cell r="L79">
            <v>5.56373530780511E-4</v>
          </cell>
          <cell r="M79">
            <v>9.0847610019066397E-2</v>
          </cell>
          <cell r="N79">
            <v>3.5210031347720397E-2</v>
          </cell>
          <cell r="O79">
            <v>1.0269221375607E-4</v>
          </cell>
          <cell r="P79">
            <v>0.37267930809320299</v>
          </cell>
          <cell r="Q79">
            <v>0.226235721903876</v>
          </cell>
          <cell r="R79">
            <v>0.25657212326611201</v>
          </cell>
          <cell r="S79">
            <v>2.36865685346602E-2</v>
          </cell>
          <cell r="T79">
            <v>3.5871442056010301E-3</v>
          </cell>
          <cell r="U79">
            <v>4.5310029847577801E-2</v>
          </cell>
          <cell r="V79">
            <v>6.9755081505162103E-6</v>
          </cell>
          <cell r="W79">
            <v>5.7977408698177101E-3</v>
          </cell>
          <cell r="X79">
            <v>9.9431838420254793E-4</v>
          </cell>
          <cell r="Y79">
            <v>1.04372691149472E-3</v>
          </cell>
          <cell r="Z79">
            <v>8.7364520784707199E-8</v>
          </cell>
          <cell r="AA79">
            <v>1.0896124486335301E-3</v>
          </cell>
          <cell r="AB79">
            <v>0.57871100872304404</v>
          </cell>
          <cell r="AC79">
            <v>6.8763587689246097E-3</v>
          </cell>
        </row>
        <row r="80">
          <cell r="F80" t="str">
            <v>8a640214-1d3d-3749-ad0d-b75426139458</v>
          </cell>
          <cell r="G80">
            <v>1</v>
          </cell>
          <cell r="H80" t="str">
            <v>kg</v>
          </cell>
          <cell r="I80">
            <v>2050</v>
          </cell>
          <cell r="J80">
            <v>0.28322420909756502</v>
          </cell>
          <cell r="K80">
            <v>5.12576196606107</v>
          </cell>
          <cell r="L80">
            <v>3.7135053041454502E-4</v>
          </cell>
          <cell r="M80">
            <v>8.1336240486334394E-2</v>
          </cell>
          <cell r="N80">
            <v>3.4611954809068202E-2</v>
          </cell>
          <cell r="O80">
            <v>1.25329673215065E-4</v>
          </cell>
          <cell r="P80">
            <v>0.28759994206573603</v>
          </cell>
          <cell r="Q80">
            <v>0.22206718791938801</v>
          </cell>
          <cell r="R80">
            <v>0.23660501091022301</v>
          </cell>
          <cell r="S80">
            <v>4.4363860764684099E-2</v>
          </cell>
          <cell r="T80">
            <v>4.6599560894874303E-3</v>
          </cell>
          <cell r="U80">
            <v>4.4637488033807099E-2</v>
          </cell>
          <cell r="V80">
            <v>8.6355592966264492E-6</v>
          </cell>
          <cell r="W80">
            <v>5.7602658374953999E-3</v>
          </cell>
          <cell r="X80">
            <v>6.0171620906710398E-4</v>
          </cell>
          <cell r="Y80">
            <v>6.5042718317014699E-4</v>
          </cell>
          <cell r="Z80">
            <v>8.3923022817116899E-8</v>
          </cell>
          <cell r="AA80">
            <v>6.2863419807793197E-4</v>
          </cell>
          <cell r="AB80">
            <v>0.4448905183138</v>
          </cell>
          <cell r="AC80">
            <v>7.6808328419806201E-3</v>
          </cell>
        </row>
        <row r="81">
          <cell r="C81" t="str">
            <v>Li2CO3</v>
          </cell>
          <cell r="D81" t="str">
            <v>lithium carbonate production, from concentrated brine | lithium carbonate | Cutoff</v>
          </cell>
          <cell r="E81" t="str">
            <v>CL</v>
          </cell>
          <cell r="F81" t="str">
            <v>0c0bebe1-def0-469d-9d08-e6e6b779e148</v>
          </cell>
          <cell r="G81">
            <v>1</v>
          </cell>
          <cell r="H81" t="str">
            <v>kg</v>
          </cell>
          <cell r="I81">
            <v>2050</v>
          </cell>
          <cell r="J81">
            <v>1.8291379558282701</v>
          </cell>
          <cell r="K81">
            <v>26.065711394562999</v>
          </cell>
          <cell r="L81">
            <v>8.4057181094351098E-3</v>
          </cell>
          <cell r="M81">
            <v>0.48291512712401202</v>
          </cell>
          <cell r="N81">
            <v>0.17078241456073301</v>
          </cell>
          <cell r="O81">
            <v>1.9855187723483601E-3</v>
          </cell>
          <cell r="P81">
            <v>1.8524193193259799</v>
          </cell>
          <cell r="Q81">
            <v>0.39507704039220798</v>
          </cell>
          <cell r="R81">
            <v>5.4480581959463699</v>
          </cell>
          <cell r="S81">
            <v>5.1976459388376403E-2</v>
          </cell>
          <cell r="T81">
            <v>0.13789624752415899</v>
          </cell>
          <cell r="U81">
            <v>0.22475522501570599</v>
          </cell>
          <cell r="V81">
            <v>1.56026409039008E-3</v>
          </cell>
          <cell r="W81">
            <v>1.3705070598268501</v>
          </cell>
          <cell r="X81">
            <v>7.9046125070543899E-3</v>
          </cell>
          <cell r="Y81">
            <v>8.0181152410804205E-3</v>
          </cell>
          <cell r="Z81">
            <v>6.7883728304431496E-7</v>
          </cell>
          <cell r="AA81">
            <v>1.2530514582591201E-2</v>
          </cell>
          <cell r="AB81">
            <v>14.3349442969932</v>
          </cell>
          <cell r="AC81">
            <v>3.92197016547998E-2</v>
          </cell>
        </row>
        <row r="82">
          <cell r="E82" t="str">
            <v>CN</v>
          </cell>
          <cell r="F82" t="str">
            <v>8aace14a-024a-4234-b8ee-defab115d2f8</v>
          </cell>
          <cell r="G82">
            <v>1</v>
          </cell>
          <cell r="H82" t="str">
            <v>kg</v>
          </cell>
          <cell r="I82">
            <v>2050</v>
          </cell>
          <cell r="J82">
            <v>1.9048129358058801</v>
          </cell>
          <cell r="K82">
            <v>26.710111285874699</v>
          </cell>
          <cell r="L82">
            <v>4.2535243950635997E-3</v>
          </cell>
          <cell r="M82">
            <v>0.480935428847868</v>
          </cell>
          <cell r="N82">
            <v>0.16892707518908001</v>
          </cell>
          <cell r="O82">
            <v>1.8243989974005899E-3</v>
          </cell>
          <cell r="P82">
            <v>1.93725179706228</v>
          </cell>
          <cell r="Q82">
            <v>0.388642363241122</v>
          </cell>
          <cell r="R82">
            <v>5.3027818119885097</v>
          </cell>
          <cell r="S82">
            <v>0.104818395265942</v>
          </cell>
          <cell r="T82">
            <v>0.137542284056482</v>
          </cell>
          <cell r="U82">
            <v>0.22182580283813999</v>
          </cell>
          <cell r="V82">
            <v>1.55137473288703E-3</v>
          </cell>
          <cell r="W82">
            <v>1.37062105839361</v>
          </cell>
          <cell r="X82">
            <v>7.4077571319012703E-3</v>
          </cell>
          <cell r="Y82">
            <v>7.5187123493680201E-3</v>
          </cell>
          <cell r="Z82">
            <v>6.8194874365566299E-7</v>
          </cell>
          <cell r="AA82">
            <v>1.20400014625376E-2</v>
          </cell>
          <cell r="AB82">
            <v>14.411886017735601</v>
          </cell>
          <cell r="AC82">
            <v>3.9882787185088898E-2</v>
          </cell>
        </row>
        <row r="83">
          <cell r="E83" t="str">
            <v>AR</v>
          </cell>
          <cell r="F83" t="str">
            <v>716f8dc1-ec9e-406e-adfd-55769768687d</v>
          </cell>
          <cell r="G83">
            <v>1</v>
          </cell>
          <cell r="H83" t="str">
            <v>kg</v>
          </cell>
          <cell r="I83">
            <v>2050</v>
          </cell>
          <cell r="J83">
            <v>1.72571959782721</v>
          </cell>
          <cell r="K83">
            <v>26.154198321539301</v>
          </cell>
          <cell r="L83">
            <v>3.7463997185976199E-3</v>
          </cell>
          <cell r="M83">
            <v>0.47717801475956001</v>
          </cell>
          <cell r="N83">
            <v>0.166046812101386</v>
          </cell>
          <cell r="O83">
            <v>1.7329733317069599E-3</v>
          </cell>
          <cell r="P83">
            <v>1.7512594802674899</v>
          </cell>
          <cell r="Q83">
            <v>0.37739612869184902</v>
          </cell>
          <cell r="R83">
            <v>5.12913815844965</v>
          </cell>
          <cell r="S83">
            <v>8.1281875893336394E-2</v>
          </cell>
          <cell r="T83">
            <v>0.13704976063351901</v>
          </cell>
          <cell r="U83">
            <v>0.21777442408865</v>
          </cell>
          <cell r="V83">
            <v>1.5460194388017801E-3</v>
          </cell>
          <cell r="W83">
            <v>1.3705641204542101</v>
          </cell>
          <cell r="X83">
            <v>6.5782319908091998E-3</v>
          </cell>
          <cell r="Y83">
            <v>6.6953666557951598E-3</v>
          </cell>
          <cell r="Z83">
            <v>1.0066495541900299E-6</v>
          </cell>
          <cell r="AA83">
            <v>1.1077649731234601E-2</v>
          </cell>
          <cell r="AB83">
            <v>14.372723814199199</v>
          </cell>
          <cell r="AC83">
            <v>4.6020610494455001E-2</v>
          </cell>
        </row>
        <row r="84">
          <cell r="E84" t="str">
            <v>US</v>
          </cell>
          <cell r="F84" t="str">
            <v>1d9fb5c7-c6f1-4a91-8755-5da113a89b0a</v>
          </cell>
          <cell r="G84">
            <v>1</v>
          </cell>
          <cell r="H84" t="str">
            <v>kg</v>
          </cell>
          <cell r="I84">
            <v>2050</v>
          </cell>
          <cell r="J84">
            <v>1.8011150433698799</v>
          </cell>
          <cell r="K84">
            <v>26.754183872301699</v>
          </cell>
          <cell r="L84">
            <v>4.2777229505294601E-3</v>
          </cell>
          <cell r="M84">
            <v>0.47861243667245801</v>
          </cell>
          <cell r="N84">
            <v>0.169122926135817</v>
          </cell>
          <cell r="O84">
            <v>1.92460906879917E-3</v>
          </cell>
          <cell r="P84">
            <v>1.82705514942164</v>
          </cell>
          <cell r="Q84">
            <v>0.38839264872099799</v>
          </cell>
          <cell r="R84">
            <v>5.3575578631968002</v>
          </cell>
          <cell r="S84">
            <v>0.115666187042459</v>
          </cell>
          <cell r="T84">
            <v>0.13818309443054599</v>
          </cell>
          <cell r="U84">
            <v>0.22227797268234201</v>
          </cell>
          <cell r="V84">
            <v>1.5579828523806E-3</v>
          </cell>
          <cell r="W84">
            <v>1.3706022871533601</v>
          </cell>
          <cell r="X84">
            <v>6.6896586938574596E-3</v>
          </cell>
          <cell r="Y84">
            <v>6.8040020851265499E-3</v>
          </cell>
          <cell r="Z84">
            <v>6.94842472481849E-7</v>
          </cell>
          <cell r="AA84">
            <v>1.14292623652843E-2</v>
          </cell>
          <cell r="AB84">
            <v>14.2656333861891</v>
          </cell>
          <cell r="AC84">
            <v>4.1086830189352101E-2</v>
          </cell>
        </row>
        <row r="85">
          <cell r="D85" t="str">
            <v>lithium hydroxide production | lithium hydroxide | Cutoff</v>
          </cell>
          <cell r="E85" t="str">
            <v>CL</v>
          </cell>
          <cell r="F85" t="str">
            <v>8acccaf1-2fbc-49be-9976-7b120daa329f</v>
          </cell>
          <cell r="G85">
            <v>1</v>
          </cell>
          <cell r="H85" t="str">
            <v>kg</v>
          </cell>
          <cell r="I85">
            <v>2050</v>
          </cell>
          <cell r="J85">
            <v>5.1143344107545596</v>
          </cell>
          <cell r="K85">
            <v>60.2094906384553</v>
          </cell>
          <cell r="L85">
            <v>1.99024843259029E-2</v>
          </cell>
          <cell r="M85">
            <v>1.1292978339108399</v>
          </cell>
          <cell r="N85">
            <v>0.35765074443125799</v>
          </cell>
          <cell r="O85">
            <v>3.6394317999299398E-3</v>
          </cell>
          <cell r="P85">
            <v>5.16115297801643</v>
          </cell>
          <cell r="Q85">
            <v>0.71720982214179896</v>
          </cell>
          <cell r="R85">
            <v>10.790796147783601</v>
          </cell>
          <cell r="S85">
            <v>0.105887912707694</v>
          </cell>
          <cell r="T85">
            <v>0.23797310641101699</v>
          </cell>
          <cell r="U85">
            <v>0.47293864764551402</v>
          </cell>
          <cell r="V85">
            <v>2.5579846899552198E-3</v>
          </cell>
          <cell r="W85">
            <v>2.2288505554901401</v>
          </cell>
          <cell r="X85">
            <v>1.6280032768808499E-2</v>
          </cell>
          <cell r="Y85">
            <v>1.6518594842971E-2</v>
          </cell>
          <cell r="Z85">
            <v>1.51305905129405E-6</v>
          </cell>
          <cell r="AA85">
            <v>2.47024045393157E-2</v>
          </cell>
          <cell r="AB85">
            <v>31.2314438132113</v>
          </cell>
          <cell r="AC85">
            <v>6.9458874668196502E-2</v>
          </cell>
        </row>
        <row r="86">
          <cell r="E86" t="str">
            <v>CN</v>
          </cell>
          <cell r="F86" t="str">
            <v>5529c28f-9fe7-418f-9c22-73eb739eff42</v>
          </cell>
          <cell r="G86">
            <v>1</v>
          </cell>
          <cell r="H86" t="str">
            <v>kg</v>
          </cell>
          <cell r="I86">
            <v>2050</v>
          </cell>
          <cell r="J86">
            <v>5.3159573096664703</v>
          </cell>
          <cell r="K86">
            <v>61.932562411698001</v>
          </cell>
          <cell r="L86">
            <v>8.5086628261087094E-3</v>
          </cell>
          <cell r="M86">
            <v>1.12178317206394</v>
          </cell>
          <cell r="N86">
            <v>0.35197784481480499</v>
          </cell>
          <cell r="O86">
            <v>3.1672799755129099E-3</v>
          </cell>
          <cell r="P86">
            <v>5.3881667299483</v>
          </cell>
          <cell r="Q86">
            <v>0.69822419333625296</v>
          </cell>
          <cell r="R86">
            <v>10.3640627708183</v>
          </cell>
          <cell r="S86">
            <v>0.25268906816465903</v>
          </cell>
          <cell r="T86">
            <v>0.23696274360195499</v>
          </cell>
          <cell r="U86">
            <v>0.46407807195687401</v>
          </cell>
          <cell r="V86">
            <v>2.53179924844886E-3</v>
          </cell>
          <cell r="W86">
            <v>2.22916919800186</v>
          </cell>
          <cell r="X86">
            <v>1.4916499072486E-2</v>
          </cell>
          <cell r="Y86">
            <v>1.5148001618778301E-2</v>
          </cell>
          <cell r="Z86">
            <v>1.5080067658904401E-6</v>
          </cell>
          <cell r="AA86">
            <v>2.33405055463561E-2</v>
          </cell>
          <cell r="AB86">
            <v>31.448118402230001</v>
          </cell>
          <cell r="AC86">
            <v>7.1253973473408699E-2</v>
          </cell>
        </row>
        <row r="87">
          <cell r="E87" t="str">
            <v>AR</v>
          </cell>
          <cell r="F87" t="str">
            <v>0ba1d802-6b5b-41fc-a1d5-6bc32844edfe</v>
          </cell>
          <cell r="G87">
            <v>1</v>
          </cell>
          <cell r="H87" t="str">
            <v>kg</v>
          </cell>
          <cell r="I87">
            <v>2050</v>
          </cell>
          <cell r="J87">
            <v>4.8290966775678301</v>
          </cell>
          <cell r="K87">
            <v>60.408317862859903</v>
          </cell>
          <cell r="L87">
            <v>7.1641837434619701E-3</v>
          </cell>
          <cell r="M87">
            <v>1.1126734510893299</v>
          </cell>
          <cell r="N87">
            <v>0.34522827912755699</v>
          </cell>
          <cell r="O87">
            <v>2.9492233631398801E-3</v>
          </cell>
          <cell r="P87">
            <v>4.8820443085264502</v>
          </cell>
          <cell r="Q87">
            <v>0.66893637630293601</v>
          </cell>
          <cell r="R87">
            <v>9.9212401306750699</v>
          </cell>
          <cell r="S87">
            <v>0.18568424938700101</v>
          </cell>
          <cell r="T87">
            <v>0.235659103831348</v>
          </cell>
          <cell r="U87">
            <v>0.45449459290937799</v>
          </cell>
          <cell r="V87">
            <v>2.5190457271452899E-3</v>
          </cell>
          <cell r="W87">
            <v>2.2290144200738902</v>
          </cell>
          <cell r="X87">
            <v>1.26516411384684E-2</v>
          </cell>
          <cell r="Y87">
            <v>1.2900050045525399E-2</v>
          </cell>
          <cell r="Z87">
            <v>2.40430287377726E-6</v>
          </cell>
          <cell r="AA87">
            <v>2.0728281174163699E-2</v>
          </cell>
          <cell r="AB87">
            <v>31.3515913607846</v>
          </cell>
          <cell r="AC87">
            <v>8.7975291956191096E-2</v>
          </cell>
        </row>
        <row r="88">
          <cell r="E88" t="str">
            <v>US</v>
          </cell>
          <cell r="F88" t="str">
            <v>92692576-847f-4e2a-a3be-e2a014e8ee04</v>
          </cell>
          <cell r="G88">
            <v>1</v>
          </cell>
          <cell r="H88" t="str">
            <v>kg</v>
          </cell>
          <cell r="I88">
            <v>2050</v>
          </cell>
          <cell r="J88">
            <v>5.0030608513976098</v>
          </cell>
          <cell r="K88">
            <v>61.877784985239799</v>
          </cell>
          <cell r="L88">
            <v>8.5093111553504602E-3</v>
          </cell>
          <cell r="M88">
            <v>1.1096995092961299</v>
          </cell>
          <cell r="N88">
            <v>0.35143000992125001</v>
          </cell>
          <cell r="O88">
            <v>3.4037748861015702E-3</v>
          </cell>
          <cell r="P88">
            <v>5.0570712517725704</v>
          </cell>
          <cell r="Q88">
            <v>0.695261471808158</v>
          </cell>
          <cell r="R88">
            <v>10.4697174467601</v>
          </cell>
          <cell r="S88">
            <v>0.28332781016594299</v>
          </cell>
          <cell r="T88">
            <v>0.23894066859181601</v>
          </cell>
          <cell r="U88">
            <v>0.463819066843834</v>
          </cell>
          <cell r="V88">
            <v>2.5476875043556201E-3</v>
          </cell>
          <cell r="W88">
            <v>2.2291215755419902</v>
          </cell>
          <cell r="X88">
            <v>1.28511193897699E-2</v>
          </cell>
          <cell r="Y88">
            <v>1.30919558689555E-2</v>
          </cell>
          <cell r="Z88">
            <v>1.5228964144087899E-6</v>
          </cell>
          <cell r="AA88">
            <v>2.1542028957627898E-2</v>
          </cell>
          <cell r="AB88">
            <v>31.0311196590104</v>
          </cell>
          <cell r="AC88">
            <v>7.4583935670062607E-2</v>
          </cell>
        </row>
        <row r="89">
          <cell r="C89" t="str">
            <v>Li</v>
          </cell>
          <cell r="D89" t="str">
            <v>electrolysis of lithium chloride | lithium | Cutoff</v>
          </cell>
          <cell r="E89" t="str">
            <v>US</v>
          </cell>
          <cell r="F89" t="str">
            <v>a2b0ae85-1b92-42a3-a010-0dbe857ce0a0</v>
          </cell>
          <cell r="G89">
            <v>1</v>
          </cell>
          <cell r="H89" t="str">
            <v>kg</v>
          </cell>
          <cell r="I89">
            <v>2050</v>
          </cell>
          <cell r="J89">
            <v>36.534082248497398</v>
          </cell>
          <cell r="K89">
            <v>658.92205980350798</v>
          </cell>
          <cell r="L89">
            <v>7.4729213133911093E-2</v>
          </cell>
          <cell r="M89">
            <v>8.9608620175933709</v>
          </cell>
          <cell r="N89">
            <v>2.78501018301611</v>
          </cell>
          <cell r="O89">
            <v>1.8270184670917899E-2</v>
          </cell>
          <cell r="P89">
            <v>37.079895230771001</v>
          </cell>
          <cell r="Q89">
            <v>3.9124440194189698</v>
          </cell>
          <cell r="R89">
            <v>59.056365812994997</v>
          </cell>
          <cell r="S89">
            <v>4.7884757929857296</v>
          </cell>
          <cell r="T89">
            <v>0.78844072782899</v>
          </cell>
          <cell r="U89">
            <v>3.6482332961803001</v>
          </cell>
          <cell r="V89">
            <v>2.74756750934329E-3</v>
          </cell>
          <cell r="W89">
            <v>8.8483164956279801</v>
          </cell>
          <cell r="X89">
            <v>6.3971100846941603E-2</v>
          </cell>
          <cell r="Y89">
            <v>6.5136716114221505E-2</v>
          </cell>
          <cell r="Z89">
            <v>1.5505561742810001E-5</v>
          </cell>
          <cell r="AA89">
            <v>0.141512696373335</v>
          </cell>
          <cell r="AB89">
            <v>208.11784860418001</v>
          </cell>
          <cell r="AC89">
            <v>3.1772747011054201</v>
          </cell>
        </row>
        <row r="90">
          <cell r="E90" t="str">
            <v>CN</v>
          </cell>
          <cell r="F90" t="str">
            <v>8249e208-898f-4655-ba78-edb290f1ea91</v>
          </cell>
          <cell r="G90">
            <v>1</v>
          </cell>
          <cell r="H90" t="str">
            <v>kg</v>
          </cell>
          <cell r="I90">
            <v>2050</v>
          </cell>
          <cell r="J90">
            <v>43.297683887492099</v>
          </cell>
          <cell r="K90">
            <v>575.26537423981699</v>
          </cell>
          <cell r="L90">
            <v>7.3445631573042E-2</v>
          </cell>
          <cell r="M90">
            <v>9.3896691143183109</v>
          </cell>
          <cell r="N90">
            <v>2.5284181856032202</v>
          </cell>
          <cell r="O90">
            <v>1.7985283059604298E-2</v>
          </cell>
          <cell r="P90">
            <v>44.223965122420999</v>
          </cell>
          <cell r="Q90">
            <v>3.82426883975078</v>
          </cell>
          <cell r="R90">
            <v>61.207998138186397</v>
          </cell>
          <cell r="S90">
            <v>4.2097812500056397</v>
          </cell>
          <cell r="T90">
            <v>1.0130550494955199</v>
          </cell>
          <cell r="U90">
            <v>3.2962074126760199</v>
          </cell>
          <cell r="V90">
            <v>1.0024160909262799E-2</v>
          </cell>
          <cell r="W90">
            <v>8.4401443958425997</v>
          </cell>
          <cell r="X90">
            <v>0.119573020908436</v>
          </cell>
          <cell r="Y90">
            <v>0.120716045954462</v>
          </cell>
          <cell r="Z90">
            <v>1.4289936155582201E-5</v>
          </cell>
          <cell r="AA90">
            <v>0.17706341169536499</v>
          </cell>
          <cell r="AB90">
            <v>198.36896157716299</v>
          </cell>
          <cell r="AC90">
            <v>0.55551925938589797</v>
          </cell>
        </row>
        <row r="91">
          <cell r="E91" t="str">
            <v>CL</v>
          </cell>
          <cell r="F91" t="str">
            <v>e59e0ade-19e8-453a-b809-f2c478ecda71</v>
          </cell>
          <cell r="G91">
            <v>1</v>
          </cell>
          <cell r="H91" t="str">
            <v>kg</v>
          </cell>
          <cell r="I91">
            <v>2050</v>
          </cell>
          <cell r="J91">
            <v>38.947378942812897</v>
          </cell>
          <cell r="K91">
            <v>537.91601974974401</v>
          </cell>
          <cell r="L91">
            <v>0.32847537212824102</v>
          </cell>
          <cell r="M91">
            <v>9.6140108710530594</v>
          </cell>
          <cell r="N91">
            <v>2.6710803070434199</v>
          </cell>
          <cell r="O91">
            <v>2.9363203521578101E-2</v>
          </cell>
          <cell r="P91">
            <v>39.298262581073097</v>
          </cell>
          <cell r="Q91">
            <v>4.28504638405626</v>
          </cell>
          <cell r="R91">
            <v>71.516914133404995</v>
          </cell>
          <cell r="S91">
            <v>0.87536937314916496</v>
          </cell>
          <cell r="T91">
            <v>1.03672351907189</v>
          </cell>
          <cell r="U91">
            <v>3.51669958884565</v>
          </cell>
          <cell r="V91">
            <v>1.0658604215845399E-2</v>
          </cell>
          <cell r="W91">
            <v>8.4328551249365997</v>
          </cell>
          <cell r="X91">
            <v>0.150096945992649</v>
          </cell>
          <cell r="Y91">
            <v>0.15139984638576201</v>
          </cell>
          <cell r="Z91">
            <v>1.47694279498156E-5</v>
          </cell>
          <cell r="AA91">
            <v>0.207975885997013</v>
          </cell>
          <cell r="AB91">
            <v>193.369661695476</v>
          </cell>
          <cell r="AC91">
            <v>0.51599820093355397</v>
          </cell>
        </row>
        <row r="92">
          <cell r="E92" t="str">
            <v>AR</v>
          </cell>
          <cell r="F92" t="str">
            <v>e1e041de-1a21-4d7a-88ef-e1499c686e59</v>
          </cell>
          <cell r="G92">
            <v>1</v>
          </cell>
          <cell r="H92" t="str">
            <v>kg</v>
          </cell>
          <cell r="I92">
            <v>2050</v>
          </cell>
          <cell r="J92">
            <v>32.523690037149997</v>
          </cell>
          <cell r="K92">
            <v>541.18052278622201</v>
          </cell>
          <cell r="L92">
            <v>4.4621679986926198E-2</v>
          </cell>
          <cell r="M92">
            <v>9.2181395192302595</v>
          </cell>
          <cell r="N92">
            <v>2.4084548354069701</v>
          </cell>
          <cell r="O92">
            <v>1.3989338276629E-2</v>
          </cell>
          <cell r="P92">
            <v>33.009916775675499</v>
          </cell>
          <cell r="Q92">
            <v>3.2111080972489101</v>
          </cell>
          <cell r="R92">
            <v>52.203837634073103</v>
          </cell>
          <cell r="S92">
            <v>2.6447707673441601</v>
          </cell>
          <cell r="T92">
            <v>0.98516604513488903</v>
          </cell>
          <cell r="U92">
            <v>3.1230487546638699</v>
          </cell>
          <cell r="V92">
            <v>9.79104576565323E-3</v>
          </cell>
          <cell r="W92">
            <v>8.4367194080839507</v>
          </cell>
          <cell r="X92">
            <v>6.9185678732699596E-2</v>
          </cell>
          <cell r="Y92">
            <v>7.0705764261808898E-2</v>
          </cell>
          <cell r="Z92">
            <v>3.44948035495889E-5</v>
          </cell>
          <cell r="AA92">
            <v>0.119362377598293</v>
          </cell>
          <cell r="AB92">
            <v>196.50322381389199</v>
          </cell>
          <cell r="AC92">
            <v>0.92652845127142702</v>
          </cell>
        </row>
        <row r="93">
          <cell r="D93" t="str">
            <v>heat production, natural gas, at industrial furnace &gt;100kW | heat, district or industrial, natural gas | Cutoff</v>
          </cell>
          <cell r="E93" t="str">
            <v>CN</v>
          </cell>
          <cell r="F93" t="str">
            <v>94b37130-2d92-460f-afc2-f9d6895d0814</v>
          </cell>
          <cell r="G93">
            <v>1</v>
          </cell>
          <cell r="H93" t="str">
            <v>MJ</v>
          </cell>
          <cell r="I93">
            <v>2050</v>
          </cell>
          <cell r="J93">
            <v>6.7561703505123999E-2</v>
          </cell>
          <cell r="K93">
            <v>1.1286368642416</v>
          </cell>
          <cell r="L93">
            <v>1.34192652696239E-5</v>
          </cell>
          <cell r="M93">
            <v>2.46079777505234E-2</v>
          </cell>
          <cell r="N93">
            <v>1.3297703340276601E-4</v>
          </cell>
          <cell r="O93">
            <v>4.7544411438651503E-7</v>
          </cell>
          <cell r="P93">
            <v>6.8294048582825603E-2</v>
          </cell>
          <cell r="Q93">
            <v>3.04392105561114E-4</v>
          </cell>
          <cell r="R93">
            <v>3.2654437525124198E-3</v>
          </cell>
          <cell r="S93">
            <v>2.0455474075815999E-4</v>
          </cell>
          <cell r="T93">
            <v>1.44714443289619E-5</v>
          </cell>
          <cell r="U93">
            <v>1.8673082475627399E-4</v>
          </cell>
          <cell r="V93">
            <v>1.1570836096670501E-7</v>
          </cell>
          <cell r="W93">
            <v>1.0657233038909801E-5</v>
          </cell>
          <cell r="X93">
            <v>3.8412323609695801E-5</v>
          </cell>
          <cell r="Y93">
            <v>4.1262791322937203E-5</v>
          </cell>
          <cell r="Z93">
            <v>6.9985129754833599E-9</v>
          </cell>
          <cell r="AA93">
            <v>3.97048683969412E-5</v>
          </cell>
          <cell r="AB93">
            <v>3.8609525070636801E-3</v>
          </cell>
          <cell r="AC93">
            <v>7.9763357328164692E-6</v>
          </cell>
        </row>
        <row r="94">
          <cell r="E94" t="str">
            <v>JP</v>
          </cell>
          <cell r="F94" t="str">
            <v>4c970fa9-d056-405f-8871-64ebf0f37ffc</v>
          </cell>
          <cell r="G94">
            <v>1</v>
          </cell>
          <cell r="H94" t="str">
            <v>MJ</v>
          </cell>
          <cell r="I94">
            <v>2050</v>
          </cell>
          <cell r="J94">
            <v>7.93512076278024E-2</v>
          </cell>
          <cell r="K94">
            <v>1.32276848359443</v>
          </cell>
          <cell r="L94">
            <v>3.1263415803588299E-5</v>
          </cell>
          <cell r="M94">
            <v>2.8641793027265099E-2</v>
          </cell>
          <cell r="N94">
            <v>4.5261992541638499E-4</v>
          </cell>
          <cell r="O94">
            <v>1.53309941271616E-6</v>
          </cell>
          <cell r="P94">
            <v>8.0566010804188806E-2</v>
          </cell>
          <cell r="Q94">
            <v>1.6155785489210201E-3</v>
          </cell>
          <cell r="R94">
            <v>8.8357184081817308E-3</v>
          </cell>
          <cell r="S94">
            <v>4.2126662656830402E-4</v>
          </cell>
          <cell r="T94">
            <v>3.1856838700717401E-4</v>
          </cell>
          <cell r="U94">
            <v>5.9676567228942202E-4</v>
          </cell>
          <cell r="V94">
            <v>3.62731138567858E-7</v>
          </cell>
          <cell r="W94">
            <v>7.2609868172480204E-5</v>
          </cell>
          <cell r="X94">
            <v>7.5021780235330594E-5</v>
          </cell>
          <cell r="Y94">
            <v>7.92969361637094E-5</v>
          </cell>
          <cell r="Z94">
            <v>4.5492952877156298E-9</v>
          </cell>
          <cell r="AA94">
            <v>9.0580613030702498E-5</v>
          </cell>
          <cell r="AB94">
            <v>2.86655183532433E-2</v>
          </cell>
          <cell r="AC94">
            <v>4.2197206111642398E-5</v>
          </cell>
        </row>
        <row r="95">
          <cell r="E95" t="str">
            <v>KR</v>
          </cell>
          <cell r="F95" t="str">
            <v>a3a7e5f6-7e8c-43a3-8d7a-39bd79efc2f9</v>
          </cell>
          <cell r="G95">
            <v>1</v>
          </cell>
          <cell r="H95" t="str">
            <v>MJ</v>
          </cell>
          <cell r="I95">
            <v>2050</v>
          </cell>
          <cell r="J95">
            <v>6.7253809860047906E-2</v>
          </cell>
          <cell r="K95">
            <v>1.1294125052100501</v>
          </cell>
          <cell r="L95">
            <v>1.2795087764735001E-5</v>
          </cell>
          <cell r="M95">
            <v>2.4575331543782601E-2</v>
          </cell>
          <cell r="N95">
            <v>1.3506052312702401E-4</v>
          </cell>
          <cell r="O95">
            <v>6.5286606690765305E-7</v>
          </cell>
          <cell r="P95">
            <v>6.7967294629948397E-2</v>
          </cell>
          <cell r="Q95">
            <v>3.0695237695689098E-4</v>
          </cell>
          <cell r="R95">
            <v>3.3629623399084999E-3</v>
          </cell>
          <cell r="S95">
            <v>3.1601268785079798E-4</v>
          </cell>
          <cell r="T95">
            <v>2.41154246765223E-5</v>
          </cell>
          <cell r="U95">
            <v>1.8980648163218099E-4</v>
          </cell>
          <cell r="V95">
            <v>1.2888913005812801E-7</v>
          </cell>
          <cell r="W95">
            <v>1.0828460730635399E-5</v>
          </cell>
          <cell r="X95">
            <v>3.7330935365714099E-5</v>
          </cell>
          <cell r="Y95">
            <v>4.0187916432751998E-5</v>
          </cell>
          <cell r="Z95">
            <v>6.9775474062308804E-9</v>
          </cell>
          <cell r="AA95">
            <v>3.7985140662090601E-5</v>
          </cell>
          <cell r="AB95">
            <v>3.7708823359342602E-3</v>
          </cell>
          <cell r="AC95">
            <v>9.0492303943148604E-6</v>
          </cell>
        </row>
        <row r="96">
          <cell r="E96" t="str">
            <v>RER</v>
          </cell>
          <cell r="F96" t="str">
            <v>81f57f68-26a0-32eb-bdd1-6d68bf145cbf</v>
          </cell>
          <cell r="G96">
            <v>1</v>
          </cell>
          <cell r="H96" t="str">
            <v>MJ</v>
          </cell>
          <cell r="I96">
            <v>2050</v>
          </cell>
          <cell r="J96">
            <v>7.0118048765538996E-2</v>
          </cell>
          <cell r="K96">
            <v>1.3497453408187099</v>
          </cell>
          <cell r="L96">
            <v>1.06301210372212E-5</v>
          </cell>
          <cell r="M96">
            <v>2.9385955179995399E-2</v>
          </cell>
          <cell r="N96">
            <v>1.0025233031106201E-4</v>
          </cell>
          <cell r="O96">
            <v>5.9555853283527898E-7</v>
          </cell>
          <cell r="P96">
            <v>7.0869144201546899E-2</v>
          </cell>
          <cell r="Q96">
            <v>4.5144039477974199E-4</v>
          </cell>
          <cell r="R96">
            <v>1.5356028778998299E-3</v>
          </cell>
          <cell r="S96">
            <v>3.2455970565379699E-4</v>
          </cell>
          <cell r="T96">
            <v>3.01250376434892E-5</v>
          </cell>
          <cell r="U96">
            <v>2.66615630405421E-4</v>
          </cell>
          <cell r="V96">
            <v>6.0700632641943398E-8</v>
          </cell>
          <cell r="W96">
            <v>1.7662890886774801E-5</v>
          </cell>
          <cell r="X96">
            <v>3.2165862121886299E-5</v>
          </cell>
          <cell r="Y96">
            <v>3.4052642672935498E-5</v>
          </cell>
          <cell r="Z96">
            <v>1.6017502682224398E-8</v>
          </cell>
          <cell r="AA96">
            <v>3.0729154602136902E-5</v>
          </cell>
          <cell r="AB96">
            <v>5.1457720294377004E-3</v>
          </cell>
          <cell r="AC96">
            <v>2.1648941226151601E-5</v>
          </cell>
        </row>
        <row r="97">
          <cell r="E97" t="str">
            <v>US</v>
          </cell>
          <cell r="F97" t="str">
            <v>348b3b3e-3913-4d14-a18a-422487f6f063</v>
          </cell>
          <cell r="G97">
            <v>1</v>
          </cell>
          <cell r="H97" t="str">
            <v>MJ</v>
          </cell>
          <cell r="I97">
            <v>2050</v>
          </cell>
          <cell r="J97">
            <v>7.2094031587863094E-2</v>
          </cell>
          <cell r="K97">
            <v>1.1623922373923701</v>
          </cell>
          <cell r="L97">
            <v>2.0931598834842001E-5</v>
          </cell>
          <cell r="M97">
            <v>2.5321132153628099E-2</v>
          </cell>
          <cell r="N97">
            <v>1.6961817255031701E-4</v>
          </cell>
          <cell r="O97">
            <v>8.4553408816282301E-7</v>
          </cell>
          <cell r="P97">
            <v>7.3587134749462393E-2</v>
          </cell>
          <cell r="Q97">
            <v>4.5255056973978998E-4</v>
          </cell>
          <cell r="R97">
            <v>3.2094938120077201E-3</v>
          </cell>
          <cell r="S97">
            <v>2.6225037052588201E-4</v>
          </cell>
          <cell r="T97">
            <v>2.2693752243180101E-5</v>
          </cell>
          <cell r="U97">
            <v>2.1284632193969801E-4</v>
          </cell>
          <cell r="V97">
            <v>2.4085315647483799E-7</v>
          </cell>
          <cell r="W97">
            <v>1.5759495571695601E-5</v>
          </cell>
          <cell r="X97">
            <v>4.1886391251840799E-5</v>
          </cell>
          <cell r="Y97">
            <v>4.4587043810290402E-5</v>
          </cell>
          <cell r="Z97">
            <v>1.33252968090072E-8</v>
          </cell>
          <cell r="AA97">
            <v>6.2351253446064903E-5</v>
          </cell>
          <cell r="AB97">
            <v>4.1849833346856496E-3</v>
          </cell>
          <cell r="AC97">
            <v>1.71513863272773E-5</v>
          </cell>
        </row>
        <row r="98">
          <cell r="F98" t="str">
            <v>b041ba48-5133-4a02-932b-d41a8932e4c5</v>
          </cell>
          <cell r="G98">
            <v>1</v>
          </cell>
          <cell r="H98" t="str">
            <v>MJ</v>
          </cell>
          <cell r="I98">
            <v>2050</v>
          </cell>
          <cell r="J98">
            <v>7.7281773442397506E-2</v>
          </cell>
          <cell r="K98">
            <v>1.2292326199847501</v>
          </cell>
          <cell r="L98">
            <v>1.8575261953601799E-5</v>
          </cell>
          <cell r="M98">
            <v>2.6776326896299101E-2</v>
          </cell>
          <cell r="N98">
            <v>1.11548969491128E-4</v>
          </cell>
          <cell r="O98">
            <v>5.5383722830570302E-7</v>
          </cell>
          <cell r="P98">
            <v>7.8808875379754895E-2</v>
          </cell>
          <cell r="Q98">
            <v>5.2140540476591204E-4</v>
          </cell>
          <cell r="R98">
            <v>1.55815237488513E-3</v>
          </cell>
          <cell r="S98">
            <v>1.59858814603659E-4</v>
          </cell>
          <cell r="T98">
            <v>4.24282958732677E-5</v>
          </cell>
          <cell r="U98">
            <v>1.5867937089241899E-4</v>
          </cell>
          <cell r="V98">
            <v>6.4422765559860404E-8</v>
          </cell>
          <cell r="W98">
            <v>2.0573439649847999E-5</v>
          </cell>
          <cell r="X98">
            <v>3.5014060622440702E-5</v>
          </cell>
          <cell r="Y98">
            <v>3.8578482153181301E-5</v>
          </cell>
          <cell r="Z98">
            <v>2.23845876549819E-8</v>
          </cell>
          <cell r="AA98">
            <v>5.7924601012672298E-5</v>
          </cell>
          <cell r="AB98">
            <v>5.6311032659645301E-3</v>
          </cell>
          <cell r="AC98">
            <v>1.6911304486933501E-5</v>
          </cell>
        </row>
        <row r="99">
          <cell r="F99" t="str">
            <v>a82e64b0-6fcf-48d0-933b-a3ad4f8dc368</v>
          </cell>
          <cell r="G99">
            <v>1</v>
          </cell>
          <cell r="H99" t="str">
            <v>MJ</v>
          </cell>
          <cell r="I99">
            <v>2050</v>
          </cell>
          <cell r="J99">
            <v>8.5186042929125697E-2</v>
          </cell>
          <cell r="K99">
            <v>1.46435529289788</v>
          </cell>
          <cell r="L99">
            <v>2.3789442478435001E-5</v>
          </cell>
          <cell r="M99">
            <v>3.1895307064550599E-2</v>
          </cell>
          <cell r="N99">
            <v>1.3955506004623499E-4</v>
          </cell>
          <cell r="O99">
            <v>9.0357091838631201E-7</v>
          </cell>
          <cell r="P99">
            <v>8.7336127237017294E-2</v>
          </cell>
          <cell r="Q99">
            <v>6.9010790714293295E-4</v>
          </cell>
          <cell r="R99">
            <v>2.2374896946373598E-3</v>
          </cell>
          <cell r="S99">
            <v>3.3755740931812301E-4</v>
          </cell>
          <cell r="T99">
            <v>4.6652997754448798E-5</v>
          </cell>
          <cell r="U99">
            <v>1.8746308863845499E-4</v>
          </cell>
          <cell r="V99">
            <v>9.9209901421544195E-8</v>
          </cell>
          <cell r="W99">
            <v>2.7318203118105701E-5</v>
          </cell>
          <cell r="X99">
            <v>4.3255316910580303E-5</v>
          </cell>
          <cell r="Y99">
            <v>4.7723455540215803E-5</v>
          </cell>
          <cell r="Z99">
            <v>3.3904673805673E-8</v>
          </cell>
          <cell r="AA99">
            <v>7.3591814839095497E-5</v>
          </cell>
          <cell r="AB99">
            <v>7.0823106793010404E-3</v>
          </cell>
          <cell r="AC99">
            <v>2.0524193460549499E-5</v>
          </cell>
        </row>
        <row r="100">
          <cell r="F100" t="str">
            <v>12d9d314-1e9f-42e9-b1d0-0f90d2f46a6e</v>
          </cell>
          <cell r="G100">
            <v>1</v>
          </cell>
          <cell r="H100" t="str">
            <v>MJ</v>
          </cell>
          <cell r="I100">
            <v>2050</v>
          </cell>
          <cell r="J100">
            <v>7.2501039275433096E-2</v>
          </cell>
          <cell r="K100">
            <v>1.16731162560924</v>
          </cell>
          <cell r="L100">
            <v>2.13342324055112E-5</v>
          </cell>
          <cell r="M100">
            <v>2.54189289936099E-2</v>
          </cell>
          <cell r="N100">
            <v>1.7357054232626501E-4</v>
          </cell>
          <cell r="O100">
            <v>8.9815559294917304E-7</v>
          </cell>
          <cell r="P100">
            <v>7.4001198417925698E-2</v>
          </cell>
          <cell r="Q100">
            <v>4.5914536539449601E-4</v>
          </cell>
          <cell r="R100">
            <v>3.4891266419244198E-3</v>
          </cell>
          <cell r="S100">
            <v>3.1942637050835001E-4</v>
          </cell>
          <cell r="T100">
            <v>2.10941908950521E-5</v>
          </cell>
          <cell r="U100">
            <v>2.18378505356256E-4</v>
          </cell>
          <cell r="V100">
            <v>2.4563439452263798E-7</v>
          </cell>
          <cell r="W100">
            <v>1.5863428671842899E-5</v>
          </cell>
          <cell r="X100">
            <v>4.2627317321727702E-5</v>
          </cell>
          <cell r="Y100">
            <v>4.5337425273898802E-5</v>
          </cell>
          <cell r="Z100">
            <v>1.3423518710667399E-8</v>
          </cell>
          <cell r="AA100">
            <v>6.4042572275893904E-5</v>
          </cell>
          <cell r="AB100">
            <v>4.2820003010563797E-3</v>
          </cell>
          <cell r="AC100">
            <v>2.50875849856687E-5</v>
          </cell>
        </row>
        <row r="101">
          <cell r="F101" t="str">
            <v>3e9b7be1-72b1-483d-a0e7-b185ec80fdaf</v>
          </cell>
          <cell r="G101">
            <v>1</v>
          </cell>
          <cell r="H101" t="str">
            <v>MJ</v>
          </cell>
          <cell r="I101">
            <v>2050</v>
          </cell>
          <cell r="J101">
            <v>7.2125028705559202E-2</v>
          </cell>
          <cell r="K101">
            <v>1.16302242397388</v>
          </cell>
          <cell r="L101">
            <v>2.0675653260217101E-5</v>
          </cell>
          <cell r="M101">
            <v>2.5337290124111501E-2</v>
          </cell>
          <cell r="N101">
            <v>1.6761419353815801E-4</v>
          </cell>
          <cell r="O101">
            <v>8.2045146762237402E-7</v>
          </cell>
          <cell r="P101">
            <v>7.36185420640528E-2</v>
          </cell>
          <cell r="Q101">
            <v>4.50398346102705E-4</v>
          </cell>
          <cell r="R101">
            <v>3.1421478901728301E-3</v>
          </cell>
          <cell r="S101">
            <v>3.1144606624191099E-4</v>
          </cell>
          <cell r="T101">
            <v>2.30448162541572E-5</v>
          </cell>
          <cell r="U101">
            <v>2.1021831488249399E-4</v>
          </cell>
          <cell r="V101">
            <v>2.4019647186175301E-7</v>
          </cell>
          <cell r="W101">
            <v>1.57302743488947E-5</v>
          </cell>
          <cell r="X101">
            <v>4.1785234512428303E-5</v>
          </cell>
          <cell r="Y101">
            <v>4.4487149589186899E-5</v>
          </cell>
          <cell r="Z101">
            <v>1.3345941567444301E-8</v>
          </cell>
          <cell r="AA101">
            <v>6.2086134339287498E-5</v>
          </cell>
          <cell r="AB101">
            <v>4.1291336953134996E-3</v>
          </cell>
          <cell r="AC101">
            <v>1.4858946117090901E-5</v>
          </cell>
        </row>
        <row r="102">
          <cell r="F102" t="str">
            <v>c3c27a89-4d26-46eb-af52-0e02e5e26dc3</v>
          </cell>
          <cell r="G102">
            <v>1</v>
          </cell>
          <cell r="H102" t="str">
            <v>MJ</v>
          </cell>
          <cell r="I102">
            <v>2050</v>
          </cell>
          <cell r="J102">
            <v>7.1761651084561603E-2</v>
          </cell>
          <cell r="K102">
            <v>1.15847215728681</v>
          </cell>
          <cell r="L102">
            <v>2.0384035870092398E-5</v>
          </cell>
          <cell r="M102">
            <v>2.52298113498295E-2</v>
          </cell>
          <cell r="N102">
            <v>1.6610686674289199E-4</v>
          </cell>
          <cell r="O102">
            <v>7.0579201284267297E-7</v>
          </cell>
          <cell r="P102">
            <v>7.3249708963684601E-2</v>
          </cell>
          <cell r="Q102">
            <v>4.4461199138574301E-4</v>
          </cell>
          <cell r="R102">
            <v>2.9839695015552599E-3</v>
          </cell>
          <cell r="S102">
            <v>1.80094138369663E-4</v>
          </cell>
          <cell r="T102">
            <v>2.36641784392398E-5</v>
          </cell>
          <cell r="U102">
            <v>2.07867904135018E-4</v>
          </cell>
          <cell r="V102">
            <v>2.3048875797289901E-7</v>
          </cell>
          <cell r="W102">
            <v>1.5730180351366901E-5</v>
          </cell>
          <cell r="X102">
            <v>4.1516502139689997E-5</v>
          </cell>
          <cell r="Y102">
            <v>4.4209680265773897E-5</v>
          </cell>
          <cell r="Z102">
            <v>1.32325970227969E-8</v>
          </cell>
          <cell r="AA102">
            <v>6.1376318230450106E-5</v>
          </cell>
          <cell r="AB102">
            <v>4.1983799984178097E-3</v>
          </cell>
          <cell r="AC102">
            <v>1.49990393020708E-5</v>
          </cell>
        </row>
        <row r="103">
          <cell r="F103" t="str">
            <v>08ee938a-c459-4e83-ab32-af9e0afb6624</v>
          </cell>
          <cell r="G103">
            <v>1</v>
          </cell>
          <cell r="H103" t="str">
            <v>MJ</v>
          </cell>
          <cell r="I103">
            <v>2050</v>
          </cell>
          <cell r="J103">
            <v>7.1320399827748196E-2</v>
          </cell>
          <cell r="K103">
            <v>1.23720305051278</v>
          </cell>
          <cell r="L103">
            <v>1.16360162626254E-5</v>
          </cell>
          <cell r="M103">
            <v>2.6959560989783901E-2</v>
          </cell>
          <cell r="N103">
            <v>9.5361314151592907E-5</v>
          </cell>
          <cell r="O103">
            <v>3.2677413743980003E-7</v>
          </cell>
          <cell r="P103">
            <v>7.2233548500815106E-2</v>
          </cell>
          <cell r="Q103">
            <v>4.2652055334486798E-4</v>
          </cell>
          <cell r="R103">
            <v>1.20962635221154E-3</v>
          </cell>
          <cell r="S103">
            <v>1.9478480634841801E-4</v>
          </cell>
          <cell r="T103">
            <v>2.9069655416381299E-5</v>
          </cell>
          <cell r="U103">
            <v>2.3297114208318401E-4</v>
          </cell>
          <cell r="V103">
            <v>4.3422560042751E-8</v>
          </cell>
          <cell r="W103">
            <v>1.6963183832455701E-5</v>
          </cell>
          <cell r="X103">
            <v>3.2303498347332197E-5</v>
          </cell>
          <cell r="Y103">
            <v>3.4365265713185403E-5</v>
          </cell>
          <cell r="Z103">
            <v>1.76391350649047E-8</v>
          </cell>
          <cell r="AA103">
            <v>3.4948657083546799E-5</v>
          </cell>
          <cell r="AB103">
            <v>4.9240447534511103E-3</v>
          </cell>
          <cell r="AC103">
            <v>1.4509981153825399E-5</v>
          </cell>
        </row>
        <row r="104">
          <cell r="F104" t="str">
            <v>147c4dec-7b45-4445-ad62-43a09750993b</v>
          </cell>
          <cell r="G104">
            <v>1</v>
          </cell>
          <cell r="H104" t="str">
            <v>MJ</v>
          </cell>
          <cell r="I104">
            <v>2050</v>
          </cell>
          <cell r="J104">
            <v>7.2428777789769805E-2</v>
          </cell>
          <cell r="K104">
            <v>1.32555905575456</v>
          </cell>
          <cell r="L104">
            <v>1.3647769945807501E-5</v>
          </cell>
          <cell r="M104">
            <v>2.8900199048351002E-2</v>
          </cell>
          <cell r="N104">
            <v>1.15156475161767E-4</v>
          </cell>
          <cell r="O104">
            <v>6.2401329669256699E-7</v>
          </cell>
          <cell r="P104">
            <v>7.3392765808055593E-2</v>
          </cell>
          <cell r="Q104">
            <v>4.9172500454006899E-4</v>
          </cell>
          <cell r="R104">
            <v>1.6095515922773E-3</v>
          </cell>
          <cell r="S104">
            <v>1.31715139389755E-4</v>
          </cell>
          <cell r="T104">
            <v>3.0805540321483099E-5</v>
          </cell>
          <cell r="U104">
            <v>2.4594391809405498E-4</v>
          </cell>
          <cell r="V104">
            <v>6.2311850441177105E-8</v>
          </cell>
          <cell r="W104">
            <v>1.9459542073523301E-5</v>
          </cell>
          <cell r="X104">
            <v>3.3551736523869601E-5</v>
          </cell>
          <cell r="Y104">
            <v>3.6256564566675798E-5</v>
          </cell>
          <cell r="Z104">
            <v>1.94148569297211E-8</v>
          </cell>
          <cell r="AA104">
            <v>4.15495247945588E-5</v>
          </cell>
          <cell r="AB104">
            <v>5.8963520078420496E-3</v>
          </cell>
          <cell r="AC104">
            <v>1.85344204994924E-5</v>
          </cell>
        </row>
        <row r="105">
          <cell r="D105" t="str">
            <v>market for electricity, medium voltage | electricity, medium voltage | Cutoff</v>
          </cell>
          <cell r="E105" t="str">
            <v>CN</v>
          </cell>
          <cell r="F105" t="str">
            <v>2f8c8b91-331c-3e43-a127-1c812d3073f6</v>
          </cell>
          <cell r="G105">
            <v>1</v>
          </cell>
          <cell r="H105" t="str">
            <v>kWh</v>
          </cell>
          <cell r="I105">
            <v>2050</v>
          </cell>
          <cell r="J105">
            <v>0.68746296560428899</v>
          </cell>
          <cell r="K105">
            <v>9.7010033787044794</v>
          </cell>
          <cell r="L105">
            <v>9.9226057000681802E-4</v>
          </cell>
          <cell r="M105">
            <v>0.148842974490274</v>
          </cell>
          <cell r="N105">
            <v>1.4762475304844201E-2</v>
          </cell>
          <cell r="O105">
            <v>1.17912616833355E-4</v>
          </cell>
          <cell r="P105">
            <v>0.70661367936612995</v>
          </cell>
          <cell r="Q105">
            <v>2.2040527160046699E-2</v>
          </cell>
          <cell r="R105">
            <v>0.33196991561305</v>
          </cell>
          <cell r="S105">
            <v>9.1474678776494595E-2</v>
          </cell>
          <cell r="T105">
            <v>1.11973114173334E-3</v>
          </cell>
          <cell r="U105">
            <v>1.90732781196748E-2</v>
          </cell>
          <cell r="V105">
            <v>9.2699226365137902E-6</v>
          </cell>
          <cell r="W105">
            <v>4.5105351350897501E-4</v>
          </cell>
          <cell r="X105">
            <v>1.8178025091641801E-3</v>
          </cell>
          <cell r="Y105">
            <v>1.82493150768991E-3</v>
          </cell>
          <cell r="Z105">
            <v>1.7392652392117499E-7</v>
          </cell>
          <cell r="AA105">
            <v>2.2210853876581099E-3</v>
          </cell>
          <cell r="AB105">
            <v>0.60830408954433701</v>
          </cell>
          <cell r="AC105">
            <v>2.0768753694455902E-3</v>
          </cell>
        </row>
        <row r="106">
          <cell r="E106" t="str">
            <v>JP</v>
          </cell>
          <cell r="F106" t="str">
            <v>dc1099ef-8bc9-38e6-a899-4ebfe8b58820</v>
          </cell>
          <cell r="G106">
            <v>1</v>
          </cell>
          <cell r="H106" t="str">
            <v>kWh</v>
          </cell>
          <cell r="I106">
            <v>2050</v>
          </cell>
          <cell r="J106">
            <v>0.41450650291678098</v>
          </cell>
          <cell r="K106">
            <v>8.3367300508058904</v>
          </cell>
          <cell r="L106">
            <v>4.70337261621905E-4</v>
          </cell>
          <cell r="M106">
            <v>0.111943226159109</v>
          </cell>
          <cell r="N106">
            <v>1.25811012052375E-2</v>
          </cell>
          <cell r="O106">
            <v>8.9372407623357496E-5</v>
          </cell>
          <cell r="P106">
            <v>0.42140331288079302</v>
          </cell>
          <cell r="Q106">
            <v>1.5137898085976299E-2</v>
          </cell>
          <cell r="R106">
            <v>0.18211602628431001</v>
          </cell>
          <cell r="S106">
            <v>8.4793123170334994E-2</v>
          </cell>
          <cell r="T106">
            <v>4.9120726538256897E-3</v>
          </cell>
          <cell r="U106">
            <v>1.5984857458058499E-2</v>
          </cell>
          <cell r="V106">
            <v>7.9979898120999704E-6</v>
          </cell>
          <cell r="W106">
            <v>5.8183001950795903E-4</v>
          </cell>
          <cell r="X106">
            <v>7.4379576374734803E-4</v>
          </cell>
          <cell r="Y106">
            <v>7.5874089752607802E-4</v>
          </cell>
          <cell r="Z106">
            <v>1.3452291425765E-7</v>
          </cell>
          <cell r="AA106">
            <v>1.35594163646376E-3</v>
          </cell>
          <cell r="AB106">
            <v>0.47061637305181098</v>
          </cell>
          <cell r="AC106">
            <v>1.6840278154762599E-3</v>
          </cell>
        </row>
        <row r="107">
          <cell r="E107" t="str">
            <v>KR</v>
          </cell>
          <cell r="F107" t="str">
            <v>2fcc8944-1021-3349-ace4-288efc955cd1</v>
          </cell>
          <cell r="G107">
            <v>1</v>
          </cell>
          <cell r="H107" t="str">
            <v>kWh</v>
          </cell>
          <cell r="I107">
            <v>2050</v>
          </cell>
          <cell r="J107">
            <v>0.44882419692131298</v>
          </cell>
          <cell r="K107">
            <v>10.6797594704434</v>
          </cell>
          <cell r="L107">
            <v>4.9265264292420302E-4</v>
          </cell>
          <cell r="M107">
            <v>0.12623149246165999</v>
          </cell>
          <cell r="N107">
            <v>1.6968609446120098E-2</v>
          </cell>
          <cell r="O107">
            <v>2.7405747398636201E-4</v>
          </cell>
          <cell r="P107">
            <v>0.45253492451686</v>
          </cell>
          <cell r="Q107">
            <v>2.48684596265452E-2</v>
          </cell>
          <cell r="R107">
            <v>0.42508296115309102</v>
          </cell>
          <cell r="S107">
            <v>0.191914630710534</v>
          </cell>
          <cell r="T107">
            <v>8.9421744425186196E-3</v>
          </cell>
          <cell r="U107">
            <v>2.2227062220125101E-2</v>
          </cell>
          <cell r="V107">
            <v>2.0839885011706401E-5</v>
          </cell>
          <cell r="W107">
            <v>5.9720515722452502E-4</v>
          </cell>
          <cell r="X107">
            <v>9.57080591438114E-4</v>
          </cell>
          <cell r="Y107">
            <v>9.6987712976880503E-4</v>
          </cell>
          <cell r="Z107">
            <v>1.6228126937245899E-7</v>
          </cell>
          <cell r="AA107">
            <v>8.2713932894040601E-4</v>
          </cell>
          <cell r="AB107">
            <v>0.51620363771325195</v>
          </cell>
          <cell r="AC107">
            <v>3.0323563137813099E-3</v>
          </cell>
        </row>
        <row r="108">
          <cell r="E108" t="str">
            <v>RER</v>
          </cell>
          <cell r="F108">
            <v>0</v>
          </cell>
          <cell r="G108">
            <v>1</v>
          </cell>
          <cell r="H108" t="str">
            <v>kWh</v>
          </cell>
          <cell r="I108">
            <v>2050</v>
          </cell>
          <cell r="J108">
            <v>0.21957146944853601</v>
          </cell>
          <cell r="K108">
            <v>7.0862201970238701</v>
          </cell>
          <cell r="L108">
            <v>8.3772731763599921E-5</v>
          </cell>
          <cell r="M108">
            <v>6.70359680813368E-2</v>
          </cell>
          <cell r="N108">
            <v>1.4266749439454635E-2</v>
          </cell>
          <cell r="O108">
            <v>1.7149187688680467E-4</v>
          </cell>
          <cell r="P108">
            <v>0.22332948822621831</v>
          </cell>
          <cell r="Q108">
            <v>1.7528206718914665E-2</v>
          </cell>
          <cell r="R108">
            <v>0.24292780895591501</v>
          </cell>
          <cell r="S108">
            <v>6.1311111138674372E-2</v>
          </cell>
          <cell r="T108">
            <v>8.6136377138703001E-3</v>
          </cell>
          <cell r="U108">
            <v>1.8263804873492769E-2</v>
          </cell>
          <cell r="V108">
            <v>1.2041369103710334E-5</v>
          </cell>
          <cell r="W108">
            <v>5.1752647425555532E-4</v>
          </cell>
          <cell r="X108">
            <v>9.5976832614757729E-5</v>
          </cell>
          <cell r="Y108">
            <v>1.0406939694266351E-4</v>
          </cell>
          <cell r="Z108">
            <v>1.4849161471338802E-7</v>
          </cell>
          <cell r="AA108">
            <v>1.9100570584220264E-4</v>
          </cell>
          <cell r="AB108">
            <v>0.403963453734209</v>
          </cell>
          <cell r="AC108">
            <v>2.2325972022637624E-3</v>
          </cell>
        </row>
        <row r="109">
          <cell r="F109" t="str">
            <v>2021a648-52c7-32d9-a154-d6be407b47a3</v>
          </cell>
          <cell r="G109">
            <v>1</v>
          </cell>
          <cell r="H109" t="str">
            <v>kWh</v>
          </cell>
          <cell r="I109">
            <v>2050</v>
          </cell>
          <cell r="J109">
            <v>0.19454816343477699</v>
          </cell>
          <cell r="K109">
            <v>6.7957555250499802</v>
          </cell>
          <cell r="L109">
            <v>8.8187596014927395E-5</v>
          </cell>
          <cell r="M109">
            <v>5.9391215212610003E-2</v>
          </cell>
          <cell r="N109">
            <v>1.1583446624296501E-2</v>
          </cell>
          <cell r="O109">
            <v>9.3673033052926995E-5</v>
          </cell>
          <cell r="P109">
            <v>0.19827953710975099</v>
          </cell>
          <cell r="Q109">
            <v>1.4201613553306E-2</v>
          </cell>
          <cell r="R109">
            <v>0.173164265864902</v>
          </cell>
          <cell r="S109">
            <v>5.8746452970276503E-2</v>
          </cell>
          <cell r="T109">
            <v>1.21950915212548E-2</v>
          </cell>
          <cell r="U109">
            <v>1.4692890573130399E-2</v>
          </cell>
          <cell r="V109">
            <v>7.2813869887689002E-6</v>
          </cell>
          <cell r="W109">
            <v>5.0115509501026797E-4</v>
          </cell>
          <cell r="X109">
            <v>1.04561836568401E-4</v>
          </cell>
          <cell r="Y109">
            <v>1.12953299776828E-4</v>
          </cell>
          <cell r="Z109">
            <v>1.34435290149793E-7</v>
          </cell>
          <cell r="AA109">
            <v>1.8200658937087E-4</v>
          </cell>
          <cell r="AB109">
            <v>0.40437100882069898</v>
          </cell>
          <cell r="AC109">
            <v>2.8342188340246799E-3</v>
          </cell>
        </row>
        <row r="110">
          <cell r="F110" t="str">
            <v>4cb21688-49f1-34d7-92a9-9a30881baa53</v>
          </cell>
          <cell r="G110">
            <v>1</v>
          </cell>
          <cell r="H110" t="str">
            <v>kWh</v>
          </cell>
          <cell r="I110">
            <v>2050</v>
          </cell>
          <cell r="J110">
            <v>0.21577001178640801</v>
          </cell>
          <cell r="K110">
            <v>7.2333849412719502</v>
          </cell>
          <cell r="L110">
            <v>8.0276380910669396E-5</v>
          </cell>
          <cell r="M110">
            <v>6.8026517284239404E-2</v>
          </cell>
          <cell r="N110">
            <v>1.36260022319623E-2</v>
          </cell>
          <cell r="O110">
            <v>1.90685676866339E-4</v>
          </cell>
          <cell r="P110">
            <v>0.219822332418601</v>
          </cell>
          <cell r="Q110">
            <v>1.73540844088103E-2</v>
          </cell>
          <cell r="R110">
            <v>0.26107456310872401</v>
          </cell>
          <cell r="S110">
            <v>6.3394804129405E-2</v>
          </cell>
          <cell r="T110">
            <v>1.08184860807417E-2</v>
          </cell>
          <cell r="U110">
            <v>1.7522737587687898E-2</v>
          </cell>
          <cell r="V110">
            <v>1.31149157181119E-5</v>
          </cell>
          <cell r="W110">
            <v>4.5103669699047102E-4</v>
          </cell>
          <cell r="X110">
            <v>7.8799370286731198E-5</v>
          </cell>
          <cell r="Y110">
            <v>8.7981241989460503E-5</v>
          </cell>
          <cell r="Z110">
            <v>1.4425544847962701E-7</v>
          </cell>
          <cell r="AA110">
            <v>1.8805544675655399E-4</v>
          </cell>
          <cell r="AB110">
            <v>0.37510459525880402</v>
          </cell>
          <cell r="AC110">
            <v>8.1652158336886695E-4</v>
          </cell>
        </row>
        <row r="111">
          <cell r="F111" t="str">
            <v>c299b86f-3f6d-34d4-a5f7-f41f2a37956c</v>
          </cell>
          <cell r="G111">
            <v>1</v>
          </cell>
          <cell r="H111" t="str">
            <v>kWh</v>
          </cell>
          <cell r="I111">
            <v>2050</v>
          </cell>
          <cell r="J111">
            <v>0.24839623312442299</v>
          </cell>
          <cell r="K111">
            <v>7.2295201247496799</v>
          </cell>
          <cell r="L111">
            <v>8.2854218365202998E-5</v>
          </cell>
          <cell r="M111">
            <v>7.3690171747160998E-2</v>
          </cell>
          <cell r="N111">
            <v>1.7590799462105101E-2</v>
          </cell>
          <cell r="O111">
            <v>2.30116920741148E-4</v>
          </cell>
          <cell r="P111">
            <v>0.25188659515030298</v>
          </cell>
          <cell r="Q111">
            <v>2.1028922194627701E-2</v>
          </cell>
          <cell r="R111">
            <v>0.29454459789411902</v>
          </cell>
          <cell r="S111">
            <v>6.17920763163416E-2</v>
          </cell>
          <cell r="T111">
            <v>2.8273355396143999E-3</v>
          </cell>
          <cell r="U111">
            <v>2.2575786459660001E-2</v>
          </cell>
          <cell r="V111">
            <v>1.5727804604250201E-5</v>
          </cell>
          <cell r="W111">
            <v>6.0038763076592698E-4</v>
          </cell>
          <cell r="X111">
            <v>1.0456929098914099E-4</v>
          </cell>
          <cell r="Y111">
            <v>1.11273649061702E-4</v>
          </cell>
          <cell r="Z111">
            <v>1.6678410551074401E-7</v>
          </cell>
          <cell r="AA111">
            <v>2.0295508139918399E-4</v>
          </cell>
          <cell r="AB111">
            <v>0.43241475712312399</v>
          </cell>
          <cell r="AC111">
            <v>3.04705118939774E-3</v>
          </cell>
        </row>
        <row r="112">
          <cell r="F112" t="str">
            <v>52a3bd3a-c748-3562-8c97-528c772196d4</v>
          </cell>
          <cell r="G112">
            <v>1</v>
          </cell>
          <cell r="H112" t="str">
            <v>kWh</v>
          </cell>
          <cell r="I112">
            <v>2050</v>
          </cell>
          <cell r="J112">
            <v>0.18546931739665201</v>
          </cell>
          <cell r="K112">
            <v>7.2061556183402802</v>
          </cell>
          <cell r="L112">
            <v>7.0612645897263999E-5</v>
          </cell>
          <cell r="M112">
            <v>6.0250827739232501E-2</v>
          </cell>
          <cell r="N112">
            <v>1.0311962362457501E-2</v>
          </cell>
          <cell r="O112">
            <v>4.2367817467405097E-5</v>
          </cell>
          <cell r="P112">
            <v>0.18747336571175</v>
          </cell>
          <cell r="Q112">
            <v>1.1833589007272501E-2</v>
          </cell>
          <cell r="R112">
            <v>0.14054046320501201</v>
          </cell>
          <cell r="S112">
            <v>7.9743226341931997E-2</v>
          </cell>
          <cell r="T112">
            <v>1.34338462525072E-2</v>
          </cell>
          <cell r="U112">
            <v>1.33053273638179E-2</v>
          </cell>
          <cell r="V112">
            <v>4.5246183381707704E-6</v>
          </cell>
          <cell r="W112">
            <v>5.1336906442940903E-4</v>
          </cell>
          <cell r="X112">
            <v>1.10213162883934E-4</v>
          </cell>
          <cell r="Y112">
            <v>1.14472598680142E-4</v>
          </cell>
          <cell r="Z112">
            <v>1.2146522807307299E-7</v>
          </cell>
          <cell r="AA112">
            <v>1.29403849746069E-4</v>
          </cell>
          <cell r="AB112">
            <v>0.415729149161775</v>
          </cell>
          <cell r="AC112">
            <v>7.4411410341320198E-4</v>
          </cell>
        </row>
        <row r="113">
          <cell r="F113" t="str">
            <v>122aa6a9-2863-3c48-9440-2249fb8bede9</v>
          </cell>
          <cell r="G113">
            <v>1</v>
          </cell>
          <cell r="H113" t="str">
            <v>kWh</v>
          </cell>
          <cell r="I113">
            <v>2050</v>
          </cell>
          <cell r="J113">
            <v>0.24166750056303099</v>
          </cell>
          <cell r="K113">
            <v>6.24971200760878</v>
          </cell>
          <cell r="L113">
            <v>5.3319690861760299E-5</v>
          </cell>
          <cell r="M113">
            <v>4.4031196397100701E-2</v>
          </cell>
          <cell r="N113">
            <v>1.06022602394045E-2</v>
          </cell>
          <cell r="O113">
            <v>9.0414256143467892E-6</v>
          </cell>
          <cell r="P113">
            <v>0.24411078306081499</v>
          </cell>
          <cell r="Q113">
            <v>9.8604684148839196E-3</v>
          </cell>
          <cell r="R113">
            <v>7.8395790942311999E-2</v>
          </cell>
          <cell r="S113">
            <v>7.6576156420226499E-2</v>
          </cell>
          <cell r="T113">
            <v>7.7461843972967204E-3</v>
          </cell>
          <cell r="U113">
            <v>1.32805350611469E-2</v>
          </cell>
          <cell r="V113">
            <v>2.4505935797481901E-6</v>
          </cell>
          <cell r="W113">
            <v>5.7545215852716704E-4</v>
          </cell>
          <cell r="X113">
            <v>6.8476142120531394E-5</v>
          </cell>
          <cell r="Y113">
            <v>7.4176049294157002E-5</v>
          </cell>
          <cell r="Z113">
            <v>1.3268699117023199E-7</v>
          </cell>
          <cell r="AA113">
            <v>1.16126415500065E-4</v>
          </cell>
          <cell r="AB113">
            <v>0.42127889052495099</v>
          </cell>
          <cell r="AC113">
            <v>1.30613171419805E-3</v>
          </cell>
        </row>
        <row r="114">
          <cell r="E114" t="str">
            <v>US</v>
          </cell>
          <cell r="F114" t="str">
            <v>c8427d94-a0eb-34c5-b306-c01919d79911</v>
          </cell>
          <cell r="G114">
            <v>1</v>
          </cell>
          <cell r="H114" t="str">
            <v>kWh</v>
          </cell>
          <cell r="I114">
            <v>2050</v>
          </cell>
          <cell r="J114">
            <v>0.51356071017077598</v>
          </cell>
          <cell r="K114">
            <v>9.7980290474973906</v>
          </cell>
          <cell r="L114">
            <v>1.05044535305605E-3</v>
          </cell>
          <cell r="M114">
            <v>0.14601518715266901</v>
          </cell>
          <cell r="N114">
            <v>1.5122761355858E-2</v>
          </cell>
          <cell r="O114">
            <v>2.91307908682079E-4</v>
          </cell>
          <cell r="P114">
            <v>0.52160712549542898</v>
          </cell>
          <cell r="Q114">
            <v>2.1702994608386102E-2</v>
          </cell>
          <cell r="R114">
            <v>0.427624273036463</v>
          </cell>
          <cell r="S114">
            <v>0.10895212603589199</v>
          </cell>
          <cell r="T114">
            <v>2.4258290731627502E-3</v>
          </cell>
          <cell r="U114">
            <v>1.98844341438464E-2</v>
          </cell>
          <cell r="V114">
            <v>2.0768878749921599E-5</v>
          </cell>
          <cell r="W114">
            <v>4.20143039530467E-4</v>
          </cell>
          <cell r="X114">
            <v>5.9654327586961995E-4</v>
          </cell>
          <cell r="Y114">
            <v>6.0959721536207499E-4</v>
          </cell>
          <cell r="Z114">
            <v>1.9732399390914601E-7</v>
          </cell>
          <cell r="AA114">
            <v>1.1922869355695501E-3</v>
          </cell>
          <cell r="AB114">
            <v>0.35959326900184702</v>
          </cell>
          <cell r="AC114">
            <v>4.1351653880876303E-3</v>
          </cell>
        </row>
        <row r="115">
          <cell r="F115" t="str">
            <v>9e2811b4-1809-4598-a916-61da58e284fd</v>
          </cell>
          <cell r="G115">
            <v>1</v>
          </cell>
          <cell r="H115" t="str">
            <v>kWh</v>
          </cell>
          <cell r="I115">
            <v>2050</v>
          </cell>
          <cell r="J115">
            <v>0.478585610042917</v>
          </cell>
          <cell r="K115">
            <v>8.0376270119219502</v>
          </cell>
          <cell r="L115">
            <v>1.8437036940780801E-3</v>
          </cell>
          <cell r="M115">
            <v>0.13300458985720101</v>
          </cell>
          <cell r="N115">
            <v>2.13732346500498E-2</v>
          </cell>
          <cell r="O115">
            <v>5.0592277106007799E-4</v>
          </cell>
          <cell r="P115">
            <v>0.48475014344789202</v>
          </cell>
          <cell r="Q115">
            <v>3.2234877794393699E-2</v>
          </cell>
          <cell r="R115">
            <v>0.60567472762623897</v>
          </cell>
          <cell r="S115">
            <v>1.2936458805866901E-3</v>
          </cell>
          <cell r="T115">
            <v>9.3072760393448002E-4</v>
          </cell>
          <cell r="U115">
            <v>2.8236367117031799E-2</v>
          </cell>
          <cell r="V115">
            <v>3.1811010420339997E-5</v>
          </cell>
          <cell r="W115">
            <v>4.0009583978813698E-4</v>
          </cell>
          <cell r="X115">
            <v>5.7277812475807499E-4</v>
          </cell>
          <cell r="Y115">
            <v>5.8259399464159203E-4</v>
          </cell>
          <cell r="Z115">
            <v>1.72163196852112E-7</v>
          </cell>
          <cell r="AA115">
            <v>1.1945172537241699E-3</v>
          </cell>
          <cell r="AB115">
            <v>0.38461106592527999</v>
          </cell>
          <cell r="AC115">
            <v>3.0063364459159999E-3</v>
          </cell>
        </row>
        <row r="116">
          <cell r="F116" t="str">
            <v>8bb79c12-eb94-363d-9ec1-d71d46a0f2a3</v>
          </cell>
          <cell r="G116">
            <v>1</v>
          </cell>
          <cell r="H116" t="str">
            <v>kWh</v>
          </cell>
          <cell r="I116">
            <v>2050</v>
          </cell>
          <cell r="J116">
            <v>0.13673381619147901</v>
          </cell>
          <cell r="K116">
            <v>7.2769989687062901</v>
          </cell>
          <cell r="L116">
            <v>6.8302372546243703E-5</v>
          </cell>
          <cell r="M116">
            <v>4.7231282034612798E-2</v>
          </cell>
          <cell r="N116">
            <v>7.2222203551258303E-3</v>
          </cell>
          <cell r="O116">
            <v>7.0214307478511496E-6</v>
          </cell>
          <cell r="P116">
            <v>0.140177400987025</v>
          </cell>
          <cell r="Q116">
            <v>6.6314998193881302E-3</v>
          </cell>
          <cell r="R116">
            <v>7.1430019405651302E-2</v>
          </cell>
          <cell r="S116">
            <v>0.16395518755932301</v>
          </cell>
          <cell r="T116">
            <v>9.1920812034229395E-3</v>
          </cell>
          <cell r="U116">
            <v>8.9688723642281799E-3</v>
          </cell>
          <cell r="V116">
            <v>3.9310318531062801E-6</v>
          </cell>
          <cell r="W116">
            <v>4.7128302650913697E-4</v>
          </cell>
          <cell r="X116">
            <v>1.3982033446618099E-4</v>
          </cell>
          <cell r="Y116">
            <v>1.4605846229168401E-4</v>
          </cell>
          <cell r="Z116">
            <v>1.10570729371076E-7</v>
          </cell>
          <cell r="AA116">
            <v>1.8249728518604101E-4</v>
          </cell>
          <cell r="AB116">
            <v>0.32347163424272501</v>
          </cell>
          <cell r="AC116">
            <v>1.9375414294075699E-3</v>
          </cell>
        </row>
        <row r="117">
          <cell r="F117" t="str">
            <v>b61cac0a-ced2-39d5-a7c7-d5c2ba600709</v>
          </cell>
          <cell r="G117">
            <v>1</v>
          </cell>
          <cell r="H117" t="str">
            <v>kWh</v>
          </cell>
          <cell r="I117">
            <v>2050</v>
          </cell>
          <cell r="J117">
            <v>0.84492685052712702</v>
          </cell>
          <cell r="K117">
            <v>13.8176187409319</v>
          </cell>
          <cell r="L117">
            <v>1.3750236107345399E-3</v>
          </cell>
          <cell r="M117">
            <v>0.22532069788397299</v>
          </cell>
          <cell r="N117">
            <v>1.86099453978095E-2</v>
          </cell>
          <cell r="O117">
            <v>3.3112759989510502E-4</v>
          </cell>
          <cell r="P117">
            <v>0.85870887945642105</v>
          </cell>
          <cell r="Q117">
            <v>2.70133464950984E-2</v>
          </cell>
          <cell r="R117">
            <v>0.65750848355524405</v>
          </cell>
          <cell r="S117">
            <v>0.15437578030999699</v>
          </cell>
          <cell r="T117">
            <v>1.2817108343723799E-3</v>
          </cell>
          <cell r="U117">
            <v>2.4739460993979501E-2</v>
          </cell>
          <cell r="V117">
            <v>2.4550403468202401E-5</v>
          </cell>
          <cell r="W117">
            <v>5.1818030284491497E-4</v>
          </cell>
          <cell r="X117">
            <v>1.20964766055872E-3</v>
          </cell>
          <cell r="Y117">
            <v>1.2305157864208301E-3</v>
          </cell>
          <cell r="Z117">
            <v>2.7696314907270402E-7</v>
          </cell>
          <cell r="AA117">
            <v>2.5922901798228299E-3</v>
          </cell>
          <cell r="AB117">
            <v>0.47977050815169298</v>
          </cell>
          <cell r="AC117">
            <v>1.0706689391021E-2</v>
          </cell>
        </row>
        <row r="118">
          <cell r="F118" t="str">
            <v>c15204bc-dbef-4122-b600-8a21aa62ea84</v>
          </cell>
          <cell r="G118">
            <v>1</v>
          </cell>
          <cell r="H118" t="str">
            <v>kWh</v>
          </cell>
          <cell r="I118">
            <v>2050</v>
          </cell>
          <cell r="J118">
            <v>0.54026293565241301</v>
          </cell>
          <cell r="K118">
            <v>10.3422158757806</v>
          </cell>
          <cell r="L118">
            <v>8.3933786243018305E-4</v>
          </cell>
          <cell r="M118">
            <v>0.15974025059254601</v>
          </cell>
          <cell r="N118">
            <v>1.3518716148945099E-2</v>
          </cell>
          <cell r="O118">
            <v>2.7014841132458702E-4</v>
          </cell>
          <cell r="P118">
            <v>0.54864194356905904</v>
          </cell>
          <cell r="Q118">
            <v>1.9900655252947701E-2</v>
          </cell>
          <cell r="R118">
            <v>0.37196884852006301</v>
          </cell>
          <cell r="S118">
            <v>0.14986578416228899</v>
          </cell>
          <cell r="T118">
            <v>2.7621837652453498E-3</v>
          </cell>
          <cell r="U118">
            <v>1.7784440338804799E-2</v>
          </cell>
          <cell r="V118">
            <v>2.0260451279894099E-5</v>
          </cell>
          <cell r="W118">
            <v>3.9867366816646898E-4</v>
          </cell>
          <cell r="X118">
            <v>5.1690050979548202E-4</v>
          </cell>
          <cell r="Y118">
            <v>5.3106443667066104E-4</v>
          </cell>
          <cell r="Z118">
            <v>2.15377829947938E-7</v>
          </cell>
          <cell r="AA118">
            <v>9.8085589970202391E-4</v>
          </cell>
          <cell r="AB118">
            <v>0.32744952445668901</v>
          </cell>
          <cell r="AC118">
            <v>2.23171451730747E-3</v>
          </cell>
        </row>
        <row r="119">
          <cell r="F119" t="str">
            <v>bef92a0f-a340-44a2-b224-852a1da6994d</v>
          </cell>
          <cell r="G119">
            <v>1</v>
          </cell>
          <cell r="H119" t="str">
            <v>kWh</v>
          </cell>
          <cell r="I119">
            <v>2050</v>
          </cell>
          <cell r="J119">
            <v>0.42755784248269901</v>
          </cell>
          <cell r="K119">
            <v>8.2529638509073902</v>
          </cell>
          <cell r="L119">
            <v>1.4966298162484399E-3</v>
          </cell>
          <cell r="M119">
            <v>0.12835217348539299</v>
          </cell>
          <cell r="N119">
            <v>1.6785397279984599E-2</v>
          </cell>
          <cell r="O119">
            <v>4.01761870070212E-4</v>
          </cell>
          <cell r="P119">
            <v>0.43380701123397303</v>
          </cell>
          <cell r="Q119">
            <v>2.4605672040073599E-2</v>
          </cell>
          <cell r="R119">
            <v>0.447210723272426</v>
          </cell>
          <cell r="S119">
            <v>7.7659174170475298E-2</v>
          </cell>
          <cell r="T119">
            <v>7.4271997627106397E-4</v>
          </cell>
          <cell r="U119">
            <v>2.2090278090992801E-2</v>
          </cell>
          <cell r="V119">
            <v>2.6692349960857702E-5</v>
          </cell>
          <cell r="W119">
            <v>3.6419815274751102E-4</v>
          </cell>
          <cell r="X119">
            <v>3.1268180870132301E-4</v>
          </cell>
          <cell r="Y119">
            <v>3.2352523712895798E-4</v>
          </cell>
          <cell r="Z119">
            <v>1.68312449766991E-7</v>
          </cell>
          <cell r="AA119">
            <v>7.7051414709429099E-4</v>
          </cell>
          <cell r="AB119">
            <v>0.317934445394079</v>
          </cell>
          <cell r="AC119">
            <v>1.3272880682684599E-3</v>
          </cell>
        </row>
        <row r="120">
          <cell r="F120" t="str">
            <v>9a6b06ea-3c60-4626-b2d3-7b5b86c39539</v>
          </cell>
          <cell r="G120">
            <v>1</v>
          </cell>
          <cell r="H120" t="str">
            <v>kWh</v>
          </cell>
          <cell r="I120">
            <v>2050</v>
          </cell>
          <cell r="J120">
            <v>0.24860307028831699</v>
          </cell>
          <cell r="K120">
            <v>6.6539953477216303</v>
          </cell>
          <cell r="L120">
            <v>6.3013051630230203E-4</v>
          </cell>
          <cell r="M120">
            <v>7.3559318072518198E-2</v>
          </cell>
          <cell r="N120">
            <v>1.17467465759412E-2</v>
          </cell>
          <cell r="O120">
            <v>1.84683639211238E-4</v>
          </cell>
          <cell r="P120">
            <v>0.25260859504707101</v>
          </cell>
          <cell r="Q120">
            <v>1.5542261052273E-2</v>
          </cell>
          <cell r="R120">
            <v>0.243119256220659</v>
          </cell>
          <cell r="S120">
            <v>4.20551788274161E-2</v>
          </cell>
          <cell r="T120">
            <v>2.8159297638395398E-3</v>
          </cell>
          <cell r="U120">
            <v>1.51677591824327E-2</v>
          </cell>
          <cell r="V120">
            <v>1.26883252722222E-5</v>
          </cell>
          <cell r="W120">
            <v>3.6795551284180998E-4</v>
          </cell>
          <cell r="X120">
            <v>3.0299286885391999E-4</v>
          </cell>
          <cell r="Y120">
            <v>3.0983304666151197E-4</v>
          </cell>
          <cell r="Z120">
            <v>1.2733838849692199E-7</v>
          </cell>
          <cell r="AA120">
            <v>3.9516336962689102E-4</v>
          </cell>
          <cell r="AB120">
            <v>0.29156814422734001</v>
          </cell>
          <cell r="AC120">
            <v>2.40162210148843E-3</v>
          </cell>
        </row>
        <row r="121">
          <cell r="F121" t="str">
            <v>059efe10-b094-4ecb-9087-cf35347fb854</v>
          </cell>
          <cell r="G121">
            <v>1</v>
          </cell>
          <cell r="H121" t="str">
            <v>kg</v>
          </cell>
          <cell r="I121">
            <v>2050</v>
          </cell>
          <cell r="J121">
            <v>7.0749427887889196</v>
          </cell>
          <cell r="K121">
            <v>127.81188540754</v>
          </cell>
          <cell r="L121">
            <v>1.84630061497978E-2</v>
          </cell>
          <cell r="M121">
            <v>1.4520418849110399</v>
          </cell>
          <cell r="N121">
            <v>0.38589279593334103</v>
          </cell>
          <cell r="O121">
            <v>1.9996283019256202E-3</v>
          </cell>
          <cell r="P121">
            <v>7.1913242082438797</v>
          </cell>
          <cell r="Q121">
            <v>3.7656881448053601</v>
          </cell>
          <cell r="R121">
            <v>10.2391377433275</v>
          </cell>
          <cell r="S121">
            <v>0.12570654060540001</v>
          </cell>
          <cell r="T121">
            <v>4.5381062610991597E-2</v>
          </cell>
          <cell r="U121">
            <v>0.53086684547076302</v>
          </cell>
          <cell r="V121">
            <v>1.5042639987195E-4</v>
          </cell>
          <cell r="W121">
            <v>0.24004079191845401</v>
          </cell>
          <cell r="X121">
            <v>1.80085654933522E-2</v>
          </cell>
          <cell r="Y121">
            <v>1.82253261035174E-2</v>
          </cell>
          <cell r="Z121">
            <v>2.5498068605367E-6</v>
          </cell>
          <cell r="AA121">
            <v>5.1217465267285503E-2</v>
          </cell>
          <cell r="AB121">
            <v>9.7140193685442906</v>
          </cell>
          <cell r="AC121">
            <v>0.30254397231340702</v>
          </cell>
        </row>
        <row r="122">
          <cell r="F122" t="str">
            <v>8f288457-5401-4c22-b21f-9f82e9a8069f</v>
          </cell>
          <cell r="G122">
            <v>1</v>
          </cell>
          <cell r="H122" t="str">
            <v>kg</v>
          </cell>
          <cell r="I122">
            <v>2050</v>
          </cell>
          <cell r="J122">
            <v>0.49451229505417799</v>
          </cell>
          <cell r="K122">
            <v>8.4126649071902104</v>
          </cell>
          <cell r="L122">
            <v>2.1291249211808599E-3</v>
          </cell>
          <cell r="M122">
            <v>0.14487591991555801</v>
          </cell>
          <cell r="N122">
            <v>0.50981255089685495</v>
          </cell>
          <cell r="O122">
            <v>7.0854142130763497E-4</v>
          </cell>
          <cell r="P122">
            <v>0.50274780314568401</v>
          </cell>
          <cell r="Q122">
            <v>6.8120639032454397E-2</v>
          </cell>
          <cell r="R122">
            <v>7.65988740451568</v>
          </cell>
          <cell r="S122">
            <v>4.0595448614390503E-2</v>
          </cell>
          <cell r="T122">
            <v>1.11115821584644E-2</v>
          </cell>
          <cell r="U122">
            <v>0.65293677926864502</v>
          </cell>
          <cell r="V122">
            <v>1.8486736804187699E-5</v>
          </cell>
          <cell r="W122">
            <v>2.3178469886994998E-2</v>
          </cell>
          <cell r="X122">
            <v>1.6963262659925201E-3</v>
          </cell>
          <cell r="Y122">
            <v>1.74155583966191E-3</v>
          </cell>
          <cell r="Z122">
            <v>3.0489899835115101E-7</v>
          </cell>
          <cell r="AA122">
            <v>5.6940706961790396E-3</v>
          </cell>
          <cell r="AB122">
            <v>46.8975756318968</v>
          </cell>
          <cell r="AC122">
            <v>1.44490114761764E-2</v>
          </cell>
        </row>
        <row r="123">
          <cell r="F123" t="str">
            <v>a792315c-9d94-459d-b5be-decfd3592d86</v>
          </cell>
          <cell r="G123">
            <v>1</v>
          </cell>
          <cell r="H123" t="str">
            <v>kg</v>
          </cell>
          <cell r="I123">
            <v>2050</v>
          </cell>
          <cell r="J123">
            <v>0.73985048890798599</v>
          </cell>
          <cell r="K123">
            <v>10.198959511126301</v>
          </cell>
          <cell r="L123">
            <v>2.3970787497997899E-3</v>
          </cell>
          <cell r="M123">
            <v>0.175624997557672</v>
          </cell>
          <cell r="N123">
            <v>12.4356562945388</v>
          </cell>
          <cell r="O123">
            <v>7.7124392706247704E-4</v>
          </cell>
          <cell r="P123">
            <v>0.75018509712830095</v>
          </cell>
          <cell r="Q123">
            <v>7.9271408867852097E-2</v>
          </cell>
          <cell r="R123">
            <v>10.153416813614999</v>
          </cell>
          <cell r="S123">
            <v>4.8826461405989403E-2</v>
          </cell>
          <cell r="T123">
            <v>1.8058538007248701E-2</v>
          </cell>
          <cell r="U123">
            <v>14.8743324425526</v>
          </cell>
          <cell r="V123">
            <v>2.3468850620601001E-5</v>
          </cell>
          <cell r="W123">
            <v>2.49697001579379E-2</v>
          </cell>
          <cell r="X123">
            <v>1.99019777422042E-3</v>
          </cell>
          <cell r="Y123">
            <v>2.0421002443732602E-3</v>
          </cell>
          <cell r="Z123">
            <v>3.5012931321045197E-7</v>
          </cell>
          <cell r="AA123">
            <v>6.2340412763084796E-3</v>
          </cell>
          <cell r="AB123">
            <v>50.037234873810498</v>
          </cell>
          <cell r="AC123">
            <v>1.54091448571404E-2</v>
          </cell>
        </row>
        <row r="124">
          <cell r="F124" t="str">
            <v>de2a76fd-7eb0-3eff-8c51-cfad75eade3c</v>
          </cell>
          <cell r="G124">
            <v>1</v>
          </cell>
          <cell r="H124" t="str">
            <v>kg</v>
          </cell>
          <cell r="I124">
            <v>2050</v>
          </cell>
          <cell r="J124">
            <v>22.9396016531458</v>
          </cell>
          <cell r="K124">
            <v>221.11536006283399</v>
          </cell>
          <cell r="L124">
            <v>4.1755427132281898E-2</v>
          </cell>
          <cell r="M124">
            <v>4.4980719301735199</v>
          </cell>
          <cell r="N124">
            <v>0.50282265958866201</v>
          </cell>
          <cell r="O124">
            <v>4.92737989874714E-3</v>
          </cell>
          <cell r="P124">
            <v>23.571276867612902</v>
          </cell>
          <cell r="Q124">
            <v>4.0582604328760201</v>
          </cell>
          <cell r="R124">
            <v>17.223985854125399</v>
          </cell>
          <cell r="S124">
            <v>0.166721715362323</v>
          </cell>
          <cell r="T124">
            <v>6.1112156809389202E-2</v>
          </cell>
          <cell r="U124">
            <v>0.69867890830576995</v>
          </cell>
          <cell r="V124">
            <v>3.6071007500009102E-4</v>
          </cell>
          <cell r="W124">
            <v>0.238970033279127</v>
          </cell>
          <cell r="X124">
            <v>6.3872193123712506E-2</v>
          </cell>
          <cell r="Y124">
            <v>6.4156672815834204E-2</v>
          </cell>
          <cell r="Z124">
            <v>4.8506664362675097E-6</v>
          </cell>
          <cell r="AA124">
            <v>0.10194525131111599</v>
          </cell>
          <cell r="AB124">
            <v>17.179833466199899</v>
          </cell>
          <cell r="AC124">
            <v>5.3527519781025101E-2</v>
          </cell>
        </row>
        <row r="125">
          <cell r="F125" t="str">
            <v>d7523c6f-45ef-463c-92cf-47089f6cd77d</v>
          </cell>
          <cell r="G125">
            <v>1</v>
          </cell>
          <cell r="H125" t="str">
            <v>kg</v>
          </cell>
          <cell r="I125">
            <v>2050</v>
          </cell>
          <cell r="J125">
            <v>0.51763843496552497</v>
          </cell>
          <cell r="K125">
            <v>8.3997620889610598</v>
          </cell>
          <cell r="L125">
            <v>2.1213873019639401E-3</v>
          </cell>
          <cell r="M125">
            <v>0.14525196912461499</v>
          </cell>
          <cell r="N125">
            <v>0.50976463877746803</v>
          </cell>
          <cell r="O125">
            <v>6.8548269921535105E-4</v>
          </cell>
          <cell r="P125">
            <v>0.527350632123747</v>
          </cell>
          <cell r="Q125">
            <v>6.8165525310639102E-2</v>
          </cell>
          <cell r="R125">
            <v>7.6471669481455802</v>
          </cell>
          <cell r="S125">
            <v>3.8271235569502397E-2</v>
          </cell>
          <cell r="T125">
            <v>1.0937892614157599E-2</v>
          </cell>
          <cell r="U125">
            <v>0.65282890885800404</v>
          </cell>
          <cell r="V125">
            <v>1.6957564757222599E-5</v>
          </cell>
          <cell r="W125">
            <v>2.3182580471669E-2</v>
          </cell>
          <cell r="X125">
            <v>1.85873365873616E-3</v>
          </cell>
          <cell r="Y125">
            <v>1.90317531270076E-3</v>
          </cell>
          <cell r="Z125">
            <v>3.0178751964626301E-7</v>
          </cell>
          <cell r="AA125">
            <v>5.8308839703040197E-3</v>
          </cell>
          <cell r="AB125">
            <v>46.930650080638003</v>
          </cell>
          <cell r="AC125">
            <v>1.4175292755105E-2</v>
          </cell>
        </row>
        <row r="126">
          <cell r="F126" t="str">
            <v>2c3dcf33-1cc5-4d19-ae4e-024ffaed34e6</v>
          </cell>
          <cell r="G126">
            <v>1</v>
          </cell>
          <cell r="H126" t="str">
            <v>kg</v>
          </cell>
          <cell r="I126">
            <v>2050</v>
          </cell>
          <cell r="J126">
            <v>0.76297662881933304</v>
          </cell>
          <cell r="K126">
            <v>10.1860566928971</v>
          </cell>
          <cell r="L126">
            <v>2.3893411305828702E-3</v>
          </cell>
          <cell r="M126">
            <v>0.17600104676672901</v>
          </cell>
          <cell r="N126">
            <v>12.435608382419501</v>
          </cell>
          <cell r="O126">
            <v>7.4818520497019398E-4</v>
          </cell>
          <cell r="P126">
            <v>0.77478792610636305</v>
          </cell>
          <cell r="Q126">
            <v>7.9316295146036803E-2</v>
          </cell>
          <cell r="R126">
            <v>10.1406963572449</v>
          </cell>
          <cell r="S126">
            <v>4.6502248361101298E-2</v>
          </cell>
          <cell r="T126">
            <v>1.7884848462941898E-2</v>
          </cell>
          <cell r="U126">
            <v>14.874224572141999</v>
          </cell>
          <cell r="V126">
            <v>2.1939678573635898E-5</v>
          </cell>
          <cell r="W126">
            <v>2.4973810742611801E-2</v>
          </cell>
          <cell r="X126">
            <v>2.1526051669640599E-3</v>
          </cell>
          <cell r="Y126">
            <v>2.20371971741211E-3</v>
          </cell>
          <cell r="Z126">
            <v>3.4701783450556397E-7</v>
          </cell>
          <cell r="AA126">
            <v>6.3708545504334597E-3</v>
          </cell>
          <cell r="AB126">
            <v>50.0703093225518</v>
          </cell>
          <cell r="AC126">
            <v>1.51354261360672E-2</v>
          </cell>
        </row>
        <row r="127">
          <cell r="F127" t="str">
            <v>4255334f-fa07-30b0-b0f3-8ed38c7ce119</v>
          </cell>
          <cell r="G127">
            <v>1</v>
          </cell>
          <cell r="H127" t="str">
            <v>kg</v>
          </cell>
          <cell r="I127">
            <v>2050</v>
          </cell>
          <cell r="J127">
            <v>28.141116828719401</v>
          </cell>
          <cell r="K127">
            <v>328.93172851586701</v>
          </cell>
          <cell r="L127">
            <v>0.124296808724266</v>
          </cell>
          <cell r="M127">
            <v>6.8316298459292604</v>
          </cell>
          <cell r="N127">
            <v>0.82765535731720197</v>
          </cell>
          <cell r="O127">
            <v>1.6844057015144701E-2</v>
          </cell>
          <cell r="P127">
            <v>28.388901246914301</v>
          </cell>
          <cell r="Q127">
            <v>4.6406937112031299</v>
          </cell>
          <cell r="R127">
            <v>33.564205230592599</v>
          </cell>
          <cell r="S127">
            <v>0.157180924396049</v>
          </cell>
          <cell r="T127">
            <v>0.13746078321872701</v>
          </cell>
          <cell r="U127">
            <v>1.14655312702996</v>
          </cell>
          <cell r="V127">
            <v>1.0815525665253301E-3</v>
          </cell>
          <cell r="W127">
            <v>0.23918693838445301</v>
          </cell>
          <cell r="X127">
            <v>6.9359577850213003E-2</v>
          </cell>
          <cell r="Y127">
            <v>6.9895107110372307E-2</v>
          </cell>
          <cell r="Z127">
            <v>6.3431388960934404E-6</v>
          </cell>
          <cell r="AA127">
            <v>0.124839341128771</v>
          </cell>
          <cell r="AB127">
            <v>21.941342143792902</v>
          </cell>
          <cell r="AC127">
            <v>9.4744710648247701E-2</v>
          </cell>
        </row>
        <row r="128">
          <cell r="F128" t="str">
            <v>75efb654-66e9-40c4-beae-2e75d2a1e3ba</v>
          </cell>
          <cell r="G128">
            <v>1</v>
          </cell>
          <cell r="H128" t="str">
            <v>kg</v>
          </cell>
          <cell r="I128">
            <v>2050</v>
          </cell>
          <cell r="J128">
            <v>0.48133971457180702</v>
          </cell>
          <cell r="K128">
            <v>8.2183361736981908</v>
          </cell>
          <cell r="L128">
            <v>2.0519800856940102E-3</v>
          </cell>
          <cell r="M128">
            <v>0.14034490946358499</v>
          </cell>
          <cell r="N128">
            <v>0.50947455189791202</v>
          </cell>
          <cell r="O128">
            <v>6.8168732077334001E-4</v>
          </cell>
          <cell r="P128">
            <v>0.48942234405718699</v>
          </cell>
          <cell r="Q128">
            <v>6.7247589166998301E-2</v>
          </cell>
          <cell r="R128">
            <v>7.6272388454177698</v>
          </cell>
          <cell r="S128">
            <v>3.7382698561237E-2</v>
          </cell>
          <cell r="T128">
            <v>1.1442211665004001E-2</v>
          </cell>
          <cell r="U128">
            <v>0.65241819970332604</v>
          </cell>
          <cell r="V128">
            <v>1.6788418610256799E-5</v>
          </cell>
          <cell r="W128">
            <v>2.3199971596167698E-2</v>
          </cell>
          <cell r="X128">
            <v>1.7159084251109501E-3</v>
          </cell>
          <cell r="Y128">
            <v>1.7613894965171301E-3</v>
          </cell>
          <cell r="Z128">
            <v>2.9654748760746501E-7</v>
          </cell>
          <cell r="AA128">
            <v>5.7158340798717597E-3</v>
          </cell>
          <cell r="AB128">
            <v>46.912339878808098</v>
          </cell>
          <cell r="AC128">
            <v>1.4123050491342401E-2</v>
          </cell>
        </row>
        <row r="129">
          <cell r="F129" t="str">
            <v>d61e91b4-1e2d-4d2f-ae1b-c4ff3adf4113</v>
          </cell>
          <cell r="G129">
            <v>1</v>
          </cell>
          <cell r="H129" t="str">
            <v>kg</v>
          </cell>
          <cell r="I129">
            <v>2050</v>
          </cell>
          <cell r="J129">
            <v>0.72667790842561597</v>
          </cell>
          <cell r="K129">
            <v>10.004630777634199</v>
          </cell>
          <cell r="L129">
            <v>2.3199339143129402E-3</v>
          </cell>
          <cell r="M129">
            <v>0.17109398710569801</v>
          </cell>
          <cell r="N129">
            <v>12.435318295539901</v>
          </cell>
          <cell r="O129">
            <v>7.4438982652818197E-4</v>
          </cell>
          <cell r="P129">
            <v>0.73685963803980403</v>
          </cell>
          <cell r="Q129">
            <v>7.8398359002395904E-2</v>
          </cell>
          <cell r="R129">
            <v>10.120768254517101</v>
          </cell>
          <cell r="S129">
            <v>4.5613711352835901E-2</v>
          </cell>
          <cell r="T129">
            <v>1.8389167513788201E-2</v>
          </cell>
          <cell r="U129">
            <v>14.8738138629873</v>
          </cell>
          <cell r="V129">
            <v>2.1770532426670199E-5</v>
          </cell>
          <cell r="W129">
            <v>2.4991201867110499E-2</v>
          </cell>
          <cell r="X129">
            <v>2.0097799333388599E-3</v>
          </cell>
          <cell r="Y129">
            <v>2.06193390122848E-3</v>
          </cell>
          <cell r="Z129">
            <v>3.4177780246676598E-7</v>
          </cell>
          <cell r="AA129">
            <v>6.2558046600011998E-3</v>
          </cell>
          <cell r="AB129">
            <v>50.051999120721803</v>
          </cell>
          <cell r="AC129">
            <v>1.5083183872307599E-2</v>
          </cell>
        </row>
        <row r="130">
          <cell r="F130" t="str">
            <v>4255334f-fa07-30b0-b0f3-8ed38c7ce119</v>
          </cell>
          <cell r="G130">
            <v>1</v>
          </cell>
          <cell r="H130" t="str">
            <v>kg</v>
          </cell>
          <cell r="I130">
            <v>2050</v>
          </cell>
          <cell r="J130">
            <v>28.141116828719401</v>
          </cell>
          <cell r="K130">
            <v>328.93172851586701</v>
          </cell>
          <cell r="L130">
            <v>0.124296808724266</v>
          </cell>
          <cell r="M130">
            <v>6.8316298459292604</v>
          </cell>
          <cell r="N130">
            <v>0.82765535731720197</v>
          </cell>
          <cell r="O130">
            <v>1.6844057015144701E-2</v>
          </cell>
          <cell r="P130">
            <v>28.388901246914301</v>
          </cell>
          <cell r="Q130">
            <v>4.6406937112031299</v>
          </cell>
          <cell r="R130">
            <v>33.564205230592599</v>
          </cell>
          <cell r="S130">
            <v>0.157180924396049</v>
          </cell>
          <cell r="T130">
            <v>0.13746078321872701</v>
          </cell>
          <cell r="U130">
            <v>1.14655312702996</v>
          </cell>
          <cell r="V130">
            <v>1.0815525665253301E-3</v>
          </cell>
          <cell r="W130">
            <v>0.23918693838445301</v>
          </cell>
          <cell r="X130">
            <v>6.9359577850213003E-2</v>
          </cell>
          <cell r="Y130">
            <v>6.9895107110372307E-2</v>
          </cell>
          <cell r="Z130">
            <v>6.3431388960934404E-6</v>
          </cell>
          <cell r="AA130">
            <v>0.124839341128771</v>
          </cell>
          <cell r="AB130">
            <v>21.941342143792902</v>
          </cell>
          <cell r="AC130">
            <v>9.4744710648247701E-2</v>
          </cell>
        </row>
        <row r="131">
          <cell r="F131" t="str">
            <v>5b13174a-5cc8-477f-8ec8-457e0b7582cb</v>
          </cell>
          <cell r="G131">
            <v>1</v>
          </cell>
          <cell r="H131" t="str">
            <v>kg</v>
          </cell>
          <cell r="I131">
            <v>2050</v>
          </cell>
          <cell r="J131">
            <v>0.48590340347282401</v>
          </cell>
          <cell r="K131">
            <v>8.5299205521748593</v>
          </cell>
          <cell r="L131">
            <v>2.0549476644001301E-3</v>
          </cell>
          <cell r="M131">
            <v>0.14224501389167099</v>
          </cell>
          <cell r="N131">
            <v>0.51005801833535402</v>
          </cell>
          <cell r="O131">
            <v>7.0624739720018303E-4</v>
          </cell>
          <cell r="P131">
            <v>0.49356233640269598</v>
          </cell>
          <cell r="Q131">
            <v>6.8541593819452101E-2</v>
          </cell>
          <cell r="R131">
            <v>7.65954945183055</v>
          </cell>
          <cell r="S131">
            <v>5.16280973038446E-2</v>
          </cell>
          <cell r="T131">
            <v>1.1978148922344001E-2</v>
          </cell>
          <cell r="U131">
            <v>0.65324831027505503</v>
          </cell>
          <cell r="V131">
            <v>1.84961794692097E-5</v>
          </cell>
          <cell r="W131">
            <v>2.32020162366188E-2</v>
          </cell>
          <cell r="X131">
            <v>1.74427179943205E-3</v>
          </cell>
          <cell r="Y131">
            <v>1.7894671429802499E-3</v>
          </cell>
          <cell r="Z131">
            <v>3.0023889231348001E-7</v>
          </cell>
          <cell r="AA131">
            <v>5.6455120698509897E-3</v>
          </cell>
          <cell r="AB131">
            <v>46.918402235262903</v>
          </cell>
          <cell r="AC131">
            <v>1.43023560065022E-2</v>
          </cell>
        </row>
        <row r="132">
          <cell r="F132" t="str">
            <v>13a64377-8126-4259-8d11-7d2e83946397</v>
          </cell>
          <cell r="G132">
            <v>1</v>
          </cell>
          <cell r="H132" t="str">
            <v>kg</v>
          </cell>
          <cell r="I132">
            <v>2050</v>
          </cell>
          <cell r="J132">
            <v>0.73124159732663296</v>
          </cell>
          <cell r="K132">
            <v>10.3162151561109</v>
          </cell>
          <cell r="L132">
            <v>2.3229014930190701E-3</v>
          </cell>
          <cell r="M132">
            <v>0.17299409153378401</v>
          </cell>
          <cell r="N132">
            <v>12.4359017619773</v>
          </cell>
          <cell r="O132">
            <v>7.6894990295502499E-4</v>
          </cell>
          <cell r="P132">
            <v>0.74099963038531302</v>
          </cell>
          <cell r="Q132">
            <v>7.9692363654849802E-2</v>
          </cell>
          <cell r="R132">
            <v>10.153078860929901</v>
          </cell>
          <cell r="S132">
            <v>5.98591100954435E-2</v>
          </cell>
          <cell r="T132">
            <v>1.8925104771128302E-2</v>
          </cell>
          <cell r="U132">
            <v>14.874643973558999</v>
          </cell>
          <cell r="V132">
            <v>2.3478293285622999E-5</v>
          </cell>
          <cell r="W132">
            <v>2.4993246507561601E-2</v>
          </cell>
          <cell r="X132">
            <v>2.0381433076599601E-3</v>
          </cell>
          <cell r="Y132">
            <v>2.0900115476916001E-3</v>
          </cell>
          <cell r="Z132">
            <v>3.4546920717278097E-7</v>
          </cell>
          <cell r="AA132">
            <v>6.1854826499804496E-3</v>
          </cell>
          <cell r="AB132">
            <v>50.058061477176601</v>
          </cell>
          <cell r="AC132">
            <v>1.5262489387467401E-2</v>
          </cell>
        </row>
        <row r="133">
          <cell r="F133" t="str">
            <v>dc54279b-73a0-3a06-8fdc-bc203fa8a1bc</v>
          </cell>
          <cell r="G133">
            <v>1</v>
          </cell>
          <cell r="H133" t="str">
            <v>kg</v>
          </cell>
          <cell r="I133">
            <v>2050</v>
          </cell>
          <cell r="J133">
            <v>6.8315501640612002</v>
          </cell>
          <cell r="K133">
            <v>157.39228012112201</v>
          </cell>
          <cell r="L133">
            <v>9.31443337465011E-3</v>
          </cell>
          <cell r="M133">
            <v>1.7759390038129801</v>
          </cell>
          <cell r="N133">
            <v>0.33066371293792801</v>
          </cell>
          <cell r="O133">
            <v>3.9564513642212397E-3</v>
          </cell>
          <cell r="P133">
            <v>6.91356225440716</v>
          </cell>
          <cell r="Q133">
            <v>2.4600966846926</v>
          </cell>
          <cell r="R133">
            <v>9.0844016987580893</v>
          </cell>
          <cell r="S133">
            <v>1.7382409834311101</v>
          </cell>
          <cell r="T133">
            <v>3.6684668895542297E-2</v>
          </cell>
          <cell r="U133">
            <v>0.45567544720176001</v>
          </cell>
          <cell r="V133">
            <v>3.6184186097752398E-4</v>
          </cell>
          <cell r="W133">
            <v>0.18913864981641901</v>
          </cell>
          <cell r="X133">
            <v>9.4942029571630105E-3</v>
          </cell>
          <cell r="Y133">
            <v>9.6852495564263598E-3</v>
          </cell>
          <cell r="Z133">
            <v>2.7412492460477001E-6</v>
          </cell>
          <cell r="AA133">
            <v>2.3242692275554699E-2</v>
          </cell>
          <cell r="AB133">
            <v>9.4461455804567702</v>
          </cell>
          <cell r="AC133">
            <v>0.30460563171982702</v>
          </cell>
        </row>
        <row r="134">
          <cell r="F134" t="str">
            <v>3a930d86-7d27-3437-9515-0edad19d8c75</v>
          </cell>
          <cell r="G134">
            <v>1</v>
          </cell>
          <cell r="H134" t="str">
            <v>kg</v>
          </cell>
          <cell r="I134">
            <v>2050</v>
          </cell>
          <cell r="J134">
            <v>0.474870636302966</v>
          </cell>
          <cell r="K134">
            <v>8.9515350585447102</v>
          </cell>
          <cell r="L134">
            <v>1.91596046780526E-3</v>
          </cell>
          <cell r="M134">
            <v>0.14829689344555799</v>
          </cell>
          <cell r="N134">
            <v>0.50900735402498498</v>
          </cell>
          <cell r="O134">
            <v>6.8793522942869304E-4</v>
          </cell>
          <cell r="P134">
            <v>0.481652768690425</v>
          </cell>
          <cell r="Q134">
            <v>6.6833403497738406E-2</v>
          </cell>
          <cell r="R134">
            <v>7.6242144592746897</v>
          </cell>
          <cell r="S134">
            <v>4.8618684147654002E-2</v>
          </cell>
          <cell r="T134">
            <v>1.04814410004525E-2</v>
          </cell>
          <cell r="U134">
            <v>0.65211113381098196</v>
          </cell>
          <cell r="V134">
            <v>1.6844506452744901E-5</v>
          </cell>
          <cell r="W134">
            <v>2.31770482500144E-2</v>
          </cell>
          <cell r="X134">
            <v>1.4863373590305799E-3</v>
          </cell>
          <cell r="Y134">
            <v>1.52820922122052E-3</v>
          </cell>
          <cell r="Z134">
            <v>2.8980807669725998E-7</v>
          </cell>
          <cell r="AA134">
            <v>5.3562496802696197E-3</v>
          </cell>
          <cell r="AB134">
            <v>46.891287354548801</v>
          </cell>
          <cell r="AC134">
            <v>1.5556809803730901E-2</v>
          </cell>
        </row>
        <row r="135">
          <cell r="F135" t="str">
            <v>b4896334-5b25-3ea2-887a-4c7deee894b2</v>
          </cell>
          <cell r="G135">
            <v>1</v>
          </cell>
          <cell r="H135" t="str">
            <v>kg</v>
          </cell>
          <cell r="I135">
            <v>2050</v>
          </cell>
          <cell r="J135">
            <v>0.72405617458355698</v>
          </cell>
          <cell r="K135">
            <v>10.755907565370499</v>
          </cell>
          <cell r="L135">
            <v>2.2136532176310498E-3</v>
          </cell>
          <cell r="M135">
            <v>0.17980638223803</v>
          </cell>
          <cell r="N135">
            <v>12.434880414915501</v>
          </cell>
          <cell r="O135">
            <v>7.5092029673388603E-4</v>
          </cell>
          <cell r="P135">
            <v>0.73297015164648804</v>
          </cell>
          <cell r="Q135">
            <v>7.8081539444969802E-2</v>
          </cell>
          <cell r="R135">
            <v>10.1187150931824</v>
          </cell>
          <cell r="S135">
            <v>5.6201424745496699E-2</v>
          </cell>
          <cell r="T135">
            <v>1.7839949530478301E-2</v>
          </cell>
          <cell r="U135">
            <v>14.8735281933852</v>
          </cell>
          <cell r="V135">
            <v>2.21096095865355E-5</v>
          </cell>
          <cell r="W135">
            <v>2.4971863704337401E-2</v>
          </cell>
          <cell r="X135">
            <v>1.8389425594429801E-3</v>
          </cell>
          <cell r="Y135">
            <v>1.8880759375018001E-3</v>
          </cell>
          <cell r="Z135">
            <v>3.3796447266333401E-7</v>
          </cell>
          <cell r="AA135">
            <v>5.9829434333526802E-3</v>
          </cell>
          <cell r="AB135">
            <v>49.9656426535241</v>
          </cell>
          <cell r="AC135">
            <v>1.6505229671187501E-2</v>
          </cell>
        </row>
        <row r="136">
          <cell r="F136" t="str">
            <v>e60847a0-a559-302f-9d5f-1335e39c19ca</v>
          </cell>
          <cell r="G136">
            <v>1</v>
          </cell>
          <cell r="H136" t="str">
            <v>kg</v>
          </cell>
          <cell r="I136">
            <v>2050</v>
          </cell>
          <cell r="J136">
            <v>18.870648462600698</v>
          </cell>
          <cell r="K136">
            <v>212.670317971445</v>
          </cell>
          <cell r="L136">
            <v>3.8424744018892898E-2</v>
          </cell>
          <cell r="M136">
            <v>4.0505190610492896</v>
          </cell>
          <cell r="N136">
            <v>0.51512359185461498</v>
          </cell>
          <cell r="O136">
            <v>6.06554976142697E-3</v>
          </cell>
          <cell r="P136">
            <v>19.291966318388301</v>
          </cell>
          <cell r="Q136">
            <v>3.93652591096803</v>
          </cell>
          <cell r="R136">
            <v>17.362277141403801</v>
          </cell>
          <cell r="S136">
            <v>0.342781110366911</v>
          </cell>
          <cell r="T136">
            <v>5.8132816424154798E-2</v>
          </cell>
          <cell r="U136">
            <v>0.71361772354188802</v>
          </cell>
          <cell r="V136">
            <v>4.3051779544832098E-4</v>
          </cell>
          <cell r="W136">
            <v>0.23625320827117399</v>
          </cell>
          <cell r="X136">
            <v>4.9222508613065902E-2</v>
          </cell>
          <cell r="Y136">
            <v>4.9511390707912099E-2</v>
          </cell>
          <cell r="Z136">
            <v>4.4451607595335798E-6</v>
          </cell>
          <cell r="AA136">
            <v>8.6354189750073099E-2</v>
          </cell>
          <cell r="AB136">
            <v>15.2514029121877</v>
          </cell>
          <cell r="AC136">
            <v>0.108707122682343</v>
          </cell>
        </row>
        <row r="137">
          <cell r="F137" t="str">
            <v>2e773877-b050-36e4-83bf-4e039e37cf2c</v>
          </cell>
          <cell r="G137">
            <v>1</v>
          </cell>
          <cell r="H137" t="str">
            <v>kg</v>
          </cell>
          <cell r="I137">
            <v>2050</v>
          </cell>
          <cell r="J137">
            <v>0.50305531421802696</v>
          </cell>
          <cell r="K137">
            <v>8.3256297804495105</v>
          </cell>
          <cell r="L137">
            <v>2.1543254957418398E-3</v>
          </cell>
          <cell r="M137">
            <v>0.14319421904243301</v>
          </cell>
          <cell r="N137">
            <v>0.50981737108957703</v>
          </cell>
          <cell r="O137">
            <v>7.0162735876151705E-4</v>
          </cell>
          <cell r="P137">
            <v>0.51161430293840104</v>
          </cell>
          <cell r="Q137">
            <v>6.8257707293050598E-2</v>
          </cell>
          <cell r="R137">
            <v>7.6657266296272804</v>
          </cell>
          <cell r="S137">
            <v>3.25529137139869E-2</v>
          </cell>
          <cell r="T137">
            <v>1.17442160341849E-2</v>
          </cell>
          <cell r="U137">
            <v>0.65293498484849699</v>
          </cell>
          <cell r="V137">
            <v>1.8002272080632701E-5</v>
          </cell>
          <cell r="W137">
            <v>2.3173135798639399E-2</v>
          </cell>
          <cell r="X137">
            <v>1.7715510431573201E-3</v>
          </cell>
          <cell r="Y137">
            <v>1.81644251820018E-3</v>
          </cell>
          <cell r="Z137">
            <v>3.0700552308082601E-7</v>
          </cell>
          <cell r="AA137">
            <v>5.7842749034075899E-3</v>
          </cell>
          <cell r="AB137">
            <v>46.898801783392699</v>
          </cell>
          <cell r="AC137">
            <v>1.54984137018702E-2</v>
          </cell>
        </row>
        <row r="138">
          <cell r="F138" t="str">
            <v>7e6823f5-3fec-3776-86cc-7e6bae7725a8</v>
          </cell>
          <cell r="G138">
            <v>1</v>
          </cell>
          <cell r="H138" t="str">
            <v>kg</v>
          </cell>
          <cell r="I138">
            <v>2050</v>
          </cell>
          <cell r="J138">
            <v>0.74875168668237801</v>
          </cell>
          <cell r="K138">
            <v>10.106712106759099</v>
          </cell>
          <cell r="L138">
            <v>2.4331175552723401E-3</v>
          </cell>
          <cell r="M138">
            <v>0.173830191999645</v>
          </cell>
          <cell r="N138">
            <v>12.435662460280399</v>
          </cell>
          <cell r="O138">
            <v>7.64411699440571E-4</v>
          </cell>
          <cell r="P138">
            <v>0.75941063787839902</v>
          </cell>
          <cell r="Q138">
            <v>7.9429378767079797E-2</v>
          </cell>
          <cell r="R138">
            <v>10.1593127315603</v>
          </cell>
          <cell r="S138">
            <v>4.07819748603565E-2</v>
          </cell>
          <cell r="T138">
            <v>1.8690596640712102E-2</v>
          </cell>
          <cell r="U138">
            <v>14.874311817015901</v>
          </cell>
          <cell r="V138">
            <v>2.29879907437664E-5</v>
          </cell>
          <cell r="W138">
            <v>2.4964071195030999E-2</v>
          </cell>
          <cell r="X138">
            <v>2.0699382764870198E-3</v>
          </cell>
          <cell r="Y138">
            <v>2.1215045285142998E-3</v>
          </cell>
          <cell r="Z138">
            <v>3.5210021261305398E-7</v>
          </cell>
          <cell r="AA138">
            <v>6.35895430280528E-3</v>
          </cell>
          <cell r="AB138">
            <v>49.974844943571398</v>
          </cell>
          <cell r="AC138">
            <v>1.6453768132824599E-2</v>
          </cell>
        </row>
        <row r="139">
          <cell r="F139" t="str">
            <v>059efe10-b094-4ecb-9087-cf35347fb854</v>
          </cell>
          <cell r="G139">
            <v>1</v>
          </cell>
          <cell r="H139" t="str">
            <v>kg</v>
          </cell>
          <cell r="I139">
            <v>2050</v>
          </cell>
          <cell r="J139">
            <v>7.0749427887889196</v>
          </cell>
          <cell r="K139">
            <v>127.81188540754</v>
          </cell>
          <cell r="L139">
            <v>1.84630061497978E-2</v>
          </cell>
          <cell r="M139">
            <v>1.4520418849110399</v>
          </cell>
          <cell r="N139">
            <v>0.38589279593334103</v>
          </cell>
          <cell r="O139">
            <v>1.9996283019256202E-3</v>
          </cell>
          <cell r="P139">
            <v>7.1913242082438797</v>
          </cell>
          <cell r="Q139">
            <v>3.7656881448053601</v>
          </cell>
          <cell r="R139">
            <v>10.2391377433275</v>
          </cell>
          <cell r="S139">
            <v>0.12570654060540001</v>
          </cell>
          <cell r="T139">
            <v>4.5381062610991597E-2</v>
          </cell>
          <cell r="U139">
            <v>0.53086684547076302</v>
          </cell>
          <cell r="V139">
            <v>1.5042639987195E-4</v>
          </cell>
          <cell r="W139">
            <v>0.24004079191845401</v>
          </cell>
          <cell r="X139">
            <v>1.80085654933522E-2</v>
          </cell>
          <cell r="Y139">
            <v>1.82253261035174E-2</v>
          </cell>
          <cell r="Z139">
            <v>2.5498068605367E-6</v>
          </cell>
          <cell r="AA139">
            <v>5.1217465267285503E-2</v>
          </cell>
          <cell r="AB139">
            <v>9.7140193685442906</v>
          </cell>
          <cell r="AC139">
            <v>0.30254397231340702</v>
          </cell>
        </row>
        <row r="140">
          <cell r="F140" t="str">
            <v>8f288457-5401-4c22-b21f-9f82e9a8069f</v>
          </cell>
          <cell r="G140">
            <v>1</v>
          </cell>
          <cell r="H140" t="str">
            <v>kg</v>
          </cell>
          <cell r="I140">
            <v>2050</v>
          </cell>
          <cell r="J140">
            <v>0.49451229505417799</v>
          </cell>
          <cell r="K140">
            <v>8.4126649071902104</v>
          </cell>
          <cell r="L140">
            <v>2.1291249211808599E-3</v>
          </cell>
          <cell r="M140">
            <v>0.14487591991555801</v>
          </cell>
          <cell r="N140">
            <v>0.50981255089685495</v>
          </cell>
          <cell r="O140">
            <v>7.0854142130763497E-4</v>
          </cell>
          <cell r="P140">
            <v>0.50274780314568401</v>
          </cell>
          <cell r="Q140">
            <v>6.8120639032454397E-2</v>
          </cell>
          <cell r="R140">
            <v>7.65988740451568</v>
          </cell>
          <cell r="S140">
            <v>4.0595448614390503E-2</v>
          </cell>
          <cell r="T140">
            <v>1.11115821584644E-2</v>
          </cell>
          <cell r="U140">
            <v>0.65293677926864502</v>
          </cell>
          <cell r="V140">
            <v>1.8486736804187699E-5</v>
          </cell>
          <cell r="W140">
            <v>2.3178469886994998E-2</v>
          </cell>
          <cell r="X140">
            <v>1.6963262659925201E-3</v>
          </cell>
          <cell r="Y140">
            <v>1.74155583966191E-3</v>
          </cell>
          <cell r="Z140">
            <v>3.0489899835115101E-7</v>
          </cell>
          <cell r="AA140">
            <v>5.6940706961790396E-3</v>
          </cell>
          <cell r="AB140">
            <v>46.8975756318968</v>
          </cell>
          <cell r="AC140">
            <v>1.44490114761764E-2</v>
          </cell>
        </row>
        <row r="141">
          <cell r="F141" t="str">
            <v>a792315c-9d94-459d-b5be-decfd3592d86</v>
          </cell>
          <cell r="G141">
            <v>1</v>
          </cell>
          <cell r="H141" t="str">
            <v>kg</v>
          </cell>
          <cell r="I141">
            <v>2050</v>
          </cell>
          <cell r="J141">
            <v>0.73985048890798599</v>
          </cell>
          <cell r="K141">
            <v>10.198959511126301</v>
          </cell>
          <cell r="L141">
            <v>2.3970787497997899E-3</v>
          </cell>
          <cell r="M141">
            <v>0.175624997557672</v>
          </cell>
          <cell r="N141">
            <v>12.4356562945388</v>
          </cell>
          <cell r="O141">
            <v>7.7124392706247704E-4</v>
          </cell>
          <cell r="P141">
            <v>0.75018509712830095</v>
          </cell>
          <cell r="Q141">
            <v>7.9271408867852097E-2</v>
          </cell>
          <cell r="R141">
            <v>10.153416813614999</v>
          </cell>
          <cell r="S141">
            <v>4.8826461405989403E-2</v>
          </cell>
          <cell r="T141">
            <v>1.8058538007248701E-2</v>
          </cell>
          <cell r="U141">
            <v>14.8743324425526</v>
          </cell>
          <cell r="V141">
            <v>2.3468850620601001E-5</v>
          </cell>
          <cell r="W141">
            <v>2.49697001579379E-2</v>
          </cell>
          <cell r="X141">
            <v>1.99019777422042E-3</v>
          </cell>
          <cell r="Y141">
            <v>2.0421002443732602E-3</v>
          </cell>
          <cell r="Z141">
            <v>3.5012931321045197E-7</v>
          </cell>
          <cell r="AA141">
            <v>6.2340412763084796E-3</v>
          </cell>
          <cell r="AB141">
            <v>50.037234873810498</v>
          </cell>
          <cell r="AC141">
            <v>1.54091448571404E-2</v>
          </cell>
        </row>
        <row r="142">
          <cell r="F142" t="str">
            <v>d659616a-2e33-429f-9c6f-96ee4cc80450</v>
          </cell>
          <cell r="G142">
            <v>1</v>
          </cell>
          <cell r="H142" t="str">
            <v>kg</v>
          </cell>
          <cell r="I142">
            <v>2050</v>
          </cell>
          <cell r="J142">
            <v>7.0749427887889196</v>
          </cell>
          <cell r="K142">
            <v>127.81188540754</v>
          </cell>
          <cell r="L142">
            <v>1.84630061497978E-2</v>
          </cell>
          <cell r="M142">
            <v>1.4520418849110399</v>
          </cell>
          <cell r="N142">
            <v>0.38589279593334103</v>
          </cell>
          <cell r="O142">
            <v>1.9996283019256202E-3</v>
          </cell>
          <cell r="P142">
            <v>7.1913242082438797</v>
          </cell>
          <cell r="Q142">
            <v>3.7656881448053601</v>
          </cell>
          <cell r="R142">
            <v>10.2391377433275</v>
          </cell>
          <cell r="S142">
            <v>0.12570654060540001</v>
          </cell>
          <cell r="T142">
            <v>4.5381062610991597E-2</v>
          </cell>
          <cell r="U142">
            <v>0.53086684547076302</v>
          </cell>
          <cell r="V142">
            <v>1.5042639987195E-4</v>
          </cell>
          <cell r="W142">
            <v>0.24004079191845401</v>
          </cell>
          <cell r="X142">
            <v>1.80085654933522E-2</v>
          </cell>
          <cell r="Y142">
            <v>1.82253261035174E-2</v>
          </cell>
          <cell r="Z142">
            <v>2.5498068605367E-6</v>
          </cell>
          <cell r="AA142">
            <v>5.1217465267285503E-2</v>
          </cell>
          <cell r="AB142">
            <v>9.7140193685442906</v>
          </cell>
          <cell r="AC142">
            <v>0.30254397231343499</v>
          </cell>
        </row>
        <row r="143">
          <cell r="F143" t="str">
            <v>3ffcbe07-fbdd-4243-89d2-305ba48963f0</v>
          </cell>
          <cell r="G143">
            <v>1</v>
          </cell>
          <cell r="H143" t="str">
            <v>kg</v>
          </cell>
          <cell r="I143">
            <v>2050</v>
          </cell>
          <cell r="J143">
            <v>0.58928014669275997</v>
          </cell>
          <cell r="K143">
            <v>10.330407308498399</v>
          </cell>
          <cell r="L143">
            <v>2.1403762262376998E-3</v>
          </cell>
          <cell r="M143">
            <v>0.18019024194407299</v>
          </cell>
          <cell r="N143">
            <v>0.50918758638385497</v>
          </cell>
          <cell r="O143">
            <v>7.0001881241976401E-4</v>
          </cell>
          <cell r="P143">
            <v>0.59969736821799302</v>
          </cell>
          <cell r="Q143">
            <v>6.8750402152372395E-2</v>
          </cell>
          <cell r="R143">
            <v>7.6376982653210703</v>
          </cell>
          <cell r="S143">
            <v>4.6498073346677098E-2</v>
          </cell>
          <cell r="T143">
            <v>1.15522929930448E-2</v>
          </cell>
          <cell r="U143">
            <v>0.65211204133396605</v>
          </cell>
          <cell r="V143">
            <v>1.79100077369704E-5</v>
          </cell>
          <cell r="W143">
            <v>2.3216394773994498E-2</v>
          </cell>
          <cell r="X143">
            <v>1.89486236571901E-3</v>
          </cell>
          <cell r="Y143">
            <v>1.94376038854324E-3</v>
          </cell>
          <cell r="Z143">
            <v>3.7928863378110199E-7</v>
          </cell>
          <cell r="AA143">
            <v>6.0103936893875403E-3</v>
          </cell>
          <cell r="AB143">
            <v>46.876781739528397</v>
          </cell>
          <cell r="AC143">
            <v>1.6618984245805199E-2</v>
          </cell>
        </row>
        <row r="144">
          <cell r="F144" t="str">
            <v>f70907a7-dcb0-405a-9f3a-497474c138e2</v>
          </cell>
          <cell r="G144">
            <v>1</v>
          </cell>
          <cell r="H144" t="str">
            <v>kg</v>
          </cell>
          <cell r="I144">
            <v>2050</v>
          </cell>
          <cell r="J144">
            <v>0.83470624012407502</v>
          </cell>
          <cell r="K144">
            <v>12.116450022944401</v>
          </cell>
          <cell r="L144">
            <v>2.4083519496546002E-3</v>
          </cell>
          <cell r="M144">
            <v>0.21093474846475099</v>
          </cell>
          <cell r="N144">
            <v>12.4350340923645</v>
          </cell>
          <cell r="O144">
            <v>7.6280441910122699E-4</v>
          </cell>
          <cell r="P144">
            <v>0.847222560770994</v>
          </cell>
          <cell r="Q144">
            <v>7.9905502260575897E-2</v>
          </cell>
          <cell r="R144">
            <v>10.1313583622832</v>
          </cell>
          <cell r="S144">
            <v>5.4729128542940902E-2</v>
          </cell>
          <cell r="T144">
            <v>1.8498847390470599E-2</v>
          </cell>
          <cell r="U144">
            <v>14.8735134629723</v>
          </cell>
          <cell r="V144">
            <v>2.28973093429964E-5</v>
          </cell>
          <cell r="W144">
            <v>2.5007745922158299E-2</v>
          </cell>
          <cell r="X144">
            <v>2.1887336733442601E-3</v>
          </cell>
          <cell r="Y144">
            <v>2.2443197238905198E-3</v>
          </cell>
          <cell r="Z144">
            <v>4.24339835327902E-7</v>
          </cell>
          <cell r="AA144">
            <v>6.5505409619511798E-3</v>
          </cell>
          <cell r="AB144">
            <v>50.016932021369897</v>
          </cell>
          <cell r="AC144">
            <v>1.75746407449263E-2</v>
          </cell>
        </row>
        <row r="145">
          <cell r="F145" t="str">
            <v>bc7ed981-9d4f-382e-8d3d-242976f2f8a9</v>
          </cell>
          <cell r="G145">
            <v>1</v>
          </cell>
          <cell r="H145" t="str">
            <v>kg</v>
          </cell>
          <cell r="I145">
            <v>2050</v>
          </cell>
          <cell r="J145">
            <v>8.6166471426304696</v>
          </cell>
          <cell r="K145">
            <v>155.27151618851599</v>
          </cell>
          <cell r="L145">
            <v>1.8448940877358499E-2</v>
          </cell>
          <cell r="M145">
            <v>1.6625234840826899</v>
          </cell>
          <cell r="N145">
            <v>0.42883286394125197</v>
          </cell>
          <cell r="O145">
            <v>3.1326177224873701E-3</v>
          </cell>
          <cell r="P145">
            <v>8.8281808229181795</v>
          </cell>
          <cell r="Q145">
            <v>3.8926326143080798</v>
          </cell>
          <cell r="R145">
            <v>12.0054373862902</v>
          </cell>
          <cell r="S145">
            <v>0.74769641433901901</v>
          </cell>
          <cell r="T145">
            <v>4.3600426789539702E-2</v>
          </cell>
          <cell r="U145">
            <v>0.59253573706343998</v>
          </cell>
          <cell r="V145">
            <v>2.52141738684863E-4</v>
          </cell>
          <cell r="W145">
            <v>0.252508985256304</v>
          </cell>
          <cell r="X145">
            <v>1.9044117889813701E-2</v>
          </cell>
          <cell r="Y145">
            <v>1.9275060490134201E-2</v>
          </cell>
          <cell r="Z145">
            <v>2.9479719481071902E-6</v>
          </cell>
          <cell r="AA145">
            <v>4.33393348246068E-2</v>
          </cell>
          <cell r="AB145">
            <v>10.552510278549899</v>
          </cell>
          <cell r="AC145">
            <v>0.16178364730405301</v>
          </cell>
        </row>
        <row r="146">
          <cell r="F146" t="str">
            <v>a0775db6-42bb-4513-aa53-393de966fd3d</v>
          </cell>
          <cell r="G146">
            <v>1</v>
          </cell>
          <cell r="H146" t="str">
            <v>kg</v>
          </cell>
          <cell r="I146">
            <v>2050</v>
          </cell>
          <cell r="J146">
            <v>0.52115136747896396</v>
          </cell>
          <cell r="K146">
            <v>8.9831984649751995</v>
          </cell>
          <cell r="L146">
            <v>2.1528225403905001E-3</v>
          </cell>
          <cell r="M146">
            <v>0.15547421153968299</v>
          </cell>
          <cell r="N146">
            <v>0.50999836871107096</v>
          </cell>
          <cell r="O146">
            <v>7.2118338279640105E-4</v>
          </cell>
          <cell r="P146">
            <v>0.53007108606046804</v>
          </cell>
          <cell r="Q146">
            <v>6.8797202469866203E-2</v>
          </cell>
          <cell r="R146">
            <v>7.6686245409812104</v>
          </cell>
          <cell r="S146">
            <v>4.7554553787440099E-2</v>
          </cell>
          <cell r="T146">
            <v>1.0946340754956501E-2</v>
          </cell>
          <cell r="U146">
            <v>0.65321425819910095</v>
          </cell>
          <cell r="V146">
            <v>1.9269958452846601E-5</v>
          </cell>
          <cell r="W146">
            <v>2.3182281918010101E-2</v>
          </cell>
          <cell r="X146">
            <v>1.6431773121555601E-3</v>
          </cell>
          <cell r="Y146">
            <v>1.6899967276730399E-3</v>
          </cell>
          <cell r="Z146">
            <v>3.8161057515542198E-7</v>
          </cell>
          <cell r="AA146">
            <v>5.5938551867801504E-3</v>
          </cell>
          <cell r="AB146">
            <v>46.907852594924599</v>
          </cell>
          <cell r="AC146">
            <v>1.5511332403422E-2</v>
          </cell>
        </row>
        <row r="147">
          <cell r="F147" t="str">
            <v>93e9bde1-d4bc-40fa-bcf7-7d6d54cadc8e</v>
          </cell>
          <cell r="G147">
            <v>1</v>
          </cell>
          <cell r="H147" t="str">
            <v>kg</v>
          </cell>
          <cell r="I147">
            <v>2050</v>
          </cell>
          <cell r="J147">
            <v>0.76648956133277302</v>
          </cell>
          <cell r="K147">
            <v>10.7694930689113</v>
          </cell>
          <cell r="L147">
            <v>2.4207763690094301E-3</v>
          </cell>
          <cell r="M147">
            <v>0.18622328918179701</v>
          </cell>
          <cell r="N147">
            <v>12.4358421123531</v>
          </cell>
          <cell r="O147">
            <v>7.8388588855124301E-4</v>
          </cell>
          <cell r="P147">
            <v>0.77750838004308498</v>
          </cell>
          <cell r="Q147">
            <v>7.9947972305264001E-2</v>
          </cell>
          <cell r="R147">
            <v>10.1621539500805</v>
          </cell>
          <cell r="S147">
            <v>5.5785566579038999E-2</v>
          </cell>
          <cell r="T147">
            <v>1.78932966037408E-2</v>
          </cell>
          <cell r="U147">
            <v>14.874609921483</v>
          </cell>
          <cell r="V147">
            <v>2.42520722692599E-5</v>
          </cell>
          <cell r="W147">
            <v>2.4973512188952999E-2</v>
          </cell>
          <cell r="X147">
            <v>1.9370488203834699E-3</v>
          </cell>
          <cell r="Y147">
            <v>1.9905411323844001E-3</v>
          </cell>
          <cell r="Z147">
            <v>4.26840890014723E-7</v>
          </cell>
          <cell r="AA147">
            <v>6.1338257669095904E-3</v>
          </cell>
          <cell r="AB147">
            <v>50.047511836838297</v>
          </cell>
          <cell r="AC147">
            <v>1.6471465784385901E-2</v>
          </cell>
        </row>
        <row r="148">
          <cell r="F148" t="str">
            <v>c7970b86-902e-30c9-9cd6-e0f561f5d54a</v>
          </cell>
          <cell r="G148">
            <v>1</v>
          </cell>
          <cell r="H148" t="str">
            <v>kg</v>
          </cell>
          <cell r="I148">
            <v>2050</v>
          </cell>
          <cell r="J148">
            <v>15.465794908922801</v>
          </cell>
          <cell r="K148">
            <v>242.46830961015701</v>
          </cell>
          <cell r="L148">
            <v>1.6464161714432799E-2</v>
          </cell>
          <cell r="M148">
            <v>5.2017123606302196</v>
          </cell>
          <cell r="N148">
            <v>0.39809147172000398</v>
          </cell>
          <cell r="O148">
            <v>2.0516869107970498E-3</v>
          </cell>
          <cell r="P148">
            <v>15.6397499096435</v>
          </cell>
          <cell r="Q148">
            <v>3.6434963824826299</v>
          </cell>
          <cell r="R148">
            <v>10.549252095912699</v>
          </cell>
          <cell r="S148">
            <v>0.13593006837841301</v>
          </cell>
          <cell r="T148">
            <v>4.4506779807024402E-2</v>
          </cell>
          <cell r="U148">
            <v>0.54805148762219003</v>
          </cell>
          <cell r="V148">
            <v>1.6338230322238701E-4</v>
          </cell>
          <cell r="W148">
            <v>0.24005858302747199</v>
          </cell>
          <cell r="X148">
            <v>2.5141055311225301E-2</v>
          </cell>
          <cell r="Y148">
            <v>2.5505860858358601E-2</v>
          </cell>
          <cell r="Z148">
            <v>4.7940564017282299E-6</v>
          </cell>
          <cell r="AA148">
            <v>4.6702085412266899E-2</v>
          </cell>
          <cell r="AB148">
            <v>11.435056582893001</v>
          </cell>
          <cell r="AC148">
            <v>3.3976630291659399E-2</v>
          </cell>
        </row>
        <row r="149">
          <cell r="F149" t="str">
            <v>9c795d3e-d8e4-4c38-b31a-7b978d52bb57</v>
          </cell>
          <cell r="G149">
            <v>1</v>
          </cell>
          <cell r="H149" t="str">
            <v>kg</v>
          </cell>
          <cell r="I149">
            <v>2050</v>
          </cell>
          <cell r="J149">
            <v>0.496563032680503</v>
          </cell>
          <cell r="K149">
            <v>8.4709559017447003</v>
          </cell>
          <cell r="L149">
            <v>2.00185814187742E-3</v>
          </cell>
          <cell r="M149">
            <v>0.155224055327847</v>
          </cell>
          <cell r="N149">
            <v>0.50859472356645796</v>
          </cell>
          <cell r="O149">
            <v>6.7070995864530096E-4</v>
          </cell>
          <cell r="P149">
            <v>0.50439304598172796</v>
          </cell>
          <cell r="Q149">
            <v>6.5798468327714396E-2</v>
          </cell>
          <cell r="R149">
            <v>7.6090126413736501</v>
          </cell>
          <cell r="S149">
            <v>2.62173063419655E-2</v>
          </cell>
          <cell r="T149">
            <v>1.0843687653671901E-2</v>
          </cell>
          <cell r="U149">
            <v>0.65128296450252998</v>
          </cell>
          <cell r="V149">
            <v>1.5852720718305199E-5</v>
          </cell>
          <cell r="W149">
            <v>2.31572620506291E-2</v>
          </cell>
          <cell r="X149">
            <v>1.67330800096573E-3</v>
          </cell>
          <cell r="Y149">
            <v>1.7180863427072601E-3</v>
          </cell>
          <cell r="Z149">
            <v>3.0500132251357902E-7</v>
          </cell>
          <cell r="AA149">
            <v>5.5687137398528798E-3</v>
          </cell>
          <cell r="AB149">
            <v>46.886367416826303</v>
          </cell>
          <cell r="AC149">
            <v>1.40296805464349E-2</v>
          </cell>
        </row>
        <row r="150">
          <cell r="F150" t="str">
            <v>d39552d2-599e-4df3-9184-1d979bd5f5ed</v>
          </cell>
          <cell r="G150">
            <v>1</v>
          </cell>
          <cell r="H150" t="str">
            <v>kg</v>
          </cell>
          <cell r="I150">
            <v>2050</v>
          </cell>
          <cell r="J150">
            <v>0.74190122653431301</v>
          </cell>
          <cell r="K150">
            <v>10.257250505680799</v>
          </cell>
          <cell r="L150">
            <v>2.26981197049636E-3</v>
          </cell>
          <cell r="M150">
            <v>0.18597313296995999</v>
          </cell>
          <cell r="N150">
            <v>12.4344384672084</v>
          </cell>
          <cell r="O150">
            <v>7.3341246440014401E-4</v>
          </cell>
          <cell r="P150">
            <v>0.75183033996434501</v>
          </cell>
          <cell r="Q150">
            <v>7.6949238163112096E-2</v>
          </cell>
          <cell r="R150">
            <v>10.102542050473</v>
          </cell>
          <cell r="S150">
            <v>3.4448319133564297E-2</v>
          </cell>
          <cell r="T150">
            <v>1.77906435024562E-2</v>
          </cell>
          <cell r="U150">
            <v>14.872678627786501</v>
          </cell>
          <cell r="V150">
            <v>2.0834834534718498E-5</v>
          </cell>
          <cell r="W150">
            <v>2.4948492321572001E-2</v>
          </cell>
          <cell r="X150">
            <v>1.9671795091936299E-3</v>
          </cell>
          <cell r="Y150">
            <v>2.0186307474186101E-3</v>
          </cell>
          <cell r="Z150">
            <v>3.5023163737287999E-7</v>
          </cell>
          <cell r="AA150">
            <v>6.1086843199823302E-3</v>
          </cell>
          <cell r="AB150">
            <v>50.026026658740001</v>
          </cell>
          <cell r="AC150">
            <v>1.49898139274008E-2</v>
          </cell>
        </row>
        <row r="151">
          <cell r="F151" t="str">
            <v>de2a76fd-7eb0-3eff-8c51-cfad75eade3c</v>
          </cell>
          <cell r="G151">
            <v>1</v>
          </cell>
          <cell r="H151" t="str">
            <v>kg</v>
          </cell>
          <cell r="I151">
            <v>2050</v>
          </cell>
          <cell r="J151">
            <v>22.9396016531458</v>
          </cell>
          <cell r="K151">
            <v>221.11536006283399</v>
          </cell>
          <cell r="L151">
            <v>4.1755427132281898E-2</v>
          </cell>
          <cell r="M151">
            <v>4.4980719301735199</v>
          </cell>
          <cell r="N151">
            <v>0.50282265958866201</v>
          </cell>
          <cell r="O151">
            <v>4.92737989874714E-3</v>
          </cell>
          <cell r="P151">
            <v>23.571276867612902</v>
          </cell>
          <cell r="Q151">
            <v>4.0582604328760201</v>
          </cell>
          <cell r="R151">
            <v>17.223985854125399</v>
          </cell>
          <cell r="S151">
            <v>0.166721715362323</v>
          </cell>
          <cell r="T151">
            <v>6.1112156809389202E-2</v>
          </cell>
          <cell r="U151">
            <v>0.69867890830576995</v>
          </cell>
          <cell r="V151">
            <v>3.6071007500009102E-4</v>
          </cell>
          <cell r="W151">
            <v>0.238970033279127</v>
          </cell>
          <cell r="X151">
            <v>6.3872193123712506E-2</v>
          </cell>
          <cell r="Y151">
            <v>6.4156672815834204E-2</v>
          </cell>
          <cell r="Z151">
            <v>4.8506664362675097E-6</v>
          </cell>
          <cell r="AA151">
            <v>0.10194525131111599</v>
          </cell>
          <cell r="AB151">
            <v>17.179833466199899</v>
          </cell>
          <cell r="AC151">
            <v>5.3527519781025101E-2</v>
          </cell>
        </row>
        <row r="152">
          <cell r="F152" t="str">
            <v>d7523c6f-45ef-463c-92cf-47089f6cd77d</v>
          </cell>
          <cell r="G152">
            <v>1</v>
          </cell>
          <cell r="H152" t="str">
            <v>kg</v>
          </cell>
          <cell r="I152">
            <v>2050</v>
          </cell>
          <cell r="J152">
            <v>0.51763843496552497</v>
          </cell>
          <cell r="K152">
            <v>8.3997620889610598</v>
          </cell>
          <cell r="L152">
            <v>2.1213873019639401E-3</v>
          </cell>
          <cell r="M152">
            <v>0.14525196912461499</v>
          </cell>
          <cell r="N152">
            <v>0.50976463877746803</v>
          </cell>
          <cell r="O152">
            <v>6.8548269921535105E-4</v>
          </cell>
          <cell r="P152">
            <v>0.527350632123747</v>
          </cell>
          <cell r="Q152">
            <v>6.8165525310639102E-2</v>
          </cell>
          <cell r="R152">
            <v>7.6471669481455802</v>
          </cell>
          <cell r="S152">
            <v>3.8271235569502397E-2</v>
          </cell>
          <cell r="T152">
            <v>1.0937892614157599E-2</v>
          </cell>
          <cell r="U152">
            <v>0.65282890885800404</v>
          </cell>
          <cell r="V152">
            <v>1.6957564757222599E-5</v>
          </cell>
          <cell r="W152">
            <v>2.3182580471669E-2</v>
          </cell>
          <cell r="X152">
            <v>1.85873365873616E-3</v>
          </cell>
          <cell r="Y152">
            <v>1.90317531270076E-3</v>
          </cell>
          <cell r="Z152">
            <v>3.0178751964626301E-7</v>
          </cell>
          <cell r="AA152">
            <v>5.8308839703040197E-3</v>
          </cell>
          <cell r="AB152">
            <v>46.930650080638003</v>
          </cell>
          <cell r="AC152">
            <v>1.4175292755105E-2</v>
          </cell>
        </row>
        <row r="153">
          <cell r="F153" t="str">
            <v>2c3dcf33-1cc5-4d19-ae4e-024ffaed34e6</v>
          </cell>
          <cell r="G153">
            <v>1</v>
          </cell>
          <cell r="H153" t="str">
            <v>kg</v>
          </cell>
          <cell r="I153">
            <v>2050</v>
          </cell>
          <cell r="J153">
            <v>0.76297662881933304</v>
          </cell>
          <cell r="K153">
            <v>10.1860566928971</v>
          </cell>
          <cell r="L153">
            <v>2.3893411305828702E-3</v>
          </cell>
          <cell r="M153">
            <v>0.17600104676672901</v>
          </cell>
          <cell r="N153">
            <v>12.435608382419501</v>
          </cell>
          <cell r="O153">
            <v>7.4818520497019398E-4</v>
          </cell>
          <cell r="P153">
            <v>0.77478792610636305</v>
          </cell>
          <cell r="Q153">
            <v>7.9316295146036803E-2</v>
          </cell>
          <cell r="R153">
            <v>10.1406963572449</v>
          </cell>
          <cell r="S153">
            <v>4.6502248361101298E-2</v>
          </cell>
          <cell r="T153">
            <v>1.7884848462941898E-2</v>
          </cell>
          <cell r="U153">
            <v>14.874224572141999</v>
          </cell>
          <cell r="V153">
            <v>2.1939678573635898E-5</v>
          </cell>
          <cell r="W153">
            <v>2.4973810742611801E-2</v>
          </cell>
          <cell r="X153">
            <v>2.1526051669640599E-3</v>
          </cell>
          <cell r="Y153">
            <v>2.20371971741211E-3</v>
          </cell>
          <cell r="Z153">
            <v>3.4701783450556397E-7</v>
          </cell>
          <cell r="AA153">
            <v>6.3708545504334597E-3</v>
          </cell>
          <cell r="AB153">
            <v>50.0703093225518</v>
          </cell>
          <cell r="AC153">
            <v>1.51354261360672E-2</v>
          </cell>
        </row>
        <row r="154">
          <cell r="F154" t="str">
            <v>ca15bf87-4c8c-42a4-9a3b-e5e63c236272</v>
          </cell>
          <cell r="G154">
            <v>1</v>
          </cell>
          <cell r="H154" t="str">
            <v>kg</v>
          </cell>
          <cell r="I154">
            <v>2050</v>
          </cell>
          <cell r="J154">
            <v>7.1733401053085899</v>
          </cell>
          <cell r="K154">
            <v>131.63160228746801</v>
          </cell>
          <cell r="L154">
            <v>4.5457063557492197E-2</v>
          </cell>
          <cell r="M154">
            <v>1.9331485140893201</v>
          </cell>
          <cell r="N154">
            <v>31.993899881089199</v>
          </cell>
          <cell r="O154">
            <v>3.9090056630827798E-2</v>
          </cell>
          <cell r="P154">
            <v>7.28947028937597</v>
          </cell>
          <cell r="Q154">
            <v>4.3802924260234901</v>
          </cell>
          <cell r="R154">
            <v>473.69532464540299</v>
          </cell>
          <cell r="S154">
            <v>0.83021420869190798</v>
          </cell>
          <cell r="T154">
            <v>-1.13066996678964</v>
          </cell>
          <cell r="U154">
            <v>39.921612784720203</v>
          </cell>
          <cell r="V154">
            <v>8.8995683149029699E-4</v>
          </cell>
          <cell r="W154">
            <v>2.2512841954830001</v>
          </cell>
          <cell r="X154">
            <v>6.4826349964895502E-2</v>
          </cell>
          <cell r="Y154">
            <v>6.6048510146619097E-2</v>
          </cell>
          <cell r="Z154">
            <v>9.49193356709681E-6</v>
          </cell>
          <cell r="AA154">
            <v>9.0283718726192799E-2</v>
          </cell>
          <cell r="AB154">
            <v>502.55660263018001</v>
          </cell>
          <cell r="AC154">
            <v>0.305033563533469</v>
          </cell>
        </row>
        <row r="155">
          <cell r="F155" t="str">
            <v>8e00aa8e-ba0a-4896-88b4-b8f61da9fb6d</v>
          </cell>
          <cell r="G155">
            <v>1</v>
          </cell>
          <cell r="H155" t="str">
            <v>kg</v>
          </cell>
          <cell r="I155">
            <v>2050</v>
          </cell>
          <cell r="J155">
            <v>5.8931177957966696</v>
          </cell>
          <cell r="K155">
            <v>109.360048890314</v>
          </cell>
          <cell r="L155">
            <v>3.1027697194915198E-2</v>
          </cell>
          <cell r="M155">
            <v>1.4897645811898901</v>
          </cell>
          <cell r="N155">
            <v>102.03640488106799</v>
          </cell>
          <cell r="O155">
            <v>0.11870530582743199</v>
          </cell>
          <cell r="P155">
            <v>6.0085231494632501</v>
          </cell>
          <cell r="Q155">
            <v>4.9026866034871501</v>
          </cell>
          <cell r="R155">
            <v>949.37790493623402</v>
          </cell>
          <cell r="S155">
            <v>0.50082648239172201</v>
          </cell>
          <cell r="T155">
            <v>-6.3871215995255207E-2</v>
          </cell>
          <cell r="U155">
            <v>126.414152909655</v>
          </cell>
          <cell r="V155">
            <v>1.0544075713007899E-3</v>
          </cell>
          <cell r="W155">
            <v>1.56694517202004</v>
          </cell>
          <cell r="X155">
            <v>0.11257492478490599</v>
          </cell>
          <cell r="Y155">
            <v>0.11479414084016</v>
          </cell>
          <cell r="Z155">
            <v>1.3488447279351799E-5</v>
          </cell>
          <cell r="AA155">
            <v>9.3539018286882603E-2</v>
          </cell>
          <cell r="AB155">
            <v>147.42417425197701</v>
          </cell>
          <cell r="AC155">
            <v>7.6379819394427395E-2</v>
          </cell>
        </row>
        <row r="156">
          <cell r="F156" t="str">
            <v>f423cd88-c572-49bc-8c9c-830a2622de32</v>
          </cell>
          <cell r="G156">
            <v>1</v>
          </cell>
          <cell r="H156" t="str">
            <v>kg</v>
          </cell>
          <cell r="I156">
            <v>2050</v>
          </cell>
          <cell r="J156">
            <v>2.1563415721792798</v>
          </cell>
          <cell r="K156">
            <v>32.237736353545998</v>
          </cell>
          <cell r="L156">
            <v>9.3555540810354495E-3</v>
          </cell>
          <cell r="M156">
            <v>0.51504015636204903</v>
          </cell>
          <cell r="N156">
            <v>3.72241816856417</v>
          </cell>
          <cell r="O156">
            <v>5.00216032120448E-3</v>
          </cell>
          <cell r="P156">
            <v>2.1905251082769301</v>
          </cell>
          <cell r="Q156">
            <v>0.57475673369524305</v>
          </cell>
          <cell r="R156">
            <v>63.294538367485501</v>
          </cell>
          <cell r="S156">
            <v>0.18913455129349599</v>
          </cell>
          <cell r="T156">
            <v>-7.0982189320622197E-2</v>
          </cell>
          <cell r="U156">
            <v>4.7714575062674696</v>
          </cell>
          <cell r="V156">
            <v>1.3668634614584399E-4</v>
          </cell>
          <cell r="W156">
            <v>0.25941171468857599</v>
          </cell>
          <cell r="X156">
            <v>1.1271130813823201E-2</v>
          </cell>
          <cell r="Y156">
            <v>1.14462092369938E-2</v>
          </cell>
          <cell r="Z156">
            <v>1.44892659852787E-6</v>
          </cell>
          <cell r="AA156">
            <v>1.99621949435588E-2</v>
          </cell>
          <cell r="AB156">
            <v>290.69176955071202</v>
          </cell>
          <cell r="AC156">
            <v>3.9415828546540903E-2</v>
          </cell>
        </row>
        <row r="157">
          <cell r="F157" t="str">
            <v>545fdba6-87b0-4d5e-b9ca-2605db35ded5</v>
          </cell>
          <cell r="G157">
            <v>1</v>
          </cell>
          <cell r="H157" t="str">
            <v>kg</v>
          </cell>
          <cell r="I157">
            <v>2050</v>
          </cell>
          <cell r="J157">
            <v>7.8046063207806</v>
          </cell>
          <cell r="K157">
            <v>130.72276171258801</v>
          </cell>
          <cell r="L157">
            <v>4.5182605918871903E-2</v>
          </cell>
          <cell r="M157">
            <v>1.93616909750259</v>
          </cell>
          <cell r="N157">
            <v>31.992012396651202</v>
          </cell>
          <cell r="O157">
            <v>3.8416624488226997E-2</v>
          </cell>
          <cell r="P157">
            <v>7.9622249413035098</v>
          </cell>
          <cell r="Q157">
            <v>4.3805590244969004</v>
          </cell>
          <cell r="R157">
            <v>473.31311129976598</v>
          </cell>
          <cell r="S157">
            <v>0.75752028885455902</v>
          </cell>
          <cell r="T157">
            <v>-1.1357938996286101</v>
          </cell>
          <cell r="U157">
            <v>39.917832968919001</v>
          </cell>
          <cell r="V157">
            <v>8.4523700840333205E-4</v>
          </cell>
          <cell r="W157">
            <v>2.2513815181825598</v>
          </cell>
          <cell r="X157">
            <v>6.94379382942409E-2</v>
          </cell>
          <cell r="Y157">
            <v>7.0636889224782798E-2</v>
          </cell>
          <cell r="Z157">
            <v>9.3954757892444294E-6</v>
          </cell>
          <cell r="AA157">
            <v>9.4132593500161996E-2</v>
          </cell>
          <cell r="AB157">
            <v>503.48801358859203</v>
          </cell>
          <cell r="AC157">
            <v>0.29698251215557497</v>
          </cell>
        </row>
        <row r="158">
          <cell r="F158" t="str">
            <v>bc29676f-c5cb-45ff-a26c-4096d1b4d9c9</v>
          </cell>
          <cell r="G158">
            <v>1</v>
          </cell>
          <cell r="H158" t="str">
            <v>kg</v>
          </cell>
          <cell r="I158">
            <v>2050</v>
          </cell>
          <cell r="J158">
            <v>9.8278735270812501</v>
          </cell>
          <cell r="K158">
            <v>137.75988626685</v>
          </cell>
          <cell r="L158">
            <v>3.5669064484407702E-2</v>
          </cell>
          <cell r="M158">
            <v>2.22995282011142</v>
          </cell>
          <cell r="N158">
            <v>102.089775514403</v>
          </cell>
          <cell r="O158">
            <v>0.11869633944222199</v>
          </cell>
          <cell r="P158">
            <v>10.072514937081801</v>
          </cell>
          <cell r="Q158">
            <v>5.0032900553004298</v>
          </cell>
          <cell r="R158">
            <v>950.99706699700005</v>
          </cell>
          <cell r="S158">
            <v>0.89366685820328695</v>
          </cell>
          <cell r="T158">
            <v>-6.3809277451516294E-2</v>
          </cell>
          <cell r="U158">
            <v>126.484175458309</v>
          </cell>
          <cell r="V158">
            <v>1.0611901389345299E-3</v>
          </cell>
          <cell r="W158">
            <v>1.56853139913671</v>
          </cell>
          <cell r="X158">
            <v>0.125537216985007</v>
          </cell>
          <cell r="Y158">
            <v>0.12776941428510599</v>
          </cell>
          <cell r="Z158">
            <v>1.4262880225664501E-5</v>
          </cell>
          <cell r="AA158">
            <v>0.10781682284713</v>
          </cell>
          <cell r="AB158">
            <v>150.52332072718301</v>
          </cell>
          <cell r="AC158">
            <v>7.9499100824325902E-2</v>
          </cell>
        </row>
        <row r="159">
          <cell r="F159" t="str">
            <v>3087a2b5-2766-4e2d-b422-af50ebc1d246</v>
          </cell>
          <cell r="G159">
            <v>1</v>
          </cell>
          <cell r="H159" t="str">
            <v>kg</v>
          </cell>
          <cell r="I159">
            <v>2050</v>
          </cell>
          <cell r="J159">
            <v>2.3548164222252201</v>
          </cell>
          <cell r="K159">
            <v>31.951990396561801</v>
          </cell>
          <cell r="L159">
            <v>9.2692627004503092E-3</v>
          </cell>
          <cell r="M159">
            <v>0.51598985558909805</v>
          </cell>
          <cell r="N159">
            <v>3.72182485370982</v>
          </cell>
          <cell r="O159">
            <v>4.7904283562521998E-3</v>
          </cell>
          <cell r="P159">
            <v>2.4020442340738999</v>
          </cell>
          <cell r="Q159">
            <v>0.57484057079756701</v>
          </cell>
          <cell r="R159">
            <v>63.1743694611866</v>
          </cell>
          <cell r="S159">
            <v>0.16627903963496299</v>
          </cell>
          <cell r="T159">
            <v>-7.2593196689198905E-2</v>
          </cell>
          <cell r="U159">
            <v>4.7702692590110898</v>
          </cell>
          <cell r="V159">
            <v>1.2262610153042301E-4</v>
          </cell>
          <cell r="W159">
            <v>0.25944232205757201</v>
          </cell>
          <cell r="X159">
            <v>1.27210489840684E-2</v>
          </cell>
          <cell r="Y159">
            <v>1.2888830249049099E-2</v>
          </cell>
          <cell r="Z159">
            <v>1.41859958331354E-6</v>
          </cell>
          <cell r="AA159">
            <v>2.11723103437014E-2</v>
          </cell>
          <cell r="AB159">
            <v>290.984613990448</v>
          </cell>
          <cell r="AC159">
            <v>3.6884518553262399E-2</v>
          </cell>
        </row>
        <row r="160">
          <cell r="F160" t="str">
            <v>105e6431-99b3-4101-b0e5-232dd9d324c2</v>
          </cell>
          <cell r="G160">
            <v>1</v>
          </cell>
          <cell r="H160" t="str">
            <v>kg</v>
          </cell>
          <cell r="I160">
            <v>2050</v>
          </cell>
          <cell r="J160">
            <v>6.7977337082552198</v>
          </cell>
          <cell r="K160">
            <v>125.888441267673</v>
          </cell>
          <cell r="L160">
            <v>4.3218466281508001E-2</v>
          </cell>
          <cell r="M160">
            <v>1.8006150683490201</v>
          </cell>
          <cell r="N160">
            <v>31.984071747665801</v>
          </cell>
          <cell r="O160">
            <v>3.8311832813830098E-2</v>
          </cell>
          <cell r="P160">
            <v>6.9105270731338102</v>
          </cell>
          <cell r="Q160">
            <v>4.3549238930231704</v>
          </cell>
          <cell r="R160">
            <v>472.750361566241</v>
          </cell>
          <cell r="S160">
            <v>0.73573871186852502</v>
          </cell>
          <cell r="T160">
            <v>-1.1211741781870901</v>
          </cell>
          <cell r="U160">
            <v>39.906548791175602</v>
          </cell>
          <cell r="V160">
            <v>8.4073806490997296E-4</v>
          </cell>
          <cell r="W160">
            <v>2.2519003613761699</v>
          </cell>
          <cell r="X160">
            <v>6.5386974494470701E-2</v>
          </cell>
          <cell r="Y160">
            <v>6.66162578862146E-2</v>
          </cell>
          <cell r="Z160">
            <v>9.2513519341115292E-6</v>
          </cell>
          <cell r="AA160">
            <v>9.0900794449850206E-2</v>
          </cell>
          <cell r="AB160">
            <v>502.97942405388602</v>
          </cell>
          <cell r="AC160">
            <v>0.29555995559604897</v>
          </cell>
        </row>
        <row r="161">
          <cell r="F161" t="str">
            <v>2e814ce6-f152-493d-9091-1db545667534</v>
          </cell>
          <cell r="G161">
            <v>1</v>
          </cell>
          <cell r="H161" t="str">
            <v>kg</v>
          </cell>
          <cell r="I161">
            <v>2050</v>
          </cell>
          <cell r="J161">
            <v>7.62012080282783</v>
          </cell>
          <cell r="K161">
            <v>127.02083701027</v>
          </cell>
          <cell r="L161">
            <v>3.1385332301583801E-2</v>
          </cell>
          <cell r="M161">
            <v>1.9317715833320499</v>
          </cell>
          <cell r="N161">
            <v>102.099244352255</v>
          </cell>
          <cell r="O161">
            <v>0.11846876398042</v>
          </cell>
          <cell r="P161">
            <v>7.7661390642089696</v>
          </cell>
          <cell r="Q161">
            <v>4.9658357043965298</v>
          </cell>
          <cell r="R161">
            <v>951.70515353910196</v>
          </cell>
          <cell r="S161">
            <v>0.84413796704426802</v>
          </cell>
          <cell r="T161">
            <v>-3.1958248309200299E-2</v>
          </cell>
          <cell r="U161">
            <v>126.49721354789401</v>
          </cell>
          <cell r="V161">
            <v>1.0513867629709001E-3</v>
          </cell>
          <cell r="W161">
            <v>1.5696492245926801</v>
          </cell>
          <cell r="X161">
            <v>0.116702796996771</v>
          </cell>
          <cell r="Y161">
            <v>0.119000607032394</v>
          </cell>
          <cell r="Z161">
            <v>1.3945806944855099E-5</v>
          </cell>
          <cell r="AA161">
            <v>0.10075944885132</v>
          </cell>
          <cell r="AB161">
            <v>149.40979175065601</v>
          </cell>
          <cell r="AC161">
            <v>7.6364262028709204E-2</v>
          </cell>
        </row>
        <row r="162">
          <cell r="F162" t="str">
            <v>b7cf246d-33ca-4746-9bb3-9d9fd6674a71</v>
          </cell>
          <cell r="G162">
            <v>1</v>
          </cell>
          <cell r="H162" t="str">
            <v>kg</v>
          </cell>
          <cell r="I162">
            <v>2050</v>
          </cell>
          <cell r="J162">
            <v>2.03824812547303</v>
          </cell>
          <cell r="K162">
            <v>30.432043811300399</v>
          </cell>
          <cell r="L162">
            <v>8.6517224755511199E-3</v>
          </cell>
          <cell r="M162">
            <v>0.473370652729448</v>
          </cell>
          <cell r="N162">
            <v>3.7193282541468502</v>
          </cell>
          <cell r="O162">
            <v>4.7574810683182799E-3</v>
          </cell>
          <cell r="P162">
            <v>2.0713825409433801</v>
          </cell>
          <cell r="Q162">
            <v>0.56678069330491698</v>
          </cell>
          <cell r="R162">
            <v>62.997436726674302</v>
          </cell>
          <cell r="S162">
            <v>0.15943074855894299</v>
          </cell>
          <cell r="T162">
            <v>-6.7996646680628603E-2</v>
          </cell>
          <cell r="U162">
            <v>4.7667214289439697</v>
          </cell>
          <cell r="V162">
            <v>1.21211599972668E-4</v>
          </cell>
          <cell r="W162">
            <v>0.25960545024681903</v>
          </cell>
          <cell r="X162">
            <v>1.14473955999709E-2</v>
          </cell>
          <cell r="Y162">
            <v>1.1624713618121301E-2</v>
          </cell>
          <cell r="Z162">
            <v>1.3732859629277901E-6</v>
          </cell>
          <cell r="AA162">
            <v>2.0156208497176299E-2</v>
          </cell>
          <cell r="AB162">
            <v>290.824709628422</v>
          </cell>
          <cell r="AC162">
            <v>3.6437256107646497E-2</v>
          </cell>
        </row>
        <row r="163">
          <cell r="F163" t="str">
            <v>bf24372a-8b9a-439f-8ad9-6d21059acede</v>
          </cell>
          <cell r="G163">
            <v>1</v>
          </cell>
          <cell r="H163" t="str">
            <v>kg</v>
          </cell>
          <cell r="I163">
            <v>2050</v>
          </cell>
          <cell r="J163">
            <v>6.9180001009192802</v>
          </cell>
          <cell r="K163">
            <v>134.61554024723799</v>
          </cell>
          <cell r="L163">
            <v>4.3291587462379502E-2</v>
          </cell>
          <cell r="M163">
            <v>1.8522531358634999</v>
          </cell>
          <cell r="N163">
            <v>32.000623554911897</v>
          </cell>
          <cell r="O163">
            <v>3.9014479274780398E-2</v>
          </cell>
          <cell r="P163">
            <v>7.0184553883113896</v>
          </cell>
          <cell r="Q163">
            <v>4.3916977224145501</v>
          </cell>
          <cell r="R163">
            <v>473.67362970750003</v>
          </cell>
          <cell r="S163">
            <v>1.14240644694911</v>
          </cell>
          <cell r="T163">
            <v>-1.1059190133382599</v>
          </cell>
          <cell r="U163">
            <v>39.930120261256299</v>
          </cell>
          <cell r="V163">
            <v>8.89547139669218E-4</v>
          </cell>
          <cell r="W163">
            <v>2.2519459707599401</v>
          </cell>
          <cell r="X163">
            <v>6.6181857591507395E-2</v>
          </cell>
          <cell r="Y163">
            <v>6.74025545434353E-2</v>
          </cell>
          <cell r="Z163">
            <v>9.3538258122272303E-6</v>
          </cell>
          <cell r="AA163">
            <v>8.88477038485119E-2</v>
          </cell>
          <cell r="AB163">
            <v>503.14497565588601</v>
          </cell>
          <cell r="AC163">
            <v>0.30066293873171501</v>
          </cell>
        </row>
        <row r="164">
          <cell r="F164" t="str">
            <v>55777774-d0d9-45cb-bbb3-9f587f1a14d9</v>
          </cell>
          <cell r="G164">
            <v>1</v>
          </cell>
          <cell r="H164" t="str">
            <v>kg</v>
          </cell>
          <cell r="I164">
            <v>2050</v>
          </cell>
          <cell r="J164">
            <v>7.8879825587520598</v>
          </cell>
          <cell r="K164">
            <v>146.13225566080601</v>
          </cell>
          <cell r="L164">
            <v>3.15514012257994E-2</v>
          </cell>
          <cell r="M164">
            <v>2.0457933782870499</v>
          </cell>
          <cell r="N164">
            <v>102.13536646998401</v>
          </cell>
          <cell r="O164">
            <v>0.11999871982386499</v>
          </cell>
          <cell r="P164">
            <v>8.00726157270695</v>
          </cell>
          <cell r="Q164">
            <v>5.0460512993481803</v>
          </cell>
          <cell r="R164">
            <v>953.716144289368</v>
          </cell>
          <cell r="S164">
            <v>1.7301378705844701</v>
          </cell>
          <cell r="T164">
            <v>1.3038022448258199E-3</v>
          </cell>
          <cell r="U164">
            <v>126.548641738898</v>
          </cell>
          <cell r="V164">
            <v>1.15769294519312E-3</v>
          </cell>
          <cell r="W164">
            <v>1.5697560329971401</v>
          </cell>
          <cell r="X164">
            <v>0.118443233347006</v>
          </cell>
          <cell r="Y164">
            <v>0.12072258679938699</v>
          </cell>
          <cell r="Z164">
            <v>1.41707593357075E-5</v>
          </cell>
          <cell r="AA164">
            <v>9.6312997512172205E-2</v>
          </cell>
          <cell r="AB164">
            <v>149.77485653298601</v>
          </cell>
          <cell r="AC164">
            <v>8.7491200474822894E-2</v>
          </cell>
        </row>
        <row r="165">
          <cell r="F165" t="str">
            <v>3b87805c-3cf5-46c4-a6d5-a9bd1ca1888b</v>
          </cell>
          <cell r="G165">
            <v>1</v>
          </cell>
          <cell r="H165" t="str">
            <v>kg</v>
          </cell>
          <cell r="I165">
            <v>2050</v>
          </cell>
          <cell r="J165">
            <v>2.07606078082642</v>
          </cell>
          <cell r="K165">
            <v>33.175909147571197</v>
          </cell>
          <cell r="L165">
            <v>8.6747123229231095E-3</v>
          </cell>
          <cell r="M165">
            <v>0.48960604822762799</v>
          </cell>
          <cell r="N165">
            <v>3.7245322664149998</v>
          </cell>
          <cell r="O165">
            <v>4.9783983825792098E-3</v>
          </cell>
          <cell r="P165">
            <v>2.1053160122505399</v>
          </cell>
          <cell r="Q165">
            <v>0.57834266091697595</v>
          </cell>
          <cell r="R165">
            <v>63.287719150973103</v>
          </cell>
          <cell r="S165">
            <v>0.28729013279191101</v>
          </cell>
          <cell r="T165">
            <v>-6.3200308501605698E-2</v>
          </cell>
          <cell r="U165">
            <v>4.7741324758257297</v>
          </cell>
          <cell r="V165">
            <v>1.3655753894287301E-4</v>
          </cell>
          <cell r="W165">
            <v>0.25961979017895598</v>
          </cell>
          <cell r="X165">
            <v>1.16973128040102E-2</v>
          </cell>
          <cell r="Y165">
            <v>1.18719311811197E-2</v>
          </cell>
          <cell r="Z165">
            <v>1.4055045183369999E-6</v>
          </cell>
          <cell r="AA165">
            <v>1.95107014224397E-2</v>
          </cell>
          <cell r="AB165">
            <v>290.87676029304203</v>
          </cell>
          <cell r="AC165">
            <v>3.8041672256747101E-2</v>
          </cell>
        </row>
        <row r="166">
          <cell r="F166" t="str">
            <v>d149e001-46a2-4be8-93fe-dca10adac28e</v>
          </cell>
          <cell r="G166">
            <v>1</v>
          </cell>
          <cell r="H166" t="str">
            <v>kg</v>
          </cell>
          <cell r="I166">
            <v>2050</v>
          </cell>
          <cell r="J166">
            <v>6.0350006852468301</v>
          </cell>
          <cell r="K166">
            <v>127.28866000972801</v>
          </cell>
          <cell r="L166">
            <v>4.15326592590902E-2</v>
          </cell>
          <cell r="M166">
            <v>1.62574939809386</v>
          </cell>
          <cell r="N166">
            <v>31.983639327296601</v>
          </cell>
          <cell r="O166">
            <v>3.8777888555635603E-2</v>
          </cell>
          <cell r="P166">
            <v>6.1287693116780604</v>
          </cell>
          <cell r="Q166">
            <v>4.3624264042388301</v>
          </cell>
          <cell r="R166">
            <v>473.06634932680402</v>
          </cell>
          <cell r="S166">
            <v>1.1398516735902799</v>
          </cell>
          <cell r="T166">
            <v>-1.1182371703328999</v>
          </cell>
          <cell r="U166">
            <v>39.907639296587703</v>
          </cell>
          <cell r="V166">
            <v>8.7407798933016002E-4</v>
          </cell>
          <cell r="W166">
            <v>2.2515186095203998</v>
          </cell>
          <cell r="X166">
            <v>6.2343150988717497E-2</v>
          </cell>
          <cell r="Y166">
            <v>6.3534273103707906E-2</v>
          </cell>
          <cell r="Z166">
            <v>9.2937944604904893E-6</v>
          </cell>
          <cell r="AA166">
            <v>8.5504253501593699E-2</v>
          </cell>
          <cell r="AB166">
            <v>502.74354153214898</v>
          </cell>
          <cell r="AC166">
            <v>0.31109049019560298</v>
          </cell>
        </row>
        <row r="167">
          <cell r="F167" t="str">
            <v>ec6a426d-7277-446e-aabd-bfa6c0ec199d</v>
          </cell>
          <cell r="G167">
            <v>1</v>
          </cell>
          <cell r="H167" t="str">
            <v>kg</v>
          </cell>
          <cell r="I167">
            <v>2050</v>
          </cell>
          <cell r="J167">
            <v>6.4596667384269502</v>
          </cell>
          <cell r="K167">
            <v>132.38674582785899</v>
          </cell>
          <cell r="L167">
            <v>2.93206452468474E-2</v>
          </cell>
          <cell r="M167">
            <v>1.64762802274888</v>
          </cell>
          <cell r="N167">
            <v>102.10698398045599</v>
          </cell>
          <cell r="O167">
            <v>0.11956574493845799</v>
          </cell>
          <cell r="P167">
            <v>6.5752683031329298</v>
          </cell>
          <cell r="Q167">
            <v>4.9918494092534997</v>
          </cell>
          <cell r="R167">
            <v>952.84878176026598</v>
          </cell>
          <cell r="S167">
            <v>1.6423383995535601</v>
          </cell>
          <cell r="T167">
            <v>-1.6093417465042899E-2</v>
          </cell>
          <cell r="U167">
            <v>126.511417680421</v>
          </cell>
          <cell r="V167">
            <v>1.12916846169235E-3</v>
          </cell>
          <cell r="W167">
            <v>1.5690711655623599</v>
          </cell>
          <cell r="X167">
            <v>0.111791866660912</v>
          </cell>
          <cell r="Y167">
            <v>0.114017368934981</v>
          </cell>
          <cell r="Z167">
            <v>1.41347038381832E-5</v>
          </cell>
          <cell r="AA167">
            <v>9.1925997703578496E-2</v>
          </cell>
          <cell r="AB167">
            <v>149.22174019412799</v>
          </cell>
          <cell r="AC167">
            <v>0.10777703795971399</v>
          </cell>
        </row>
        <row r="168">
          <cell r="F168" t="str">
            <v>2db782d4-1d4d-4af7-b17e-957c594c46e2</v>
          </cell>
          <cell r="G168">
            <v>1</v>
          </cell>
          <cell r="H168" t="str">
            <v>kg</v>
          </cell>
          <cell r="I168">
            <v>2050</v>
          </cell>
          <cell r="J168">
            <v>1.48666021992929</v>
          </cell>
          <cell r="K168">
            <v>28.720735850444999</v>
          </cell>
          <cell r="L168">
            <v>7.24472320025734E-3</v>
          </cell>
          <cell r="M168">
            <v>0.37614218541420902</v>
          </cell>
          <cell r="N168">
            <v>3.71378195130126</v>
          </cell>
          <cell r="O168">
            <v>4.8385897674525198E-3</v>
          </cell>
          <cell r="P168">
            <v>1.50716299509846</v>
          </cell>
          <cell r="Q168">
            <v>0.56406593324627496</v>
          </cell>
          <cell r="R168">
            <v>62.7662780509893</v>
          </cell>
          <cell r="S168">
            <v>0.28072682470473698</v>
          </cell>
          <cell r="T168">
            <v>-7.4573103089288995E-2</v>
          </cell>
          <cell r="U168">
            <v>4.7597218535659396</v>
          </cell>
          <cell r="V168">
            <v>1.2732240878865901E-4</v>
          </cell>
          <cell r="W168">
            <v>0.259386104108705</v>
          </cell>
          <cell r="X168">
            <v>9.5028555996620797E-3</v>
          </cell>
          <cell r="Y168">
            <v>9.6625343832220101E-3</v>
          </cell>
          <cell r="Z168">
            <v>1.3601323594431E-6</v>
          </cell>
          <cell r="AA168">
            <v>1.6447740494373898E-2</v>
          </cell>
          <cell r="AB168">
            <v>290.70799858009002</v>
          </cell>
          <cell r="AC168">
            <v>4.34073653526292E-2</v>
          </cell>
        </row>
        <row r="169">
          <cell r="F169" t="str">
            <v>b5168377-600f-445b-9ee6-7c9f0e29ac1e</v>
          </cell>
          <cell r="G169">
            <v>1</v>
          </cell>
          <cell r="H169" t="str">
            <v>kg</v>
          </cell>
          <cell r="I169">
            <v>2050</v>
          </cell>
          <cell r="J169">
            <v>7.3761196725588096</v>
          </cell>
          <cell r="K169">
            <v>130.14467651115999</v>
          </cell>
          <cell r="L169">
            <v>0.16270506159759701</v>
          </cell>
          <cell r="M169">
            <v>1.9438623018146199</v>
          </cell>
          <cell r="N169">
            <v>30.179464327940298</v>
          </cell>
          <cell r="O169">
            <v>3.6951207651383801E-2</v>
          </cell>
          <cell r="P169">
            <v>7.4952943651515902</v>
          </cell>
          <cell r="Q169">
            <v>4.83206037729125</v>
          </cell>
          <cell r="R169">
            <v>597.05000200056998</v>
          </cell>
          <cell r="S169">
            <v>0.73051132959517395</v>
          </cell>
          <cell r="T169">
            <v>-1.0490642989500401</v>
          </cell>
          <cell r="U169">
            <v>39.688805443831299</v>
          </cell>
          <cell r="V169">
            <v>8.4332525166714797E-4</v>
          </cell>
          <cell r="W169">
            <v>2.1329450967192898</v>
          </cell>
          <cell r="X169">
            <v>6.4076338125919993E-2</v>
          </cell>
          <cell r="Y169">
            <v>6.5236565876307606E-2</v>
          </cell>
          <cell r="Z169">
            <v>9.2893474741966601E-6</v>
          </cell>
          <cell r="AA169">
            <v>0.49577231751906498</v>
          </cell>
          <cell r="AB169">
            <v>5182.4761861198504</v>
          </cell>
          <cell r="AC169">
            <v>0.29643430674232102</v>
          </cell>
        </row>
        <row r="170">
          <cell r="F170" t="str">
            <v>890a2f94-c080-4695-af45-7089add8155c</v>
          </cell>
          <cell r="G170">
            <v>1</v>
          </cell>
          <cell r="H170" t="str">
            <v>kg</v>
          </cell>
          <cell r="I170">
            <v>2050</v>
          </cell>
          <cell r="J170">
            <v>6.12386289483449</v>
          </cell>
          <cell r="K170">
            <v>110.82241452365901</v>
          </cell>
          <cell r="L170">
            <v>3.1624594702942398E-2</v>
          </cell>
          <cell r="M170">
            <v>1.5271201472842799</v>
          </cell>
          <cell r="N170">
            <v>102.030322169751</v>
          </cell>
          <cell r="O170">
            <v>0.118611292199671</v>
          </cell>
          <cell r="P170">
            <v>6.2432842158714399</v>
          </cell>
          <cell r="Q170">
            <v>4.9229070487202202</v>
          </cell>
          <cell r="R170">
            <v>949.07889025680799</v>
          </cell>
          <cell r="S170">
            <v>0.44785756901005502</v>
          </cell>
          <cell r="T170">
            <v>-6.0120416952329399E-2</v>
          </cell>
          <cell r="U170">
            <v>126.405738576646</v>
          </cell>
          <cell r="V170">
            <v>1.05026808353067E-3</v>
          </cell>
          <cell r="W170">
            <v>1.5669426275617999</v>
          </cell>
          <cell r="X170">
            <v>0.11428538018027901</v>
          </cell>
          <cell r="Y170">
            <v>0.116500847081491</v>
          </cell>
          <cell r="Z170">
            <v>1.3687500661974199E-5</v>
          </cell>
          <cell r="AA170">
            <v>9.5283203556543294E-2</v>
          </cell>
          <cell r="AB170">
            <v>148.12118269750999</v>
          </cell>
          <cell r="AC170">
            <v>7.9191111043936002E-2</v>
          </cell>
        </row>
        <row r="171">
          <cell r="F171" t="str">
            <v>7f2613c8-1d87-3376-b966-c1bd91e2bbe6</v>
          </cell>
          <cell r="G171">
            <v>1</v>
          </cell>
          <cell r="H171" t="str">
            <v>kg</v>
          </cell>
          <cell r="I171">
            <v>2050</v>
          </cell>
          <cell r="J171">
            <v>2.2782485253579798</v>
          </cell>
          <cell r="K171">
            <v>32.3242371309614</v>
          </cell>
          <cell r="L171">
            <v>2.3144096967510599E-2</v>
          </cell>
          <cell r="M171">
            <v>0.53473641375840897</v>
          </cell>
          <cell r="N171">
            <v>3.5144154759742499</v>
          </cell>
          <cell r="O171">
            <v>4.7326073585063702E-3</v>
          </cell>
          <cell r="P171">
            <v>2.3145181919450399</v>
          </cell>
          <cell r="Q171">
            <v>0.62869854344233</v>
          </cell>
          <cell r="R171">
            <v>77.481979630566698</v>
          </cell>
          <cell r="S171">
            <v>0.142929827637234</v>
          </cell>
          <cell r="T171">
            <v>-6.1300393029700299E-2</v>
          </cell>
          <cell r="U171">
            <v>4.7453272593984197</v>
          </cell>
          <cell r="V171">
            <v>1.3028172424312101E-4</v>
          </cell>
          <cell r="W171">
            <v>0.24579388970722399</v>
          </cell>
          <cell r="X171">
            <v>1.18080395552121E-2</v>
          </cell>
          <cell r="Y171">
            <v>1.1975331275218701E-2</v>
          </cell>
          <cell r="Z171">
            <v>1.4589389179639101E-6</v>
          </cell>
          <cell r="AA171">
            <v>6.7273356728648301E-2</v>
          </cell>
          <cell r="AB171">
            <v>828.39685195408299</v>
          </cell>
          <cell r="AC171">
            <v>3.8623867699937503E-2</v>
          </cell>
        </row>
        <row r="172">
          <cell r="F172" t="str">
            <v>ca15bf87-4c8c-42a4-9a3b-e5e63c236272</v>
          </cell>
          <cell r="G172">
            <v>1</v>
          </cell>
          <cell r="H172" t="str">
            <v>kg</v>
          </cell>
          <cell r="I172">
            <v>2050</v>
          </cell>
          <cell r="J172">
            <v>7.1733401053085899</v>
          </cell>
          <cell r="K172">
            <v>131.63160228746801</v>
          </cell>
          <cell r="L172">
            <v>4.5457063557492197E-2</v>
          </cell>
          <cell r="M172">
            <v>1.9331485140893201</v>
          </cell>
          <cell r="N172">
            <v>31.993899881089199</v>
          </cell>
          <cell r="O172">
            <v>3.9090056630827798E-2</v>
          </cell>
          <cell r="P172">
            <v>7.28947028937597</v>
          </cell>
          <cell r="Q172">
            <v>4.3802924260234901</v>
          </cell>
          <cell r="R172">
            <v>473.69532464540299</v>
          </cell>
          <cell r="S172">
            <v>0.83021420869190798</v>
          </cell>
          <cell r="T172">
            <v>-1.13066996678964</v>
          </cell>
          <cell r="U172">
            <v>39.921612784720203</v>
          </cell>
          <cell r="V172">
            <v>8.8995683149029699E-4</v>
          </cell>
          <cell r="W172">
            <v>2.2512841954830001</v>
          </cell>
          <cell r="X172">
            <v>6.4826349964895502E-2</v>
          </cell>
          <cell r="Y172">
            <v>6.6048510146619097E-2</v>
          </cell>
          <cell r="Z172">
            <v>9.49193356709681E-6</v>
          </cell>
          <cell r="AA172">
            <v>9.0283718726192799E-2</v>
          </cell>
          <cell r="AB172">
            <v>502.55660263018001</v>
          </cell>
          <cell r="AC172">
            <v>0.305033563533469</v>
          </cell>
        </row>
        <row r="173">
          <cell r="F173" t="str">
            <v>8e00aa8e-ba0a-4896-88b4-b8f61da9fb6d</v>
          </cell>
          <cell r="G173">
            <v>1</v>
          </cell>
          <cell r="H173" t="str">
            <v>kg</v>
          </cell>
          <cell r="I173">
            <v>2050</v>
          </cell>
          <cell r="J173">
            <v>5.8931177957966696</v>
          </cell>
          <cell r="K173">
            <v>109.360048890314</v>
          </cell>
          <cell r="L173">
            <v>3.1027697194915198E-2</v>
          </cell>
          <cell r="M173">
            <v>1.4897645811898901</v>
          </cell>
          <cell r="N173">
            <v>102.03640488106799</v>
          </cell>
          <cell r="O173">
            <v>0.11870530582743199</v>
          </cell>
          <cell r="P173">
            <v>6.0085231494632501</v>
          </cell>
          <cell r="Q173">
            <v>4.9026866034871501</v>
          </cell>
          <cell r="R173">
            <v>949.37790493623402</v>
          </cell>
          <cell r="S173">
            <v>0.50082648239172201</v>
          </cell>
          <cell r="T173">
            <v>-6.3871215995255207E-2</v>
          </cell>
          <cell r="U173">
            <v>126.414152909655</v>
          </cell>
          <cell r="V173">
            <v>1.0544075713007899E-3</v>
          </cell>
          <cell r="W173">
            <v>1.56694517202004</v>
          </cell>
          <cell r="X173">
            <v>0.11257492478490599</v>
          </cell>
          <cell r="Y173">
            <v>0.11479414084016</v>
          </cell>
          <cell r="Z173">
            <v>1.3488447279351799E-5</v>
          </cell>
          <cell r="AA173">
            <v>9.3539018286882603E-2</v>
          </cell>
          <cell r="AB173">
            <v>147.42417425197701</v>
          </cell>
          <cell r="AC173">
            <v>7.6379819394427395E-2</v>
          </cell>
        </row>
        <row r="174">
          <cell r="F174" t="str">
            <v>f423cd88-c572-49bc-8c9c-830a2622de32</v>
          </cell>
          <cell r="G174">
            <v>1</v>
          </cell>
          <cell r="H174" t="str">
            <v>kg</v>
          </cell>
          <cell r="I174">
            <v>2050</v>
          </cell>
          <cell r="J174">
            <v>2.1563415721792798</v>
          </cell>
          <cell r="K174">
            <v>32.237736353545998</v>
          </cell>
          <cell r="L174">
            <v>9.3555540810354495E-3</v>
          </cell>
          <cell r="M174">
            <v>0.51504015636204903</v>
          </cell>
          <cell r="N174">
            <v>3.72241816856417</v>
          </cell>
          <cell r="O174">
            <v>5.00216032120448E-3</v>
          </cell>
          <cell r="P174">
            <v>2.1905251082769301</v>
          </cell>
          <cell r="Q174">
            <v>0.57475673369524305</v>
          </cell>
          <cell r="R174">
            <v>63.294538367485501</v>
          </cell>
          <cell r="S174">
            <v>0.18913455129349599</v>
          </cell>
          <cell r="T174">
            <v>-7.0982189320622197E-2</v>
          </cell>
          <cell r="U174">
            <v>4.7714575062674696</v>
          </cell>
          <cell r="V174">
            <v>1.3668634614584399E-4</v>
          </cell>
          <cell r="W174">
            <v>0.25941171468857599</v>
          </cell>
          <cell r="X174">
            <v>1.1271130813823201E-2</v>
          </cell>
          <cell r="Y174">
            <v>1.14462092369938E-2</v>
          </cell>
          <cell r="Z174">
            <v>1.44892659852787E-6</v>
          </cell>
          <cell r="AA174">
            <v>1.99621949435588E-2</v>
          </cell>
          <cell r="AB174">
            <v>290.69176955071202</v>
          </cell>
          <cell r="AC174">
            <v>3.9415828546540903E-2</v>
          </cell>
        </row>
        <row r="175">
          <cell r="F175" t="str">
            <v>0c8105c1-e9f6-4280-9249-6456d337374c</v>
          </cell>
          <cell r="G175">
            <v>1</v>
          </cell>
          <cell r="H175" t="str">
            <v>kg</v>
          </cell>
          <cell r="I175">
            <v>2050</v>
          </cell>
          <cell r="J175">
            <v>5.8898778423231004</v>
          </cell>
          <cell r="K175">
            <v>122.982544091072</v>
          </cell>
          <cell r="L175">
            <v>4.2091766647341898E-2</v>
          </cell>
          <cell r="M175">
            <v>1.57499580112452</v>
          </cell>
          <cell r="N175">
            <v>31.981451243012302</v>
          </cell>
          <cell r="O175">
            <v>3.8718229196548402E-2</v>
          </cell>
          <cell r="P175">
            <v>5.9790399168206303</v>
          </cell>
          <cell r="Q175">
            <v>4.3509806698284299</v>
          </cell>
          <cell r="R175">
            <v>472.94687027605102</v>
          </cell>
          <cell r="S175">
            <v>0.99340441232393994</v>
          </cell>
          <cell r="T175">
            <v>-1.11056607985291</v>
          </cell>
          <cell r="U175">
            <v>39.904357242281598</v>
          </cell>
          <cell r="V175">
            <v>8.6625366612043495E-4</v>
          </cell>
          <cell r="W175">
            <v>2.2512349542330701</v>
          </cell>
          <cell r="X175">
            <v>6.3444637334499496E-2</v>
          </cell>
          <cell r="Y175">
            <v>6.4631502649681594E-2</v>
          </cell>
          <cell r="Z175">
            <v>9.1731332138276693E-6</v>
          </cell>
          <cell r="AA175">
            <v>8.7623222029862599E-2</v>
          </cell>
          <cell r="AB175">
            <v>502.84457772582698</v>
          </cell>
          <cell r="AC175">
            <v>0.36621843736007997</v>
          </cell>
        </row>
        <row r="176">
          <cell r="F176" t="str">
            <v>14c1022b-c82c-4f94-94c3-d6a75ef21795</v>
          </cell>
          <cell r="G176">
            <v>1</v>
          </cell>
          <cell r="H176" t="str">
            <v>kg</v>
          </cell>
          <cell r="I176">
            <v>2050</v>
          </cell>
          <cell r="J176">
            <v>5.5336955413942901</v>
          </cell>
          <cell r="K176">
            <v>115.859314515649</v>
          </cell>
          <cell r="L176">
            <v>2.9122318452137901E-2</v>
          </cell>
          <cell r="M176">
            <v>1.35791008525238</v>
          </cell>
          <cell r="N176">
            <v>102.317971256825</v>
          </cell>
          <cell r="O176">
            <v>0.11922458940260899</v>
          </cell>
          <cell r="P176">
            <v>5.6331024228517297</v>
          </cell>
          <cell r="Q176">
            <v>5.1148807713968099</v>
          </cell>
          <cell r="R176">
            <v>969.26500934170099</v>
          </cell>
          <cell r="S176">
            <v>1.2375945110575799</v>
          </cell>
          <cell r="T176">
            <v>-3.3538620910089002E-2</v>
          </cell>
          <cell r="U176">
            <v>126.808860462935</v>
          </cell>
          <cell r="V176">
            <v>1.0964918839853799E-3</v>
          </cell>
          <cell r="W176">
            <v>1.56786916536789</v>
          </cell>
          <cell r="X176">
            <v>0.112640481120706</v>
          </cell>
          <cell r="Y176">
            <v>0.11484022218346</v>
          </cell>
          <cell r="Z176">
            <v>1.3599000052635899E-5</v>
          </cell>
          <cell r="AA176">
            <v>9.3677017097486895E-2</v>
          </cell>
          <cell r="AB176">
            <v>148.02005953877801</v>
          </cell>
          <cell r="AC176">
            <v>0.20832992170348599</v>
          </cell>
        </row>
        <row r="177">
          <cell r="F177" t="str">
            <v>37afa2fa-934f-4437-91ca-4fa067fd2756</v>
          </cell>
          <cell r="G177">
            <v>1</v>
          </cell>
          <cell r="H177" t="str">
            <v>kg</v>
          </cell>
          <cell r="I177">
            <v>2050</v>
          </cell>
          <cell r="J177">
            <v>1.52654925380368</v>
          </cell>
          <cell r="K177">
            <v>29.148532000241001</v>
          </cell>
          <cell r="L177">
            <v>7.6042316309954698E-3</v>
          </cell>
          <cell r="M177">
            <v>0.40888075064122997</v>
          </cell>
          <cell r="N177">
            <v>3.7112098858157299</v>
          </cell>
          <cell r="O177">
            <v>4.7387425010020296E-3</v>
          </cell>
          <cell r="P177">
            <v>1.54179574481852</v>
          </cell>
          <cell r="Q177">
            <v>0.55645515522383704</v>
          </cell>
          <cell r="R177">
            <v>62.640951939685998</v>
          </cell>
          <cell r="S177">
            <v>0.23943584460346001</v>
          </cell>
          <cell r="T177">
            <v>-3.8291315594419097E-2</v>
          </cell>
          <cell r="U177">
            <v>4.7569318806387404</v>
          </cell>
          <cell r="V177">
            <v>1.19701426438625E-4</v>
          </cell>
          <cell r="W177">
            <v>0.25935775798934702</v>
          </cell>
          <cell r="X177">
            <v>1.0001879714428201E-2</v>
          </cell>
          <cell r="Y177">
            <v>1.01657418405212E-2</v>
          </cell>
          <cell r="Z177">
            <v>1.36920363808286E-6</v>
          </cell>
          <cell r="AA177">
            <v>1.7883730611668699E-2</v>
          </cell>
          <cell r="AB177">
            <v>291.88980530132898</v>
          </cell>
          <cell r="AC177">
            <v>5.7831931490578997E-2</v>
          </cell>
        </row>
        <row r="178">
          <cell r="F178" t="str">
            <v>f3dd1dc2-dfbe-45d8-bdaf-6f78e9fa6db0</v>
          </cell>
          <cell r="G178">
            <v>1</v>
          </cell>
          <cell r="H178" t="str">
            <v>kg</v>
          </cell>
          <cell r="I178">
            <v>2050</v>
          </cell>
          <cell r="J178">
            <v>7.3794294214851996</v>
          </cell>
          <cell r="K178">
            <v>126.983540417545</v>
          </cell>
          <cell r="L178">
            <v>7.1460469804287399E-2</v>
          </cell>
          <cell r="M178">
            <v>1.9616907261590799</v>
          </cell>
          <cell r="N178">
            <v>32.007132628239503</v>
          </cell>
          <cell r="O178">
            <v>3.9606408831371398E-2</v>
          </cell>
          <cell r="P178">
            <v>7.4793182601981201</v>
          </cell>
          <cell r="Q178">
            <v>4.4289458098324204</v>
          </cell>
          <cell r="R178">
            <v>474.39339997598103</v>
          </cell>
          <cell r="S178">
            <v>0.41387117239537802</v>
          </cell>
          <cell r="T178">
            <v>-1.1333246607190099</v>
          </cell>
          <cell r="U178">
            <v>39.941135592717202</v>
          </cell>
          <cell r="V178">
            <v>9.1167048230586501E-4</v>
          </cell>
          <cell r="W178">
            <v>2.2506309470819201</v>
          </cell>
          <cell r="X178">
            <v>7.2597383370056195E-2</v>
          </cell>
          <cell r="Y178">
            <v>7.3812900651098703E-2</v>
          </cell>
          <cell r="Z178">
            <v>9.4539402178720906E-6</v>
          </cell>
          <cell r="AA178">
            <v>9.7344265441923997E-2</v>
          </cell>
          <cell r="AB178">
            <v>502.97440407742403</v>
          </cell>
          <cell r="AC178">
            <v>0.29294293845984598</v>
          </cell>
        </row>
        <row r="179">
          <cell r="F179" t="str">
            <v>11324a1b-92bb-4df6-9210-e5215a661d2b</v>
          </cell>
          <cell r="G179">
            <v>1</v>
          </cell>
          <cell r="H179" t="str">
            <v>kg</v>
          </cell>
          <cell r="I179">
            <v>2050</v>
          </cell>
          <cell r="J179">
            <v>8.2635721284585202</v>
          </cell>
          <cell r="K179">
            <v>124.22384920389</v>
          </cell>
          <cell r="L179">
            <v>8.4126884914427699E-2</v>
          </cell>
          <cell r="M179">
            <v>2.1138964612879301</v>
          </cell>
          <cell r="N179">
            <v>101.921474251757</v>
          </cell>
          <cell r="O179">
            <v>0.120810735685682</v>
          </cell>
          <cell r="P179">
            <v>8.3777075591618306</v>
          </cell>
          <cell r="Q179">
            <v>4.9388102410828196</v>
          </cell>
          <cell r="R179">
            <v>938.87138620820599</v>
          </cell>
          <cell r="S179">
            <v>0.14416417918147101</v>
          </cell>
          <cell r="T179">
            <v>-6.0151241583275998E-2</v>
          </cell>
          <cell r="U179">
            <v>126.25179307970799</v>
          </cell>
          <cell r="V179">
            <v>1.1763005784826599E-3</v>
          </cell>
          <cell r="W179">
            <v>1.5667817649090401</v>
          </cell>
          <cell r="X179">
            <v>0.12949483077639501</v>
          </cell>
          <cell r="Y179">
            <v>0.131750863331346</v>
          </cell>
          <cell r="Z179">
            <v>1.41818617177823E-5</v>
          </cell>
          <cell r="AA179">
            <v>0.11143154629633099</v>
          </cell>
          <cell r="AB179">
            <v>149.043880116596</v>
          </cell>
          <cell r="AC179">
            <v>6.9635144932892898E-2</v>
          </cell>
        </row>
        <row r="180">
          <cell r="F180" t="str">
            <v>c03bc375-99e8-4089-b299-44ef46365e14</v>
          </cell>
          <cell r="G180">
            <v>1</v>
          </cell>
          <cell r="H180" t="str">
            <v>kg</v>
          </cell>
          <cell r="I180">
            <v>2050</v>
          </cell>
          <cell r="J180">
            <v>2.2211375978087999</v>
          </cell>
          <cell r="K180">
            <v>30.776350864775502</v>
          </cell>
          <cell r="L180">
            <v>1.7531219898560602E-2</v>
          </cell>
          <cell r="M180">
            <v>0.524014041758468</v>
          </cell>
          <cell r="N180">
            <v>3.7265786434466199</v>
          </cell>
          <cell r="O180">
            <v>5.1645053230754898E-3</v>
          </cell>
          <cell r="P180">
            <v>2.2502147331993698</v>
          </cell>
          <cell r="Q180">
            <v>0.590053722218145</v>
          </cell>
          <cell r="R180">
            <v>63.514018483440097</v>
          </cell>
          <cell r="S180">
            <v>5.8233180222784099E-2</v>
          </cell>
          <cell r="T180">
            <v>-7.1816844988743495E-2</v>
          </cell>
          <cell r="U180">
            <v>4.7775956234236299</v>
          </cell>
          <cell r="V180">
            <v>1.4351328070440401E-4</v>
          </cell>
          <cell r="W180">
            <v>0.25920632849522901</v>
          </cell>
          <cell r="X180">
            <v>1.37144019597043E-2</v>
          </cell>
          <cell r="Y180">
            <v>1.3887391805112699E-2</v>
          </cell>
          <cell r="Z180">
            <v>1.4369812047743799E-6</v>
          </cell>
          <cell r="AA180">
            <v>2.2182083749240099E-2</v>
          </cell>
          <cell r="AB180">
            <v>290.82312945711499</v>
          </cell>
          <cell r="AC180">
            <v>3.5614445405093197E-2</v>
          </cell>
        </row>
        <row r="181">
          <cell r="F181" t="str">
            <v>c77670b8-44fb-47dd-b708-a6fd2fb8c41c</v>
          </cell>
          <cell r="G181">
            <v>1</v>
          </cell>
          <cell r="H181" t="str">
            <v>kg</v>
          </cell>
          <cell r="I181">
            <v>2050</v>
          </cell>
          <cell r="J181">
            <v>7.3184798943448897</v>
          </cell>
          <cell r="K181">
            <v>129.94767195213501</v>
          </cell>
          <cell r="L181">
            <v>4.5460609309935299E-2</v>
          </cell>
          <cell r="M181">
            <v>2.04027369784639</v>
          </cell>
          <cell r="N181">
            <v>31.976992643275</v>
          </cell>
          <cell r="O181">
            <v>3.8685709198988401E-2</v>
          </cell>
          <cell r="P181">
            <v>7.4282222742676902</v>
          </cell>
          <cell r="Q181">
            <v>4.3514401011021704</v>
          </cell>
          <cell r="R181">
            <v>473.03671703785398</v>
          </cell>
          <cell r="S181">
            <v>0.57412144982958901</v>
          </cell>
          <cell r="T181">
            <v>-1.13822719457187</v>
          </cell>
          <cell r="U181">
            <v>39.900292469681702</v>
          </cell>
          <cell r="V181">
            <v>8.7027931192319296E-4</v>
          </cell>
          <cell r="W181">
            <v>2.25072144441038</v>
          </cell>
          <cell r="X181">
            <v>6.6231732873601998E-2</v>
          </cell>
          <cell r="Y181">
            <v>6.7474853311457403E-2</v>
          </cell>
          <cell r="Z181">
            <v>1.1676308082048399E-5</v>
          </cell>
          <cell r="AA181">
            <v>9.2563099017110906E-2</v>
          </cell>
          <cell r="AB181">
            <v>503.798101692611</v>
          </cell>
          <cell r="AC181">
            <v>0.29332346077249699</v>
          </cell>
        </row>
        <row r="182">
          <cell r="F182" t="str">
            <v>02c9fade-d2e5-4b1c-b49b-dbd1d78e8086</v>
          </cell>
          <cell r="G182">
            <v>1</v>
          </cell>
          <cell r="H182" t="str">
            <v>kg</v>
          </cell>
          <cell r="I182">
            <v>2050</v>
          </cell>
          <cell r="J182">
            <v>8.1719888277055901</v>
          </cell>
          <cell r="K182">
            <v>130.10133550212501</v>
          </cell>
          <cell r="L182">
            <v>3.5137544093887398E-2</v>
          </cell>
          <cell r="M182">
            <v>2.2674199852566601</v>
          </cell>
          <cell r="N182">
            <v>102.077454315753</v>
          </cell>
          <cell r="O182">
            <v>0.119081176912255</v>
          </cell>
          <cell r="P182">
            <v>8.3056014025341405</v>
          </cell>
          <cell r="Q182">
            <v>4.9459277803788</v>
          </cell>
          <cell r="R182">
            <v>952.07484839635595</v>
          </cell>
          <cell r="S182">
            <v>0.44762336326471203</v>
          </cell>
          <cell r="T182">
            <v>-6.9380333429091806E-2</v>
          </cell>
          <cell r="U182">
            <v>126.474471939682</v>
          </cell>
          <cell r="V182">
            <v>1.0987409891046499E-3</v>
          </cell>
          <cell r="W182">
            <v>1.56695955316779</v>
          </cell>
          <cell r="X182">
            <v>0.117522239831932</v>
          </cell>
          <cell r="Y182">
            <v>0.119830886237067</v>
          </cell>
          <cell r="Z182">
            <v>1.8395580392329499E-5</v>
          </cell>
          <cell r="AA182">
            <v>0.10247160315251599</v>
          </cell>
          <cell r="AB182">
            <v>150.61551869681301</v>
          </cell>
          <cell r="AC182">
            <v>7.0386327630752296E-2</v>
          </cell>
        </row>
        <row r="183">
          <cell r="F183" t="str">
            <v>27861861-d65c-41d2-9cab-b2fca883dd3b</v>
          </cell>
          <cell r="G183">
            <v>1</v>
          </cell>
          <cell r="H183" t="str">
            <v>kg</v>
          </cell>
          <cell r="I183">
            <v>2050</v>
          </cell>
          <cell r="J183">
            <v>2.2019746096638602</v>
          </cell>
          <cell r="K183">
            <v>31.708296035188699</v>
          </cell>
          <cell r="L183">
            <v>9.3566688921787097E-3</v>
          </cell>
          <cell r="M183">
            <v>0.54872111703029602</v>
          </cell>
          <cell r="N183">
            <v>3.71710240627693</v>
          </cell>
          <cell r="O183">
            <v>4.8750304580812099E-3</v>
          </cell>
          <cell r="P183">
            <v>2.2341497722623598</v>
          </cell>
          <cell r="Q183">
            <v>0.56568534649401803</v>
          </cell>
          <cell r="R183">
            <v>63.087467199458303</v>
          </cell>
          <cell r="S183">
            <v>0.10861706851162201</v>
          </cell>
          <cell r="T183">
            <v>-7.33582383761993E-2</v>
          </cell>
          <cell r="U183">
            <v>4.7647542394251996</v>
          </cell>
          <cell r="V183">
            <v>1.30499586512448E-4</v>
          </cell>
          <cell r="W183">
            <v>0.25923478153356599</v>
          </cell>
          <cell r="X183">
            <v>1.1712993733557499E-2</v>
          </cell>
          <cell r="Y183">
            <v>1.18946622183514E-2</v>
          </cell>
          <cell r="Z183">
            <v>2.1357103177478998E-6</v>
          </cell>
          <cell r="AA183">
            <v>2.0678849190803698E-2</v>
          </cell>
          <cell r="AB183">
            <v>291.08210616088098</v>
          </cell>
          <cell r="AC183">
            <v>3.5734084472180599E-2</v>
          </cell>
        </row>
        <row r="184">
          <cell r="F184" t="str">
            <v>b4c4ef1c-a594-46d9-8260-b01d1aa8e0f3</v>
          </cell>
          <cell r="G184">
            <v>1</v>
          </cell>
          <cell r="H184" t="str">
            <v>kg</v>
          </cell>
          <cell r="I184">
            <v>2050</v>
          </cell>
          <cell r="J184">
            <v>1.7887427513479199</v>
          </cell>
          <cell r="K184">
            <v>22.916322262393699</v>
          </cell>
          <cell r="L184">
            <v>3.52493581414241E-3</v>
          </cell>
          <cell r="M184">
            <v>0.43782042686274802</v>
          </cell>
          <cell r="N184">
            <v>0.19947522463768699</v>
          </cell>
          <cell r="O184">
            <v>8.2798653711118502E-4</v>
          </cell>
          <cell r="P184">
            <v>1.8206081396067599</v>
          </cell>
          <cell r="Q184">
            <v>4.1690040087089102</v>
          </cell>
          <cell r="R184">
            <v>2.22274012313656</v>
          </cell>
          <cell r="S184">
            <v>7.26177973938847E-2</v>
          </cell>
          <cell r="T184">
            <v>1.48590777947345E-2</v>
          </cell>
          <cell r="U184">
            <v>0.277472181506907</v>
          </cell>
          <cell r="V184">
            <v>5.3375860081505402E-5</v>
          </cell>
          <cell r="W184">
            <v>6.7886349415315198E-2</v>
          </cell>
          <cell r="X184">
            <v>4.5669532177817903E-3</v>
          </cell>
          <cell r="Y184">
            <v>4.9162714899416904E-3</v>
          </cell>
          <cell r="Z184">
            <v>4.1591303015505701E-7</v>
          </cell>
          <cell r="AA184">
            <v>5.0729374362000401E-3</v>
          </cell>
          <cell r="AB184">
            <v>10.2820462886037</v>
          </cell>
          <cell r="AC184">
            <v>2.10646465057511E-2</v>
          </cell>
        </row>
        <row r="185">
          <cell r="F185" t="str">
            <v>dad6c357-b41a-4803-ab4d-6b576889b196</v>
          </cell>
          <cell r="G185">
            <v>1</v>
          </cell>
          <cell r="H185" t="str">
            <v>kg</v>
          </cell>
          <cell r="I185">
            <v>2050</v>
          </cell>
          <cell r="J185">
            <v>6.1777540613220203E-2</v>
          </cell>
          <cell r="K185">
            <v>0.93228992869928395</v>
          </cell>
          <cell r="L185">
            <v>1.67556698182835E-4</v>
          </cell>
          <cell r="M185">
            <v>1.9996600596061401E-2</v>
          </cell>
          <cell r="N185">
            <v>1.80834052784106E-3</v>
          </cell>
          <cell r="O185">
            <v>2.2532765223668799E-6</v>
          </cell>
          <cell r="P185">
            <v>6.2051329106928801E-2</v>
          </cell>
          <cell r="Q185">
            <v>2.4328847763201399E-3</v>
          </cell>
          <cell r="R185">
            <v>9.7817436485420298E-3</v>
          </cell>
          <cell r="S185">
            <v>8.4143769970314102E-4</v>
          </cell>
          <cell r="T185">
            <v>4.0019675417576499E-4</v>
          </cell>
          <cell r="U185">
            <v>2.3123380571634399E-3</v>
          </cell>
          <cell r="V185">
            <v>2.6729345242373102E-7</v>
          </cell>
          <cell r="W185">
            <v>1.02903752255499E-4</v>
          </cell>
          <cell r="X185">
            <v>7.23882108016086E-4</v>
          </cell>
          <cell r="Y185">
            <v>7.3581373138836901E-4</v>
          </cell>
          <cell r="Z185">
            <v>3.6143376098127598E-8</v>
          </cell>
          <cell r="AA185">
            <v>3.3221291981511402E-4</v>
          </cell>
          <cell r="AB185">
            <v>0.141903468140504</v>
          </cell>
          <cell r="AC185">
            <v>7.3763137337309106E-5</v>
          </cell>
        </row>
        <row r="186">
          <cell r="F186" t="str">
            <v>e53c2c5f-077b-4c2a-9d3f-d4981b3edd0c</v>
          </cell>
          <cell r="G186">
            <v>1</v>
          </cell>
          <cell r="H186" t="str">
            <v>kg</v>
          </cell>
          <cell r="I186">
            <v>2050</v>
          </cell>
          <cell r="J186">
            <v>1.7681591982354701</v>
          </cell>
          <cell r="K186">
            <v>22.837823573596101</v>
          </cell>
          <cell r="L186">
            <v>3.3442233280195298E-3</v>
          </cell>
          <cell r="M186">
            <v>0.42561946900303999</v>
          </cell>
          <cell r="N186">
            <v>0.19731574689033499</v>
          </cell>
          <cell r="O186">
            <v>7.7994477397547504E-4</v>
          </cell>
          <cell r="P186">
            <v>1.8008765834390501</v>
          </cell>
          <cell r="Q186">
            <v>4.1684135840981602</v>
          </cell>
          <cell r="R186">
            <v>2.16567545312112</v>
          </cell>
          <cell r="S186">
            <v>7.9067062983241093E-2</v>
          </cell>
          <cell r="T186">
            <v>1.5435911772846801E-2</v>
          </cell>
          <cell r="U186">
            <v>0.27468043145688797</v>
          </cell>
          <cell r="V186">
            <v>5.0227230320738202E-5</v>
          </cell>
          <cell r="W186">
            <v>6.7941263600183599E-2</v>
          </cell>
          <cell r="X186">
            <v>4.7305345578327399E-3</v>
          </cell>
          <cell r="Y186">
            <v>5.0778159602929297E-3</v>
          </cell>
          <cell r="Z186">
            <v>4.0923754685836299E-7</v>
          </cell>
          <cell r="AA186">
            <v>5.1699123944692798E-3</v>
          </cell>
          <cell r="AB186">
            <v>10.286581314107</v>
          </cell>
          <cell r="AC186">
            <v>2.4641981871602301E-2</v>
          </cell>
        </row>
        <row r="187">
          <cell r="F187" t="str">
            <v>a28f81bd-a032-4890-b42c-614e60220664</v>
          </cell>
          <cell r="G187">
            <v>1</v>
          </cell>
          <cell r="H187" t="str">
            <v>kg</v>
          </cell>
          <cell r="I187">
            <v>2050</v>
          </cell>
          <cell r="J187">
            <v>1.2746992269001001E-2</v>
          </cell>
          <cell r="K187">
            <v>0.208630201022342</v>
          </cell>
          <cell r="L187">
            <v>1.82903017864348E-5</v>
          </cell>
          <cell r="M187">
            <v>4.3859370184279704E-3</v>
          </cell>
          <cell r="N187">
            <v>2.6023404628175998E-4</v>
          </cell>
          <cell r="O187">
            <v>1.0261076848692499E-6</v>
          </cell>
          <cell r="P187">
            <v>1.2812820907015E-2</v>
          </cell>
          <cell r="Q187">
            <v>6.0205968218240904E-4</v>
          </cell>
          <cell r="R187">
            <v>9.18937555850711E-3</v>
          </cell>
          <cell r="S187">
            <v>2.5345451431135199E-4</v>
          </cell>
          <cell r="T187">
            <v>8.4678589543174098E-4</v>
          </cell>
          <cell r="U187">
            <v>4.7291263767911001E-4</v>
          </cell>
          <cell r="V187">
            <v>2.13283105509531E-7</v>
          </cell>
          <cell r="W187">
            <v>2.85635390028034E-5</v>
          </cell>
          <cell r="X187">
            <v>6.81651960645071E-5</v>
          </cell>
          <cell r="Y187">
            <v>6.9606292280669594E-5</v>
          </cell>
          <cell r="Z187">
            <v>6.44443268116714E-9</v>
          </cell>
          <cell r="AA187">
            <v>4.1470031316703897E-5</v>
          </cell>
          <cell r="AB187">
            <v>0.23802288833525001</v>
          </cell>
          <cell r="AC187">
            <v>2.6924027280075902E-5</v>
          </cell>
        </row>
        <row r="188">
          <cell r="F188" t="str">
            <v>553e55aa-d783-460e-8bab-b5d1cd4b6ee6</v>
          </cell>
          <cell r="G188">
            <v>1</v>
          </cell>
          <cell r="H188" t="str">
            <v>kg</v>
          </cell>
          <cell r="I188">
            <v>2050</v>
          </cell>
          <cell r="J188">
            <v>1.7571850593195899</v>
          </cell>
          <cell r="K188">
            <v>22.4113299259241</v>
          </cell>
          <cell r="L188">
            <v>3.3168994067516201E-3</v>
          </cell>
          <cell r="M188">
            <v>0.42585648160892903</v>
          </cell>
          <cell r="N188">
            <v>0.196612647725907</v>
          </cell>
          <cell r="O188">
            <v>7.5185927833744599E-4</v>
          </cell>
          <cell r="P188">
            <v>1.7888902662125701</v>
          </cell>
          <cell r="Q188">
            <v>4.1687674741848397</v>
          </cell>
          <cell r="R188">
            <v>2.13222762326741</v>
          </cell>
          <cell r="S188">
            <v>6.3489087514269696E-2</v>
          </cell>
          <cell r="T188">
            <v>1.5760456881733501E-2</v>
          </cell>
          <cell r="U188">
            <v>0.27374113161599201</v>
          </cell>
          <cell r="V188">
            <v>4.8583535778646701E-5</v>
          </cell>
          <cell r="W188">
            <v>6.8001955164254294E-2</v>
          </cell>
          <cell r="X188">
            <v>4.6314392946859798E-3</v>
          </cell>
          <cell r="Y188">
            <v>4.9814089358615797E-3</v>
          </cell>
          <cell r="Z188">
            <v>3.9205741317612898E-7</v>
          </cell>
          <cell r="AA188">
            <v>5.1634329709616001E-3</v>
          </cell>
          <cell r="AB188">
            <v>10.2966077236196</v>
          </cell>
          <cell r="AC188">
            <v>2.0129297617516601E-2</v>
          </cell>
        </row>
        <row r="189">
          <cell r="F189" t="str">
            <v>a28f81bd-a032-4890-b42c-614e60220664</v>
          </cell>
          <cell r="G189">
            <v>1</v>
          </cell>
          <cell r="H189" t="str">
            <v>kg</v>
          </cell>
          <cell r="I189">
            <v>2050</v>
          </cell>
          <cell r="J189">
            <v>1.2746992269001001E-2</v>
          </cell>
          <cell r="K189">
            <v>0.208630201022342</v>
          </cell>
          <cell r="L189">
            <v>1.82903017864348E-5</v>
          </cell>
          <cell r="M189">
            <v>4.3859370184279704E-3</v>
          </cell>
          <cell r="N189">
            <v>2.6023404628175998E-4</v>
          </cell>
          <cell r="O189">
            <v>1.0261076848692499E-6</v>
          </cell>
          <cell r="P189">
            <v>1.2812820907015E-2</v>
          </cell>
          <cell r="Q189">
            <v>6.0205968218240904E-4</v>
          </cell>
          <cell r="R189">
            <v>9.18937555850711E-3</v>
          </cell>
          <cell r="S189">
            <v>2.5345451431135199E-4</v>
          </cell>
          <cell r="T189">
            <v>8.4678589543174098E-4</v>
          </cell>
          <cell r="U189">
            <v>4.7291263767911001E-4</v>
          </cell>
          <cell r="V189">
            <v>2.13283105509531E-7</v>
          </cell>
          <cell r="W189">
            <v>2.85635390028034E-5</v>
          </cell>
          <cell r="X189">
            <v>6.81651960645071E-5</v>
          </cell>
          <cell r="Y189">
            <v>6.9606292280669594E-5</v>
          </cell>
          <cell r="Z189">
            <v>6.44443268116714E-9</v>
          </cell>
          <cell r="AA189">
            <v>4.1470031316703897E-5</v>
          </cell>
          <cell r="AB189">
            <v>0.23802288833525001</v>
          </cell>
          <cell r="AC189">
            <v>2.6924027280075902E-5</v>
          </cell>
        </row>
        <row r="190">
          <cell r="F190" t="str">
            <v>3add2175-f40a-4291-b27f-248ae4d1f500</v>
          </cell>
          <cell r="G190">
            <v>1</v>
          </cell>
          <cell r="H190" t="str">
            <v>kg</v>
          </cell>
          <cell r="I190">
            <v>2050</v>
          </cell>
          <cell r="J190">
            <v>1.7720280921385101</v>
          </cell>
          <cell r="K190">
            <v>23.328230412505199</v>
          </cell>
          <cell r="L190">
            <v>3.32882319401949E-3</v>
          </cell>
          <cell r="M190">
            <v>0.43186215513106402</v>
          </cell>
          <cell r="N190">
            <v>0.198283132050874</v>
          </cell>
          <cell r="O190">
            <v>8.2222122771703798E-4</v>
          </cell>
          <cell r="P190">
            <v>1.8025204268303201</v>
          </cell>
          <cell r="Q190">
            <v>4.1725557388194003</v>
          </cell>
          <cell r="R190">
            <v>2.2254479628555699</v>
          </cell>
          <cell r="S190">
            <v>0.10429023895462999</v>
          </cell>
          <cell r="T190">
            <v>1.7402868565992002E-2</v>
          </cell>
          <cell r="U190">
            <v>0.27613482704035702</v>
          </cell>
          <cell r="V190">
            <v>5.3486209596489398E-5</v>
          </cell>
          <cell r="W190">
            <v>6.8010864068320298E-2</v>
          </cell>
          <cell r="X190">
            <v>4.7258933026637397E-3</v>
          </cell>
          <cell r="Y190">
            <v>5.0752411030114599E-3</v>
          </cell>
          <cell r="Z190">
            <v>4.03781018998612E-7</v>
          </cell>
          <cell r="AA190">
            <v>4.9709342503452703E-3</v>
          </cell>
          <cell r="AB190">
            <v>10.339295209455701</v>
          </cell>
          <cell r="AC190">
            <v>2.0644519678903399E-2</v>
          </cell>
        </row>
        <row r="191">
          <cell r="F191" t="str">
            <v>a28f81bd-a032-4890-b42c-614e60220664</v>
          </cell>
          <cell r="G191">
            <v>1</v>
          </cell>
          <cell r="H191" t="str">
            <v>kg</v>
          </cell>
          <cell r="I191">
            <v>2050</v>
          </cell>
          <cell r="J191">
            <v>1.2746992269001001E-2</v>
          </cell>
          <cell r="K191">
            <v>0.208630201022342</v>
          </cell>
          <cell r="L191">
            <v>1.82903017864348E-5</v>
          </cell>
          <cell r="M191">
            <v>4.3859370184279704E-3</v>
          </cell>
          <cell r="N191">
            <v>2.6023404628175998E-4</v>
          </cell>
          <cell r="O191">
            <v>1.0261076848692499E-6</v>
          </cell>
          <cell r="P191">
            <v>1.2812820907015E-2</v>
          </cell>
          <cell r="Q191">
            <v>6.0205968218240904E-4</v>
          </cell>
          <cell r="R191">
            <v>9.18937555850711E-3</v>
          </cell>
          <cell r="S191">
            <v>2.5345451431135199E-4</v>
          </cell>
          <cell r="T191">
            <v>8.4678589543174098E-4</v>
          </cell>
          <cell r="U191">
            <v>4.7291263767911001E-4</v>
          </cell>
          <cell r="V191">
            <v>2.13283105509531E-7</v>
          </cell>
          <cell r="W191">
            <v>2.85635390028034E-5</v>
          </cell>
          <cell r="X191">
            <v>6.81651960645071E-5</v>
          </cell>
          <cell r="Y191">
            <v>6.9606292280669594E-5</v>
          </cell>
          <cell r="Z191">
            <v>6.44443268116714E-9</v>
          </cell>
          <cell r="AA191">
            <v>4.1470031316703897E-5</v>
          </cell>
          <cell r="AB191">
            <v>0.23802288833525001</v>
          </cell>
          <cell r="AC191">
            <v>2.6924027280075902E-5</v>
          </cell>
        </row>
        <row r="192">
          <cell r="F192" t="str">
            <v>23396dad-e5b4-41d8-aec5-f506c702ac54</v>
          </cell>
          <cell r="G192">
            <v>1</v>
          </cell>
          <cell r="H192" t="str">
            <v>kg</v>
          </cell>
          <cell r="I192">
            <v>2050</v>
          </cell>
          <cell r="J192">
            <v>1.6739198465501699</v>
          </cell>
          <cell r="K192">
            <v>23.111663817371898</v>
          </cell>
          <cell r="L192">
            <v>2.9249534172270499E-3</v>
          </cell>
          <cell r="M192">
            <v>0.41413768563419001</v>
          </cell>
          <cell r="N192">
            <v>0.19664989818562401</v>
          </cell>
          <cell r="O192">
            <v>8.2536023170843805E-4</v>
          </cell>
          <cell r="P192">
            <v>1.7012439309048599</v>
          </cell>
          <cell r="Q192">
            <v>4.1623844001413897</v>
          </cell>
          <cell r="R192">
            <v>2.2222308984626702</v>
          </cell>
          <cell r="S192">
            <v>0.11510208745068599</v>
          </cell>
          <cell r="T192">
            <v>1.5692464118145299E-2</v>
          </cell>
          <cell r="U192">
            <v>0.27393764363448703</v>
          </cell>
          <cell r="V192">
            <v>4.6517490321365902E-5</v>
          </cell>
          <cell r="W192">
            <v>6.7564170137291393E-2</v>
          </cell>
          <cell r="X192">
            <v>4.1017700159066599E-3</v>
          </cell>
          <cell r="Y192">
            <v>4.4402460035250901E-3</v>
          </cell>
          <cell r="Z192">
            <v>3.7883014046120699E-7</v>
          </cell>
          <cell r="AA192">
            <v>4.2847349607659296E-3</v>
          </cell>
          <cell r="AB192">
            <v>9.85241674095926</v>
          </cell>
          <cell r="AC192">
            <v>2.1076374670475798E-2</v>
          </cell>
        </row>
        <row r="193">
          <cell r="F193" t="str">
            <v>14d6866b-723b-49db-baf3-b3b698aaac25</v>
          </cell>
          <cell r="G193">
            <v>1</v>
          </cell>
          <cell r="H193" t="str">
            <v>kg</v>
          </cell>
          <cell r="I193">
            <v>2050</v>
          </cell>
          <cell r="J193">
            <v>5.7567061860004497E-3</v>
          </cell>
          <cell r="K193">
            <v>9.4220090784283395E-2</v>
          </cell>
          <cell r="L193">
            <v>8.2601362906479896E-6</v>
          </cell>
          <cell r="M193">
            <v>1.9807457502577898E-3</v>
          </cell>
          <cell r="N193">
            <v>1.17525053159504E-4</v>
          </cell>
          <cell r="O193">
            <v>4.6340347058611299E-7</v>
          </cell>
          <cell r="P193">
            <v>5.78643524832936E-3</v>
          </cell>
          <cell r="Q193">
            <v>2.7189792098560403E-4</v>
          </cell>
          <cell r="R193">
            <v>4.1500405748096597E-3</v>
          </cell>
          <cell r="S193">
            <v>1.1446332904383601E-4</v>
          </cell>
          <cell r="T193">
            <v>3.8241943664659198E-4</v>
          </cell>
          <cell r="U193">
            <v>2.1357344927443701E-4</v>
          </cell>
          <cell r="V193">
            <v>9.6321402488175602E-8</v>
          </cell>
          <cell r="W193">
            <v>1.2899662775459501E-5</v>
          </cell>
          <cell r="X193">
            <v>3.0784282093648403E-5</v>
          </cell>
          <cell r="Y193">
            <v>3.14350997396572E-5</v>
          </cell>
          <cell r="Z193">
            <v>2.9103889527851601E-9</v>
          </cell>
          <cell r="AA193">
            <v>1.87284012398017E-5</v>
          </cell>
          <cell r="AB193">
            <v>0.10749420763527399</v>
          </cell>
          <cell r="AC193">
            <v>1.21592381264876E-5</v>
          </cell>
        </row>
        <row r="194">
          <cell r="F194" t="str">
            <v>f06e91ef-27a8-3709-973a-3663d924900f</v>
          </cell>
          <cell r="G194">
            <v>1</v>
          </cell>
          <cell r="H194" t="str">
            <v>kg</v>
          </cell>
          <cell r="I194">
            <v>2050</v>
          </cell>
          <cell r="J194">
            <v>2.0411395698678301</v>
          </cell>
          <cell r="K194">
            <v>25.070963340635799</v>
          </cell>
          <cell r="L194">
            <v>3.6478739920673998E-3</v>
          </cell>
          <cell r="M194">
            <v>0.48851231525262101</v>
          </cell>
          <cell r="N194">
            <v>0.144406914676241</v>
          </cell>
          <cell r="O194">
            <v>9.1225708886565505E-4</v>
          </cell>
          <cell r="P194">
            <v>2.0773432911206999</v>
          </cell>
          <cell r="Q194">
            <v>1.7744202640263</v>
          </cell>
          <cell r="R194">
            <v>1.80081285756305</v>
          </cell>
          <cell r="S194">
            <v>6.1436546586174402E-2</v>
          </cell>
          <cell r="T194">
            <v>2.08271831017602E-2</v>
          </cell>
          <cell r="U194">
            <v>0.20324205431848499</v>
          </cell>
          <cell r="V194">
            <v>8.2035813944944996E-5</v>
          </cell>
          <cell r="W194">
            <v>8.2198017867265397E-2</v>
          </cell>
          <cell r="X194">
            <v>5.2789465187300898E-3</v>
          </cell>
          <cell r="Y194">
            <v>5.6971493881681299E-3</v>
          </cell>
          <cell r="Z194">
            <v>4.4659360185446499E-7</v>
          </cell>
          <cell r="AA194">
            <v>5.4438372826309403E-3</v>
          </cell>
          <cell r="AB194">
            <v>7.3087431151427698</v>
          </cell>
          <cell r="AC194">
            <v>2.1262437409773498E-2</v>
          </cell>
        </row>
        <row r="195">
          <cell r="F195" t="str">
            <v>a28f81bd-a032-4890-b42c-614e60220664</v>
          </cell>
          <cell r="G195">
            <v>1</v>
          </cell>
          <cell r="H195" t="str">
            <v>kg</v>
          </cell>
          <cell r="I195">
            <v>2050</v>
          </cell>
          <cell r="J195">
            <v>1.2746992269001001E-2</v>
          </cell>
          <cell r="K195">
            <v>0.208630201022342</v>
          </cell>
          <cell r="L195">
            <v>1.82903017864348E-5</v>
          </cell>
          <cell r="M195">
            <v>4.3859370184279704E-3</v>
          </cell>
          <cell r="N195">
            <v>2.6023404628175998E-4</v>
          </cell>
          <cell r="O195">
            <v>1.0261076848692499E-6</v>
          </cell>
          <cell r="P195">
            <v>1.2812820907015E-2</v>
          </cell>
          <cell r="Q195">
            <v>6.0205968218240904E-4</v>
          </cell>
          <cell r="R195">
            <v>9.18937555850711E-3</v>
          </cell>
          <cell r="S195">
            <v>2.5345451431135199E-4</v>
          </cell>
          <cell r="T195">
            <v>8.4678589543174098E-4</v>
          </cell>
          <cell r="U195">
            <v>4.7291263767911001E-4</v>
          </cell>
          <cell r="V195">
            <v>2.13283105509531E-7</v>
          </cell>
          <cell r="W195">
            <v>2.85635390028034E-5</v>
          </cell>
          <cell r="X195">
            <v>6.81651960645071E-5</v>
          </cell>
          <cell r="Y195">
            <v>6.9606292280669594E-5</v>
          </cell>
          <cell r="Z195">
            <v>6.44443268116714E-9</v>
          </cell>
          <cell r="AA195">
            <v>4.1470031316703897E-5</v>
          </cell>
          <cell r="AB195">
            <v>0.23802288833525001</v>
          </cell>
          <cell r="AC195">
            <v>2.6924027280075902E-5</v>
          </cell>
        </row>
        <row r="196">
          <cell r="F196" t="str">
            <v>b4c4ef1c-a594-46d9-8260-b01d1aa8e0f3</v>
          </cell>
          <cell r="G196">
            <v>1</v>
          </cell>
          <cell r="H196" t="str">
            <v>kg</v>
          </cell>
          <cell r="I196">
            <v>2050</v>
          </cell>
          <cell r="J196">
            <v>1.7887427513479199</v>
          </cell>
          <cell r="K196">
            <v>22.916322262393699</v>
          </cell>
          <cell r="L196">
            <v>3.52493581414241E-3</v>
          </cell>
          <cell r="M196">
            <v>0.43782042686274802</v>
          </cell>
          <cell r="N196">
            <v>0.19947522463768699</v>
          </cell>
          <cell r="O196">
            <v>8.2798653711118502E-4</v>
          </cell>
          <cell r="P196">
            <v>1.8206081396067599</v>
          </cell>
          <cell r="Q196">
            <v>4.1690040087089102</v>
          </cell>
          <cell r="R196">
            <v>2.22274012313656</v>
          </cell>
          <cell r="S196">
            <v>7.26177973938847E-2</v>
          </cell>
          <cell r="T196">
            <v>1.48590777947345E-2</v>
          </cell>
          <cell r="U196">
            <v>0.277472181506907</v>
          </cell>
          <cell r="V196">
            <v>5.3375860081505402E-5</v>
          </cell>
          <cell r="W196">
            <v>6.7886349415315198E-2</v>
          </cell>
          <cell r="X196">
            <v>4.5669532177817903E-3</v>
          </cell>
          <cell r="Y196">
            <v>4.9162714899416904E-3</v>
          </cell>
          <cell r="Z196">
            <v>4.1591303015505701E-7</v>
          </cell>
          <cell r="AA196">
            <v>5.0729374362000401E-3</v>
          </cell>
          <cell r="AB196">
            <v>10.2820462886037</v>
          </cell>
          <cell r="AC196">
            <v>2.10646465057511E-2</v>
          </cell>
        </row>
        <row r="197">
          <cell r="F197" t="str">
            <v>dad6c357-b41a-4803-ab4d-6b576889b196</v>
          </cell>
          <cell r="G197">
            <v>1</v>
          </cell>
          <cell r="H197" t="str">
            <v>kg</v>
          </cell>
          <cell r="I197">
            <v>2050</v>
          </cell>
          <cell r="J197">
            <v>6.1777540613220203E-2</v>
          </cell>
          <cell r="K197">
            <v>0.93228992869928395</v>
          </cell>
          <cell r="L197">
            <v>1.67556698182835E-4</v>
          </cell>
          <cell r="M197">
            <v>1.9996600596061401E-2</v>
          </cell>
          <cell r="N197">
            <v>1.80834052784106E-3</v>
          </cell>
          <cell r="O197">
            <v>2.2532765223668799E-6</v>
          </cell>
          <cell r="P197">
            <v>6.2051329106928801E-2</v>
          </cell>
          <cell r="Q197">
            <v>2.4328847763201399E-3</v>
          </cell>
          <cell r="R197">
            <v>9.7817436485420298E-3</v>
          </cell>
          <cell r="S197">
            <v>8.4143769970314102E-4</v>
          </cell>
          <cell r="T197">
            <v>4.0019675417576499E-4</v>
          </cell>
          <cell r="U197">
            <v>2.3123380571634399E-3</v>
          </cell>
          <cell r="V197">
            <v>2.6729345242373102E-7</v>
          </cell>
          <cell r="W197">
            <v>1.02903752255499E-4</v>
          </cell>
          <cell r="X197">
            <v>7.23882108016086E-4</v>
          </cell>
          <cell r="Y197">
            <v>7.3581373138836901E-4</v>
          </cell>
          <cell r="Z197">
            <v>3.6143376098127598E-8</v>
          </cell>
          <cell r="AA197">
            <v>3.3221291981511402E-4</v>
          </cell>
          <cell r="AB197">
            <v>0.141903468140504</v>
          </cell>
          <cell r="AC197">
            <v>7.3763137337309106E-5</v>
          </cell>
        </row>
        <row r="198">
          <cell r="F198" t="str">
            <v>1a370f36-dbef-44a5-a1f3-548c4264b8db</v>
          </cell>
          <cell r="G198">
            <v>1</v>
          </cell>
          <cell r="H198" t="str">
            <v>kg</v>
          </cell>
          <cell r="I198">
            <v>2050</v>
          </cell>
          <cell r="J198">
            <v>1.71195646209537</v>
          </cell>
          <cell r="K198">
            <v>23.1240134698464</v>
          </cell>
          <cell r="L198">
            <v>3.1795721438788102E-3</v>
          </cell>
          <cell r="M198">
            <v>0.42111171550842003</v>
          </cell>
          <cell r="N198">
            <v>0.19588190866803301</v>
          </cell>
          <cell r="O198">
            <v>7.7568565955022197E-4</v>
          </cell>
          <cell r="P198">
            <v>1.74266030404627</v>
          </cell>
          <cell r="Q198">
            <v>4.1664693841635403</v>
          </cell>
          <cell r="R198">
            <v>2.1233362487532501</v>
          </cell>
          <cell r="S198">
            <v>8.4050117151178896E-2</v>
          </cell>
          <cell r="T198">
            <v>1.6742447302233499E-2</v>
          </cell>
          <cell r="U198">
            <v>0.27281247513596302</v>
          </cell>
          <cell r="V198">
            <v>4.9849855604247001E-5</v>
          </cell>
          <cell r="W198">
            <v>6.7939395437901895E-2</v>
          </cell>
          <cell r="X198">
            <v>4.5209824586422403E-3</v>
          </cell>
          <cell r="Y198">
            <v>4.8694308371214799E-3</v>
          </cell>
          <cell r="Z198">
            <v>4.2708335122501199E-7</v>
          </cell>
          <cell r="AA198">
            <v>4.9611122809165601E-3</v>
          </cell>
          <cell r="AB198">
            <v>10.222468286171001</v>
          </cell>
          <cell r="AC198">
            <v>2.8671325290150099E-2</v>
          </cell>
        </row>
        <row r="199">
          <cell r="F199" t="str">
            <v>a28f81bd-a032-4890-b42c-614e60220664</v>
          </cell>
          <cell r="G199">
            <v>1</v>
          </cell>
          <cell r="H199" t="str">
            <v>kg</v>
          </cell>
          <cell r="I199">
            <v>2050</v>
          </cell>
          <cell r="J199">
            <v>1.2746992269001001E-2</v>
          </cell>
          <cell r="K199">
            <v>0.208630201022342</v>
          </cell>
          <cell r="L199">
            <v>1.82903017864348E-5</v>
          </cell>
          <cell r="M199">
            <v>4.3859370184279704E-3</v>
          </cell>
          <cell r="N199">
            <v>2.6023404628175998E-4</v>
          </cell>
          <cell r="O199">
            <v>1.0261076848692499E-6</v>
          </cell>
          <cell r="P199">
            <v>1.2812820907015E-2</v>
          </cell>
          <cell r="Q199">
            <v>6.0205968218240904E-4</v>
          </cell>
          <cell r="R199">
            <v>9.18937555850711E-3</v>
          </cell>
          <cell r="S199">
            <v>2.5345451431135199E-4</v>
          </cell>
          <cell r="T199">
            <v>8.4678589543174098E-4</v>
          </cell>
          <cell r="U199">
            <v>4.7291263767911001E-4</v>
          </cell>
          <cell r="V199">
            <v>2.13283105509531E-7</v>
          </cell>
          <cell r="W199">
            <v>2.85635390028034E-5</v>
          </cell>
          <cell r="X199">
            <v>6.81651960645071E-5</v>
          </cell>
          <cell r="Y199">
            <v>6.9606292280669594E-5</v>
          </cell>
          <cell r="Z199">
            <v>6.44443268116714E-9</v>
          </cell>
          <cell r="AA199">
            <v>4.1470031316703897E-5</v>
          </cell>
          <cell r="AB199">
            <v>0.23802288833525001</v>
          </cell>
          <cell r="AC199">
            <v>2.6924027280075902E-5</v>
          </cell>
        </row>
        <row r="200">
          <cell r="F200" t="str">
            <v>6d5e797f-97c6-450d-9b64-00454cf597a9</v>
          </cell>
          <cell r="G200">
            <v>1</v>
          </cell>
          <cell r="H200" t="str">
            <v>kg</v>
          </cell>
          <cell r="I200">
            <v>2050</v>
          </cell>
          <cell r="J200">
            <v>1.6786920201751701</v>
          </cell>
          <cell r="K200">
            <v>21.587497961346301</v>
          </cell>
          <cell r="L200">
            <v>3.2662391059421802E-3</v>
          </cell>
          <cell r="M200">
            <v>0.40407299164326899</v>
          </cell>
          <cell r="N200">
            <v>0.196181310316662</v>
          </cell>
          <cell r="O200">
            <v>7.2690462081078896E-4</v>
          </cell>
          <cell r="P200">
            <v>1.7107707605277001</v>
          </cell>
          <cell r="Q200">
            <v>4.1630222790700504</v>
          </cell>
          <cell r="R200">
            <v>2.0971313514549501</v>
          </cell>
          <cell r="S200">
            <v>3.9515971691169202E-2</v>
          </cell>
          <cell r="T200">
            <v>1.8377883766352601E-2</v>
          </cell>
          <cell r="U200">
            <v>0.27314723227479398</v>
          </cell>
          <cell r="V200">
            <v>5.3843157071769903E-5</v>
          </cell>
          <cell r="W200">
            <v>6.78273521160902E-2</v>
          </cell>
          <cell r="X200">
            <v>4.5103881256342102E-3</v>
          </cell>
          <cell r="Y200">
            <v>4.8582057824144501E-3</v>
          </cell>
          <cell r="Z200">
            <v>5.6438372349973597E-7</v>
          </cell>
          <cell r="AA200">
            <v>4.9891159182614397E-3</v>
          </cell>
          <cell r="AB200">
            <v>10.3578137461016</v>
          </cell>
          <cell r="AC200">
            <v>2.6988124964238601E-2</v>
          </cell>
        </row>
        <row r="201">
          <cell r="F201" t="str">
            <v>a28f81bd-a032-4890-b42c-614e60220664</v>
          </cell>
          <cell r="G201">
            <v>1</v>
          </cell>
          <cell r="H201" t="str">
            <v>kg</v>
          </cell>
          <cell r="I201">
            <v>2050</v>
          </cell>
          <cell r="J201">
            <v>1.2746992269001001E-2</v>
          </cell>
          <cell r="K201">
            <v>0.208630201022342</v>
          </cell>
          <cell r="L201">
            <v>1.82903017864348E-5</v>
          </cell>
          <cell r="M201">
            <v>4.3859370184279704E-3</v>
          </cell>
          <cell r="N201">
            <v>2.6023404628175998E-4</v>
          </cell>
          <cell r="O201">
            <v>1.0261076848692499E-6</v>
          </cell>
          <cell r="P201">
            <v>1.2812820907015E-2</v>
          </cell>
          <cell r="Q201">
            <v>6.0205968218240904E-4</v>
          </cell>
          <cell r="R201">
            <v>9.18937555850711E-3</v>
          </cell>
          <cell r="S201">
            <v>2.5345451431135199E-4</v>
          </cell>
          <cell r="T201">
            <v>8.4678589543174098E-4</v>
          </cell>
          <cell r="U201">
            <v>4.7291263767911001E-4</v>
          </cell>
          <cell r="V201">
            <v>2.13283105509531E-7</v>
          </cell>
          <cell r="W201">
            <v>2.85635390028034E-5</v>
          </cell>
          <cell r="X201">
            <v>6.81651960645071E-5</v>
          </cell>
          <cell r="Y201">
            <v>6.9606292280669594E-5</v>
          </cell>
          <cell r="Z201">
            <v>6.44443268116714E-9</v>
          </cell>
          <cell r="AA201">
            <v>4.1470031316703897E-5</v>
          </cell>
          <cell r="AB201">
            <v>0.23802288833525001</v>
          </cell>
          <cell r="AC201">
            <v>2.6924027280075902E-5</v>
          </cell>
        </row>
        <row r="202">
          <cell r="F202" t="str">
            <v>3add2175-f40a-4291-b27f-248ae4d1f500</v>
          </cell>
          <cell r="G202">
            <v>1</v>
          </cell>
          <cell r="H202" t="str">
            <v>kg</v>
          </cell>
          <cell r="I202">
            <v>2050</v>
          </cell>
          <cell r="J202">
            <v>1.7720280921385101</v>
          </cell>
          <cell r="K202">
            <v>23.328230412505199</v>
          </cell>
          <cell r="L202">
            <v>3.32882319401949E-3</v>
          </cell>
          <cell r="M202">
            <v>0.43186215513106402</v>
          </cell>
          <cell r="N202">
            <v>0.198283132050874</v>
          </cell>
          <cell r="O202">
            <v>8.2222122771703798E-4</v>
          </cell>
          <cell r="P202">
            <v>1.8025204268303201</v>
          </cell>
          <cell r="Q202">
            <v>4.1725557388194003</v>
          </cell>
          <cell r="R202">
            <v>2.2254479628555699</v>
          </cell>
          <cell r="S202">
            <v>0.10429023895462999</v>
          </cell>
          <cell r="T202">
            <v>1.7402868565992002E-2</v>
          </cell>
          <cell r="U202">
            <v>0.27613482704035702</v>
          </cell>
          <cell r="V202">
            <v>5.3486209596489398E-5</v>
          </cell>
          <cell r="W202">
            <v>6.8010864068320298E-2</v>
          </cell>
          <cell r="X202">
            <v>4.7258933026637397E-3</v>
          </cell>
          <cell r="Y202">
            <v>5.0752411030114599E-3</v>
          </cell>
          <cell r="Z202">
            <v>4.03781018998612E-7</v>
          </cell>
          <cell r="AA202">
            <v>4.9709342503452703E-3</v>
          </cell>
          <cell r="AB202">
            <v>10.339295209455701</v>
          </cell>
          <cell r="AC202">
            <v>2.0644519678903399E-2</v>
          </cell>
        </row>
        <row r="203">
          <cell r="F203" t="str">
            <v>a28f81bd-a032-4890-b42c-614e60220664</v>
          </cell>
          <cell r="G203">
            <v>1</v>
          </cell>
          <cell r="H203" t="str">
            <v>kg</v>
          </cell>
          <cell r="I203">
            <v>2050</v>
          </cell>
          <cell r="J203">
            <v>1.2746992269001001E-2</v>
          </cell>
          <cell r="K203">
            <v>0.208630201022342</v>
          </cell>
          <cell r="L203">
            <v>1.82903017864348E-5</v>
          </cell>
          <cell r="M203">
            <v>4.3859370184279704E-3</v>
          </cell>
          <cell r="N203">
            <v>2.6023404628175998E-4</v>
          </cell>
          <cell r="O203">
            <v>1.0261076848692499E-6</v>
          </cell>
          <cell r="P203">
            <v>1.2812820907015E-2</v>
          </cell>
          <cell r="Q203">
            <v>6.0205968218240904E-4</v>
          </cell>
          <cell r="R203">
            <v>9.18937555850711E-3</v>
          </cell>
          <cell r="S203">
            <v>2.5345451431135199E-4</v>
          </cell>
          <cell r="T203">
            <v>8.4678589543174098E-4</v>
          </cell>
          <cell r="U203">
            <v>4.7291263767911001E-4</v>
          </cell>
          <cell r="V203">
            <v>2.13283105509531E-7</v>
          </cell>
          <cell r="W203">
            <v>2.85635390028034E-5</v>
          </cell>
          <cell r="X203">
            <v>6.81651960645071E-5</v>
          </cell>
          <cell r="Y203">
            <v>6.9606292280669594E-5</v>
          </cell>
          <cell r="Z203">
            <v>6.44443268116714E-9</v>
          </cell>
          <cell r="AA203">
            <v>4.1470031316703897E-5</v>
          </cell>
          <cell r="AB203">
            <v>0.23802288833525001</v>
          </cell>
          <cell r="AC203">
            <v>2.6924027280075902E-5</v>
          </cell>
        </row>
        <row r="204">
          <cell r="D204" t="str">
            <v>nickel sulfate production | nickel sulfate | Cutoff</v>
          </cell>
          <cell r="F204" t="str">
            <v>f031c560-aff2-486d-8031-148436a7c6ba</v>
          </cell>
          <cell r="G204">
            <v>1</v>
          </cell>
          <cell r="H204" t="str">
            <v>kg</v>
          </cell>
          <cell r="I204">
            <v>2050</v>
          </cell>
          <cell r="J204">
            <v>11.9351263692686</v>
          </cell>
          <cell r="K204">
            <v>152.61568681069301</v>
          </cell>
          <cell r="L204">
            <v>0.35075915859163498</v>
          </cell>
          <cell r="M204">
            <v>3.1536932537603399</v>
          </cell>
          <cell r="N204">
            <v>10.141983867266401</v>
          </cell>
          <cell r="O204">
            <v>1.8026308853129398E-2</v>
          </cell>
          <cell r="P204">
            <v>12.1122404970943</v>
          </cell>
          <cell r="Q204">
            <v>2.7766886688554799</v>
          </cell>
          <cell r="R204">
            <v>118.107636752779</v>
          </cell>
          <cell r="S204">
            <v>0.20452433798835901</v>
          </cell>
          <cell r="T204">
            <v>0.18656708506868799</v>
          </cell>
          <cell r="U204">
            <v>14.2421283025084</v>
          </cell>
          <cell r="V204">
            <v>1.76773444292758E-3</v>
          </cell>
          <cell r="W204">
            <v>1.20245913368739</v>
          </cell>
          <cell r="X204">
            <v>5.9085720453118398E-2</v>
          </cell>
          <cell r="Y204">
            <v>6.0060691178604401E-2</v>
          </cell>
          <cell r="Z204">
            <v>3.6089862826053398E-6</v>
          </cell>
          <cell r="AA204">
            <v>1.2018667297463901</v>
          </cell>
          <cell r="AB204">
            <v>3391.8073856402102</v>
          </cell>
          <cell r="AC204">
            <v>7.0632041509970794E-2</v>
          </cell>
        </row>
        <row r="205">
          <cell r="F205" t="str">
            <v>78485336-b101-4ee2-981c-13eba891187e</v>
          </cell>
          <cell r="G205">
            <v>1</v>
          </cell>
          <cell r="H205" t="str">
            <v>kg</v>
          </cell>
          <cell r="I205">
            <v>2050</v>
          </cell>
          <cell r="J205">
            <v>0.97079675326318504</v>
          </cell>
          <cell r="K205">
            <v>14.2456315906872</v>
          </cell>
          <cell r="L205">
            <v>2.4972938256798698E-3</v>
          </cell>
          <cell r="M205">
            <v>0.24987359780262799</v>
          </cell>
          <cell r="N205">
            <v>0.35197643469235401</v>
          </cell>
          <cell r="O205">
            <v>4.48894876549095E-4</v>
          </cell>
          <cell r="P205">
            <v>0.98226919206980801</v>
          </cell>
          <cell r="Q205">
            <v>0.45972581923102601</v>
          </cell>
          <cell r="R205">
            <v>28.447833492075102</v>
          </cell>
          <cell r="S205">
            <v>9.7238785192473601E-2</v>
          </cell>
          <cell r="T205">
            <v>9.1850782624054404E-3</v>
          </cell>
          <cell r="U205">
            <v>0.452120570187377</v>
          </cell>
          <cell r="V205">
            <v>2.3216585221449899E-5</v>
          </cell>
          <cell r="W205">
            <v>1.30539232320995E-2</v>
          </cell>
          <cell r="X205">
            <v>1.4381805987515499E-3</v>
          </cell>
          <cell r="Y205">
            <v>1.4814992627509001E-3</v>
          </cell>
          <cell r="Z205">
            <v>5.5546365324124704E-7</v>
          </cell>
          <cell r="AA205">
            <v>5.9464949079998698E-3</v>
          </cell>
          <cell r="AB205">
            <v>21.1028468963206</v>
          </cell>
          <cell r="AC205">
            <v>1.80821517665779E-2</v>
          </cell>
        </row>
        <row r="206">
          <cell r="F206" t="str">
            <v>da33c3b4-c287-499f-9974-94ab82743754</v>
          </cell>
          <cell r="G206">
            <v>1</v>
          </cell>
          <cell r="H206" t="str">
            <v>kg</v>
          </cell>
          <cell r="I206">
            <v>2050</v>
          </cell>
          <cell r="J206">
            <v>12.7257160394333</v>
          </cell>
          <cell r="K206">
            <v>145.29877707507401</v>
          </cell>
          <cell r="L206">
            <v>2.4958017643944602E-2</v>
          </cell>
          <cell r="M206">
            <v>3.0213525586306398</v>
          </cell>
          <cell r="N206">
            <v>10.576455484229401</v>
          </cell>
          <cell r="O206">
            <v>1.5043543391720701E-2</v>
          </cell>
          <cell r="P206">
            <v>12.999066293560301</v>
          </cell>
          <cell r="Q206">
            <v>2.6898264905246299</v>
          </cell>
          <cell r="R206">
            <v>120.28970648975501</v>
          </cell>
          <cell r="S206">
            <v>0.12884214626825799</v>
          </cell>
          <cell r="T206">
            <v>0.18030323282059399</v>
          </cell>
          <cell r="U206">
            <v>14.8169694870545</v>
          </cell>
          <cell r="V206">
            <v>1.5597567072908199E-3</v>
          </cell>
          <cell r="W206">
            <v>1.3682296201122499</v>
          </cell>
          <cell r="X206">
            <v>6.1206184214833398E-2</v>
          </cell>
          <cell r="Y206">
            <v>6.2165604585867902E-2</v>
          </cell>
          <cell r="Z206">
            <v>3.21872022697352E-6</v>
          </cell>
          <cell r="AA206">
            <v>7.2659548924449202E-2</v>
          </cell>
          <cell r="AB206">
            <v>3484.4615604891801</v>
          </cell>
          <cell r="AC206">
            <v>7.02875580139736E-2</v>
          </cell>
        </row>
        <row r="207">
          <cell r="F207" t="str">
            <v>533ad305-6dcb-491a-9613-564fdfa52bb5</v>
          </cell>
          <cell r="G207">
            <v>1</v>
          </cell>
          <cell r="H207" t="str">
            <v>kg</v>
          </cell>
          <cell r="I207">
            <v>2050</v>
          </cell>
          <cell r="J207">
            <v>0.95850054909323501</v>
          </cell>
          <cell r="K207">
            <v>12.186841013132099</v>
          </cell>
          <cell r="L207">
            <v>2.3864872962725599E-3</v>
          </cell>
          <cell r="M207">
            <v>0.21379699453699699</v>
          </cell>
          <cell r="N207">
            <v>0.35115376340429999</v>
          </cell>
          <cell r="O207">
            <v>3.2279629368940198E-4</v>
          </cell>
          <cell r="P207">
            <v>0.97277094740671999</v>
          </cell>
          <cell r="Q207">
            <v>0.457499625410902</v>
          </cell>
          <cell r="R207">
            <v>28.372106445275001</v>
          </cell>
          <cell r="S207">
            <v>6.4463929168316197E-2</v>
          </cell>
          <cell r="T207">
            <v>9.1555156075892302E-3</v>
          </cell>
          <cell r="U207">
            <v>0.45076318620877598</v>
          </cell>
          <cell r="V207">
            <v>1.50493809086506E-5</v>
          </cell>
          <cell r="W207">
            <v>1.30550817102761E-2</v>
          </cell>
          <cell r="X207">
            <v>2.2001919541913902E-3</v>
          </cell>
          <cell r="Y207">
            <v>2.2351119358248401E-3</v>
          </cell>
          <cell r="Z207">
            <v>2.73497680713553E-7</v>
          </cell>
          <cell r="AA207">
            <v>6.7844677510706299E-3</v>
          </cell>
          <cell r="AB207">
            <v>21.183524336081899</v>
          </cell>
          <cell r="AC207">
            <v>1.3362527719874701E-2</v>
          </cell>
        </row>
        <row r="208">
          <cell r="F208" t="str">
            <v>02da9a3e-0a46-42a8-bd81-b02ebcd50c8e</v>
          </cell>
          <cell r="G208">
            <v>1</v>
          </cell>
          <cell r="H208" t="str">
            <v>kg</v>
          </cell>
          <cell r="I208">
            <v>2050</v>
          </cell>
          <cell r="J208">
            <v>12.172124910432901</v>
          </cell>
          <cell r="K208">
            <v>153.155074145561</v>
          </cell>
          <cell r="L208">
            <v>2.4443398800578001E-2</v>
          </cell>
          <cell r="M208">
            <v>3.1953749306189598</v>
          </cell>
          <cell r="N208">
            <v>10.615560137410201</v>
          </cell>
          <cell r="O208">
            <v>1.6464426481533401E-2</v>
          </cell>
          <cell r="P208">
            <v>12.3620105754023</v>
          </cell>
          <cell r="Q208">
            <v>2.76286278321215</v>
          </cell>
          <cell r="R208">
            <v>121.776402424067</v>
          </cell>
          <cell r="S208">
            <v>0.131097466505741</v>
          </cell>
          <cell r="T208">
            <v>0.18489161010806801</v>
          </cell>
          <cell r="U208">
            <v>14.8710777296129</v>
          </cell>
          <cell r="V208">
            <v>1.6483006746650501E-3</v>
          </cell>
          <cell r="W208">
            <v>1.36854567497647</v>
          </cell>
          <cell r="X208">
            <v>6.3787823156352105E-2</v>
          </cell>
          <cell r="Y208">
            <v>6.4790062772134796E-2</v>
          </cell>
          <cell r="Z208">
            <v>3.3900772205374499E-6</v>
          </cell>
          <cell r="AA208">
            <v>7.7550370091819504E-2</v>
          </cell>
          <cell r="AB208">
            <v>3484.91280794158</v>
          </cell>
          <cell r="AC208">
            <v>6.4394544801035E-2</v>
          </cell>
        </row>
        <row r="209">
          <cell r="F209" t="str">
            <v>6818459a-5f84-4f72-9c0a-a7733f37626f</v>
          </cell>
          <cell r="G209">
            <v>1</v>
          </cell>
          <cell r="H209" t="str">
            <v>kg</v>
          </cell>
          <cell r="I209">
            <v>2050</v>
          </cell>
          <cell r="J209">
            <v>0.83062468281454105</v>
          </cell>
          <cell r="K209">
            <v>11.550519668460501</v>
          </cell>
          <cell r="L209">
            <v>2.1414210660122201E-3</v>
          </cell>
          <cell r="M209">
            <v>0.196518012355857</v>
          </cell>
          <cell r="N209">
            <v>0.35013333074110198</v>
          </cell>
          <cell r="O209">
            <v>3.0943257211965401E-4</v>
          </cell>
          <cell r="P209">
            <v>0.83915967431011096</v>
          </cell>
          <cell r="Q209">
            <v>0.454263390184803</v>
          </cell>
          <cell r="R209">
            <v>28.3017603169952</v>
          </cell>
          <cell r="S209">
            <v>6.13744848083419E-2</v>
          </cell>
          <cell r="T209">
            <v>1.09411418953206E-2</v>
          </cell>
          <cell r="U209">
            <v>0.44931784984094197</v>
          </cell>
          <cell r="V209">
            <v>1.4456245276767901E-5</v>
          </cell>
          <cell r="W209">
            <v>1.3116866966095E-2</v>
          </cell>
          <cell r="X209">
            <v>1.69576726735699E-3</v>
          </cell>
          <cell r="Y209">
            <v>1.7343703384607801E-3</v>
          </cell>
          <cell r="Z209">
            <v>2.5505519096356099E-7</v>
          </cell>
          <cell r="AA209">
            <v>6.3785853319190703E-3</v>
          </cell>
          <cell r="AB209">
            <v>21.119009984730798</v>
          </cell>
          <cell r="AC209">
            <v>1.31788626237618E-2</v>
          </cell>
        </row>
        <row r="210">
          <cell r="F210" t="str">
            <v>afcff9d4-0a69-4e29-8b40-77d250bb9154</v>
          </cell>
          <cell r="G210">
            <v>1</v>
          </cell>
          <cell r="H210" t="str">
            <v>kg</v>
          </cell>
          <cell r="I210">
            <v>2050</v>
          </cell>
          <cell r="J210">
            <v>4.1085538629788196</v>
          </cell>
          <cell r="K210">
            <v>72.014347450180097</v>
          </cell>
          <cell r="L210">
            <v>0.16022286910331099</v>
          </cell>
          <cell r="M210">
            <v>1.0557037642251299</v>
          </cell>
          <cell r="N210">
            <v>3.5838142324454298</v>
          </cell>
          <cell r="O210">
            <v>4.9438859281119001E-3</v>
          </cell>
          <cell r="P210">
            <v>4.1526749134807401</v>
          </cell>
          <cell r="Q210">
            <v>0.64945980838783601</v>
          </cell>
          <cell r="R210">
            <v>40.957979163283198</v>
          </cell>
          <cell r="S210">
            <v>0.65783039596669501</v>
          </cell>
          <cell r="T210">
            <v>0.270982198348589</v>
          </cell>
          <cell r="U210">
            <v>4.53569555802952</v>
          </cell>
          <cell r="V210">
            <v>1.9547256126418501E-4</v>
          </cell>
          <cell r="W210">
            <v>1.5510312299957201</v>
          </cell>
          <cell r="X210">
            <v>1.39455467880763E-2</v>
          </cell>
          <cell r="Y210">
            <v>1.41811937579857E-2</v>
          </cell>
          <cell r="Z210">
            <v>3.3653211301434598E-6</v>
          </cell>
          <cell r="AA210">
            <v>0.54726516671576897</v>
          </cell>
          <cell r="AB210">
            <v>66.246573220596801</v>
          </cell>
          <cell r="AC210">
            <v>0.10881429204180799</v>
          </cell>
        </row>
        <row r="211">
          <cell r="F211" t="str">
            <v>c074364c-3b72-477e-9998-b9b4ef842af4</v>
          </cell>
          <cell r="G211">
            <v>1</v>
          </cell>
          <cell r="H211" t="str">
            <v>kg</v>
          </cell>
          <cell r="I211">
            <v>2050</v>
          </cell>
          <cell r="J211">
            <v>0.82177174087696603</v>
          </cell>
          <cell r="K211">
            <v>12.7185101143882</v>
          </cell>
          <cell r="L211">
            <v>2.1113906962139301E-3</v>
          </cell>
          <cell r="M211">
            <v>0.200895295530681</v>
          </cell>
          <cell r="N211">
            <v>0.34942559974614301</v>
          </cell>
          <cell r="O211">
            <v>3.67383015876546E-4</v>
          </cell>
          <cell r="P211">
            <v>0.82993570790661098</v>
          </cell>
          <cell r="Q211">
            <v>0.45511341067802102</v>
          </cell>
          <cell r="R211">
            <v>28.340313314864499</v>
          </cell>
          <cell r="S211">
            <v>9.3566871583049799E-2</v>
          </cell>
          <cell r="T211">
            <v>1.12263613946555E-2</v>
          </cell>
          <cell r="U211">
            <v>0.44859767612866802</v>
          </cell>
          <cell r="V211">
            <v>1.8101686076480101E-5</v>
          </cell>
          <cell r="W211">
            <v>1.3056154261536E-2</v>
          </cell>
          <cell r="X211">
            <v>1.6511728128470299E-3</v>
          </cell>
          <cell r="Y211">
            <v>1.6879231802212999E-3</v>
          </cell>
          <cell r="Z211">
            <v>3.0211158410275402E-7</v>
          </cell>
          <cell r="AA211">
            <v>6.2908977330325896E-3</v>
          </cell>
          <cell r="AB211">
            <v>21.031226537304899</v>
          </cell>
          <cell r="AC211">
            <v>2.19648163673027E-2</v>
          </cell>
        </row>
        <row r="212">
          <cell r="F212" t="str">
            <v>0e39af4d-45bb-4735-892b-5813a3024a8b</v>
          </cell>
          <cell r="G212">
            <v>1</v>
          </cell>
          <cell r="H212" t="str">
            <v>kg</v>
          </cell>
          <cell r="I212">
            <v>2050</v>
          </cell>
          <cell r="J212">
            <v>12.238250140592999</v>
          </cell>
          <cell r="K212">
            <v>153.89115406115701</v>
          </cell>
          <cell r="L212">
            <v>2.4754381093417498E-2</v>
          </cell>
          <cell r="M212">
            <v>3.2131164571987498</v>
          </cell>
          <cell r="N212">
            <v>10.616574377801999</v>
          </cell>
          <cell r="O212">
            <v>1.65367613884192E-2</v>
          </cell>
          <cell r="P212">
            <v>12.4289911279207</v>
          </cell>
          <cell r="Q212">
            <v>2.7657278429083201</v>
          </cell>
          <cell r="R212">
            <v>121.87868564204101</v>
          </cell>
          <cell r="S212">
            <v>0.13454338433410901</v>
          </cell>
          <cell r="T212">
            <v>0.18413458142271599</v>
          </cell>
          <cell r="U212">
            <v>14.8726945145762</v>
          </cell>
          <cell r="V212">
            <v>1.6529692454243399E-3</v>
          </cell>
          <cell r="W212">
            <v>1.3684446271191</v>
          </cell>
          <cell r="X212">
            <v>6.3922381022373395E-2</v>
          </cell>
          <cell r="Y212">
            <v>6.4922507933531007E-2</v>
          </cell>
          <cell r="Z212">
            <v>3.4450545086549E-6</v>
          </cell>
          <cell r="AA212">
            <v>7.76804972901496E-2</v>
          </cell>
          <cell r="AB212">
            <v>3484.9405004097098</v>
          </cell>
          <cell r="AC212">
            <v>6.5734595233831905E-2</v>
          </cell>
        </row>
        <row r="213">
          <cell r="F213" t="str">
            <v>f68afc6e-324b-4768-bd80-6c4db0b2fc28</v>
          </cell>
          <cell r="G213">
            <v>1</v>
          </cell>
          <cell r="H213" t="str">
            <v>kg</v>
          </cell>
          <cell r="I213">
            <v>2050</v>
          </cell>
          <cell r="J213">
            <v>0.91146124436849196</v>
          </cell>
          <cell r="K213">
            <v>12.4677995813585</v>
          </cell>
          <cell r="L213">
            <v>2.5031739329942002E-3</v>
          </cell>
          <cell r="M213">
            <v>0.21837078843718599</v>
          </cell>
          <cell r="N213">
            <v>0.35148458910221098</v>
          </cell>
          <cell r="O213">
            <v>3.91803164481525E-4</v>
          </cell>
          <cell r="P213">
            <v>0.92111438142629298</v>
          </cell>
          <cell r="Q213">
            <v>0.45830570374007601</v>
          </cell>
          <cell r="R213">
            <v>28.421284413285498</v>
          </cell>
          <cell r="S213">
            <v>6.5259390649846205E-2</v>
          </cell>
          <cell r="T213">
            <v>1.0301560757898001E-2</v>
          </cell>
          <cell r="U213">
            <v>0.45140077785162802</v>
          </cell>
          <cell r="V213">
            <v>1.9905661863671901E-5</v>
          </cell>
          <cell r="W213">
            <v>1.3041064384152101E-2</v>
          </cell>
          <cell r="X213">
            <v>1.87203058876719E-3</v>
          </cell>
          <cell r="Y213">
            <v>1.9092305742058201E-3</v>
          </cell>
          <cell r="Z213">
            <v>3.1309541717602299E-7</v>
          </cell>
          <cell r="AA213">
            <v>6.5536637560608098E-3</v>
          </cell>
          <cell r="AB213">
            <v>21.166243581527901</v>
          </cell>
          <cell r="AC213">
            <v>1.47196257319768E-2</v>
          </cell>
        </row>
        <row r="214">
          <cell r="F214" t="str">
            <v>f4ce88c9-b5c5-4bdc-b71e-25c2d45954f7</v>
          </cell>
          <cell r="G214">
            <v>1</v>
          </cell>
          <cell r="H214" t="str">
            <v>kg</v>
          </cell>
          <cell r="I214">
            <v>2050</v>
          </cell>
          <cell r="J214">
            <v>11.626466301459899</v>
          </cell>
          <cell r="K214">
            <v>153.39892949970601</v>
          </cell>
          <cell r="L214">
            <v>2.2528832395357599E-2</v>
          </cell>
          <cell r="M214">
            <v>3.2198102456197302</v>
          </cell>
          <cell r="N214">
            <v>10.6452818268867</v>
          </cell>
          <cell r="O214">
            <v>1.7430860163114101E-2</v>
          </cell>
          <cell r="P214">
            <v>11.7453399993804</v>
          </cell>
          <cell r="Q214">
            <v>2.8196138902986601</v>
          </cell>
          <cell r="R214">
            <v>123.099675206737</v>
          </cell>
          <cell r="S214">
            <v>0.136175200474557</v>
          </cell>
          <cell r="T214">
            <v>0.17469684043429701</v>
          </cell>
          <cell r="U214">
            <v>14.9119815897939</v>
          </cell>
          <cell r="V214">
            <v>1.70770857784995E-3</v>
          </cell>
          <cell r="W214">
            <v>1.3681011818151101</v>
          </cell>
          <cell r="X214">
            <v>6.2102957985237198E-2</v>
          </cell>
          <cell r="Y214">
            <v>6.3103472138493003E-2</v>
          </cell>
          <cell r="Z214">
            <v>3.4183625326334398E-6</v>
          </cell>
          <cell r="AA214">
            <v>7.0619064899176007E-2</v>
          </cell>
          <cell r="AB214">
            <v>3484.33068635461</v>
          </cell>
          <cell r="AC214">
            <v>6.4669059857872899E-2</v>
          </cell>
        </row>
        <row r="215">
          <cell r="F215" t="str">
            <v>979f0b76-c796-4150-ba21-16fcf2fd3251</v>
          </cell>
          <cell r="G215">
            <v>1</v>
          </cell>
          <cell r="H215" t="str">
            <v>kg</v>
          </cell>
          <cell r="I215">
            <v>2050</v>
          </cell>
          <cell r="J215">
            <v>0.87717150485654505</v>
          </cell>
          <cell r="K215">
            <v>12.240117303588301</v>
          </cell>
          <cell r="L215">
            <v>2.4145853678255399E-3</v>
          </cell>
          <cell r="M215">
            <v>0.21257687664023101</v>
          </cell>
          <cell r="N215">
            <v>0.35133046657658401</v>
          </cell>
          <cell r="O215">
            <v>4.0451113172476502E-4</v>
          </cell>
          <cell r="P215">
            <v>0.88623214034612696</v>
          </cell>
          <cell r="Q215">
            <v>0.457355326775016</v>
          </cell>
          <cell r="R215">
            <v>28.417335796813699</v>
          </cell>
          <cell r="S215">
            <v>7.2769933548192695E-2</v>
          </cell>
          <cell r="T215">
            <v>9.7717410953737493E-3</v>
          </cell>
          <cell r="U215">
            <v>0.45115436304765899</v>
          </cell>
          <cell r="V215">
            <v>2.0469259798369798E-5</v>
          </cell>
          <cell r="W215">
            <v>1.30408381407739E-2</v>
          </cell>
          <cell r="X215">
            <v>1.6265111612155699E-3</v>
          </cell>
          <cell r="Y215">
            <v>1.66422615804982E-3</v>
          </cell>
          <cell r="Z215">
            <v>2.84601915753947E-7</v>
          </cell>
          <cell r="AA215">
            <v>6.3016988544307697E-3</v>
          </cell>
          <cell r="AB215">
            <v>21.0668010979869</v>
          </cell>
          <cell r="AC215">
            <v>1.4333333572993601E-2</v>
          </cell>
        </row>
        <row r="216">
          <cell r="F216" t="str">
            <v>afcff9d4-0a69-4e29-8b40-77d250bb9154</v>
          </cell>
          <cell r="G216">
            <v>1</v>
          </cell>
          <cell r="H216" t="str">
            <v>kg</v>
          </cell>
          <cell r="I216">
            <v>2050</v>
          </cell>
          <cell r="J216">
            <v>4.1085538629788196</v>
          </cell>
          <cell r="K216">
            <v>72.014347450180097</v>
          </cell>
          <cell r="L216">
            <v>0.16022286910331099</v>
          </cell>
          <cell r="M216">
            <v>1.0557037642251299</v>
          </cell>
          <cell r="N216">
            <v>3.5838142324454298</v>
          </cell>
          <cell r="O216">
            <v>4.9438859281119001E-3</v>
          </cell>
          <cell r="P216">
            <v>4.1526749134807401</v>
          </cell>
          <cell r="Q216">
            <v>0.64945980838783601</v>
          </cell>
          <cell r="R216">
            <v>40.957979163283198</v>
          </cell>
          <cell r="S216">
            <v>0.65783039596669501</v>
          </cell>
          <cell r="T216">
            <v>0.270982198348589</v>
          </cell>
          <cell r="U216">
            <v>4.53569555802952</v>
          </cell>
          <cell r="V216">
            <v>1.9547256126418501E-4</v>
          </cell>
          <cell r="W216">
            <v>1.5510312299957201</v>
          </cell>
          <cell r="X216">
            <v>1.39455467880763E-2</v>
          </cell>
          <cell r="Y216">
            <v>1.41811937579857E-2</v>
          </cell>
          <cell r="Z216">
            <v>3.3653211301434598E-6</v>
          </cell>
          <cell r="AA216">
            <v>0.54726516671576897</v>
          </cell>
          <cell r="AB216">
            <v>66.246573220596801</v>
          </cell>
          <cell r="AC216">
            <v>0.10881429204180799</v>
          </cell>
        </row>
        <row r="217">
          <cell r="F217" t="str">
            <v>c074364c-3b72-477e-9998-b9b4ef842af4</v>
          </cell>
          <cell r="G217">
            <v>1</v>
          </cell>
          <cell r="H217" t="str">
            <v>kg</v>
          </cell>
          <cell r="I217">
            <v>2050</v>
          </cell>
          <cell r="J217">
            <v>0.82177174087696603</v>
          </cell>
          <cell r="K217">
            <v>12.7185101143882</v>
          </cell>
          <cell r="L217">
            <v>2.1113906962139301E-3</v>
          </cell>
          <cell r="M217">
            <v>0.200895295530681</v>
          </cell>
          <cell r="N217">
            <v>0.34942559974614301</v>
          </cell>
          <cell r="O217">
            <v>3.67383015876546E-4</v>
          </cell>
          <cell r="P217">
            <v>0.82993570790661098</v>
          </cell>
          <cell r="Q217">
            <v>0.45511341067802102</v>
          </cell>
          <cell r="R217">
            <v>28.340313314864499</v>
          </cell>
          <cell r="S217">
            <v>9.3566871583049799E-2</v>
          </cell>
          <cell r="T217">
            <v>1.12263613946555E-2</v>
          </cell>
          <cell r="U217">
            <v>0.44859767612866802</v>
          </cell>
          <cell r="V217">
            <v>1.8101686076480101E-5</v>
          </cell>
          <cell r="W217">
            <v>1.3056154261536E-2</v>
          </cell>
          <cell r="X217">
            <v>1.6511728128470299E-3</v>
          </cell>
          <cell r="Y217">
            <v>1.6879231802212999E-3</v>
          </cell>
          <cell r="Z217">
            <v>3.0211158410275402E-7</v>
          </cell>
          <cell r="AA217">
            <v>6.2908977330325896E-3</v>
          </cell>
          <cell r="AB217">
            <v>21.031226537304899</v>
          </cell>
          <cell r="AC217">
            <v>2.19648163673027E-2</v>
          </cell>
        </row>
        <row r="218">
          <cell r="F218" t="str">
            <v>0d1b77f7-d64f-47ae-b300-7908f3bb58df</v>
          </cell>
          <cell r="G218">
            <v>1</v>
          </cell>
          <cell r="H218" t="str">
            <v>kg</v>
          </cell>
          <cell r="I218">
            <v>2050</v>
          </cell>
          <cell r="J218">
            <v>11.688452866476799</v>
          </cell>
          <cell r="K218">
            <v>157.16924731970701</v>
          </cell>
          <cell r="L218">
            <v>2.26036982424479E-2</v>
          </cell>
          <cell r="M218">
            <v>3.2492147812317702</v>
          </cell>
          <cell r="N218">
            <v>10.471488662623299</v>
          </cell>
          <cell r="O218">
            <v>1.7112258327250801E-2</v>
          </cell>
          <cell r="P218">
            <v>11.8397583895201</v>
          </cell>
          <cell r="Q218">
            <v>2.7992594783634002</v>
          </cell>
          <cell r="R218">
            <v>121.07776351299</v>
          </cell>
          <cell r="S218">
            <v>0.156036823434033</v>
          </cell>
          <cell r="T218">
            <v>0.19826187634001</v>
          </cell>
          <cell r="U218">
            <v>14.687331978360501</v>
          </cell>
          <cell r="V218">
            <v>1.6920207579443501E-3</v>
          </cell>
          <cell r="W218">
            <v>1.35777888941167</v>
          </cell>
          <cell r="X218">
            <v>6.2691112223048906E-2</v>
          </cell>
          <cell r="Y218">
            <v>6.3690916293066793E-2</v>
          </cell>
          <cell r="Z218">
            <v>3.41439626676536E-6</v>
          </cell>
          <cell r="AA218">
            <v>7.2306058703032902E-2</v>
          </cell>
          <cell r="AB218">
            <v>3467.58943061336</v>
          </cell>
          <cell r="AC218">
            <v>8.1958569129148007E-2</v>
          </cell>
        </row>
        <row r="219">
          <cell r="F219" t="str">
            <v>bc71d9c2-5b1c-4e19-96f7-eba3af6abe13</v>
          </cell>
          <cell r="G219">
            <v>1</v>
          </cell>
          <cell r="H219" t="str">
            <v>kg</v>
          </cell>
          <cell r="I219">
            <v>2050</v>
          </cell>
          <cell r="J219">
            <v>0.62034058679001003</v>
          </cell>
          <cell r="K219">
            <v>10.150655777645101</v>
          </cell>
          <cell r="L219">
            <v>1.9803810319430799E-3</v>
          </cell>
          <cell r="M219">
            <v>0.15742538655763799</v>
          </cell>
          <cell r="N219">
            <v>0.20745981981950101</v>
          </cell>
          <cell r="O219">
            <v>1.0380731436343701E-4</v>
          </cell>
          <cell r="P219">
            <v>0.62509758576319496</v>
          </cell>
          <cell r="Q219">
            <v>0.429132738215103</v>
          </cell>
          <cell r="R219">
            <v>25.6617336253071</v>
          </cell>
          <cell r="S219">
            <v>3.24569110836559E-2</v>
          </cell>
          <cell r="T219">
            <v>1.0990881541133901E-2</v>
          </cell>
          <cell r="U219">
            <v>0.26498617315512601</v>
          </cell>
          <cell r="V219">
            <v>6.66700274783089E-6</v>
          </cell>
          <cell r="W219">
            <v>3.9107594219656297E-3</v>
          </cell>
          <cell r="X219">
            <v>8.5123498948511101E-4</v>
          </cell>
          <cell r="Y219">
            <v>8.7725750774850903E-4</v>
          </cell>
          <cell r="Z219">
            <v>1.7989814738711001E-7</v>
          </cell>
          <cell r="AA219">
            <v>6.2864842591079297E-3</v>
          </cell>
          <cell r="AB219">
            <v>6.8570895737037398</v>
          </cell>
          <cell r="AC219">
            <v>3.0246735448554201E-2</v>
          </cell>
        </row>
        <row r="220">
          <cell r="F220" t="str">
            <v>e11cbcde-55a6-4058-b974-c539f98f3304</v>
          </cell>
          <cell r="G220">
            <v>1</v>
          </cell>
          <cell r="H220" t="str">
            <v>kg</v>
          </cell>
          <cell r="I220">
            <v>2050</v>
          </cell>
          <cell r="J220">
            <v>11.6392131264799</v>
          </cell>
          <cell r="K220">
            <v>155.52440819347899</v>
          </cell>
          <cell r="L220">
            <v>2.2283967594094699E-2</v>
          </cell>
          <cell r="M220">
            <v>3.3069317501164899</v>
          </cell>
          <cell r="N220">
            <v>10.7909495451291</v>
          </cell>
          <cell r="O220">
            <v>2.3342428627650898E-2</v>
          </cell>
          <cell r="P220">
            <v>11.7354641427341</v>
          </cell>
          <cell r="Q220">
            <v>3.09329971531763</v>
          </cell>
          <cell r="R220">
            <v>128.974788124958</v>
          </cell>
          <cell r="S220">
            <v>8.0705316477957006E-2</v>
          </cell>
          <cell r="T220">
            <v>0.18678378996693701</v>
          </cell>
          <cell r="U220">
            <v>15.113090689162901</v>
          </cell>
          <cell r="V220">
            <v>2.0659290400428399E-3</v>
          </cell>
          <cell r="W220">
            <v>1.3672934751607599</v>
          </cell>
          <cell r="X220">
            <v>6.1247688981348601E-2</v>
          </cell>
          <cell r="Y220">
            <v>6.2226518049319897E-2</v>
          </cell>
          <cell r="Z220">
            <v>3.63870465015871E-6</v>
          </cell>
          <cell r="AA220">
            <v>7.0822130055977206E-2</v>
          </cell>
          <cell r="AB220">
            <v>3483.99922697693</v>
          </cell>
          <cell r="AC220">
            <v>6.3391462587509301E-2</v>
          </cell>
        </row>
        <row r="221">
          <cell r="F221" t="str">
            <v>08a94f88-8304-44a3-b3b2-7e571c0183e2</v>
          </cell>
          <cell r="G221">
            <v>1</v>
          </cell>
          <cell r="H221" t="str">
            <v>kg</v>
          </cell>
          <cell r="I221">
            <v>2050</v>
          </cell>
          <cell r="J221">
            <v>1.0876666381667901</v>
          </cell>
          <cell r="K221">
            <v>13.0310074447457</v>
          </cell>
          <cell r="L221">
            <v>2.4028400394924599E-3</v>
          </cell>
          <cell r="M221">
            <v>0.25593005363341498</v>
          </cell>
          <cell r="N221">
            <v>0.36627401320616199</v>
          </cell>
          <cell r="O221">
            <v>1.01208869720529E-3</v>
          </cell>
          <cell r="P221">
            <v>1.0959219910251301</v>
          </cell>
          <cell r="Q221">
            <v>0.48846289172172802</v>
          </cell>
          <cell r="R221">
            <v>29.030639837682099</v>
          </cell>
          <cell r="S221">
            <v>2.2227866864775399E-2</v>
          </cell>
          <cell r="T221">
            <v>1.00671256738867E-2</v>
          </cell>
          <cell r="U221">
            <v>0.47184474619100297</v>
          </cell>
          <cell r="V221">
            <v>5.6227727400718098E-5</v>
          </cell>
          <cell r="W221">
            <v>1.2970613686430699E-2</v>
          </cell>
          <cell r="X221">
            <v>2.21959603577092E-3</v>
          </cell>
          <cell r="Y221">
            <v>2.2555238343048298E-3</v>
          </cell>
          <cell r="Z221">
            <v>5.4257260109943302E-7</v>
          </cell>
          <cell r="AA221">
            <v>7.1674175431288402E-3</v>
          </cell>
          <cell r="AB221">
            <v>21.164277677833901</v>
          </cell>
          <cell r="AC221">
            <v>1.3284975976922001E-2</v>
          </cell>
        </row>
        <row r="222">
          <cell r="F222" t="str">
            <v>f883d3fd-d3c1-4895-9258-a2d7511c5e5c</v>
          </cell>
          <cell r="G222">
            <v>1</v>
          </cell>
          <cell r="H222" t="str">
            <v>kg</v>
          </cell>
          <cell r="I222">
            <v>2050</v>
          </cell>
          <cell r="J222">
            <v>11.7896439668475</v>
          </cell>
          <cell r="K222">
            <v>159.53744665747701</v>
          </cell>
          <cell r="L222">
            <v>2.26810474532863E-2</v>
          </cell>
          <cell r="M222">
            <v>3.27509431933606</v>
          </cell>
          <cell r="N222">
            <v>10.473666295385099</v>
          </cell>
          <cell r="O222">
            <v>1.7143833832322999E-2</v>
          </cell>
          <cell r="P222">
            <v>11.942594544033099</v>
          </cell>
          <cell r="Q222">
            <v>2.8020693254819999</v>
          </cell>
          <cell r="R222">
            <v>121.146994696962</v>
          </cell>
          <cell r="S222">
            <v>0.26711487431015901</v>
          </cell>
          <cell r="T222">
            <v>0.206708130172856</v>
          </cell>
          <cell r="U222">
            <v>14.6901773839698</v>
          </cell>
          <cell r="V222">
            <v>1.6960869337263101E-3</v>
          </cell>
          <cell r="W222">
            <v>1.35791426806286</v>
          </cell>
          <cell r="X222">
            <v>6.27381822234436E-2</v>
          </cell>
          <cell r="Y222">
            <v>6.3741730875773603E-2</v>
          </cell>
          <cell r="Z222">
            <v>3.4880675096638501E-6</v>
          </cell>
          <cell r="AA222">
            <v>7.2380105637988704E-2</v>
          </cell>
          <cell r="AB222">
            <v>3467.7125082919802</v>
          </cell>
          <cell r="AC222">
            <v>7.3032843933764996E-2</v>
          </cell>
        </row>
        <row r="223">
          <cell r="F223" t="str">
            <v>9550ab4c-9007-47fc-90aa-ab654d521add</v>
          </cell>
          <cell r="G223">
            <v>1</v>
          </cell>
          <cell r="H223" t="str">
            <v>kg</v>
          </cell>
          <cell r="I223">
            <v>2050</v>
          </cell>
          <cell r="J223">
            <v>0.73074587817189096</v>
          </cell>
          <cell r="K223">
            <v>12.807793293402799</v>
          </cell>
          <cell r="L223">
            <v>2.0643551410346101E-3</v>
          </cell>
          <cell r="M223">
            <v>0.18613939145977901</v>
          </cell>
          <cell r="N223">
            <v>0.20991283884877701</v>
          </cell>
          <cell r="O223">
            <v>1.3945318301841999E-4</v>
          </cell>
          <cell r="P223">
            <v>0.736983948528108</v>
          </cell>
          <cell r="Q223">
            <v>0.43223667501176799</v>
          </cell>
          <cell r="R223">
            <v>25.739890217894601</v>
          </cell>
          <cell r="S223">
            <v>0.15816010106797301</v>
          </cell>
          <cell r="T223">
            <v>2.0547108632348599E-2</v>
          </cell>
          <cell r="U223">
            <v>0.26822598510687501</v>
          </cell>
          <cell r="V223">
            <v>1.12566930435021E-5</v>
          </cell>
          <cell r="W223">
            <v>4.0608322545419902E-3</v>
          </cell>
          <cell r="X223">
            <v>9.0127620263441902E-4</v>
          </cell>
          <cell r="Y223">
            <v>9.3083050878311905E-4</v>
          </cell>
          <cell r="Z223">
            <v>2.5790702794717699E-7</v>
          </cell>
          <cell r="AA223">
            <v>6.3585277512225504E-3</v>
          </cell>
          <cell r="AB223">
            <v>6.9957869225588603</v>
          </cell>
          <cell r="AC223">
            <v>2.0165677859119401E-2</v>
          </cell>
        </row>
        <row r="224">
          <cell r="F224" t="str">
            <v>0e39af4d-45bb-4735-892b-5813a3024a8b</v>
          </cell>
          <cell r="G224">
            <v>1</v>
          </cell>
          <cell r="H224" t="str">
            <v>kg</v>
          </cell>
          <cell r="I224">
            <v>2050</v>
          </cell>
          <cell r="J224">
            <v>12.238250140592999</v>
          </cell>
          <cell r="K224">
            <v>153.89115406115701</v>
          </cell>
          <cell r="L224">
            <v>2.4754381093417498E-2</v>
          </cell>
          <cell r="M224">
            <v>3.2131164571987498</v>
          </cell>
          <cell r="N224">
            <v>10.616574377801999</v>
          </cell>
          <cell r="O224">
            <v>1.65367613884192E-2</v>
          </cell>
          <cell r="P224">
            <v>12.4289911279207</v>
          </cell>
          <cell r="Q224">
            <v>2.7657278429083201</v>
          </cell>
          <cell r="R224">
            <v>121.87868564204101</v>
          </cell>
          <cell r="S224">
            <v>0.13454338433410901</v>
          </cell>
          <cell r="T224">
            <v>0.18413458142271599</v>
          </cell>
          <cell r="U224">
            <v>14.8726945145762</v>
          </cell>
          <cell r="V224">
            <v>1.6529692454243399E-3</v>
          </cell>
          <cell r="W224">
            <v>1.3684446271191</v>
          </cell>
          <cell r="X224">
            <v>6.3922381022373395E-2</v>
          </cell>
          <cell r="Y224">
            <v>6.4922507933531007E-2</v>
          </cell>
          <cell r="Z224">
            <v>3.4450545086549E-6</v>
          </cell>
          <cell r="AA224">
            <v>7.76804972901496E-2</v>
          </cell>
          <cell r="AB224">
            <v>3484.9405004097098</v>
          </cell>
          <cell r="AC224">
            <v>6.5734595233831905E-2</v>
          </cell>
        </row>
        <row r="225">
          <cell r="F225" t="str">
            <v>f68afc6e-324b-4768-bd80-6c4db0b2fc28</v>
          </cell>
          <cell r="G225">
            <v>1</v>
          </cell>
          <cell r="H225" t="str">
            <v>kg</v>
          </cell>
          <cell r="I225">
            <v>2050</v>
          </cell>
          <cell r="J225">
            <v>0.91146124436849196</v>
          </cell>
          <cell r="K225">
            <v>12.4677995813585</v>
          </cell>
          <cell r="L225">
            <v>2.5031739329942002E-3</v>
          </cell>
          <cell r="M225">
            <v>0.21837078843718599</v>
          </cell>
          <cell r="N225">
            <v>0.35148458910221098</v>
          </cell>
          <cell r="O225">
            <v>3.91803164481525E-4</v>
          </cell>
          <cell r="P225">
            <v>0.92111438142629298</v>
          </cell>
          <cell r="Q225">
            <v>0.45830570374007601</v>
          </cell>
          <cell r="R225">
            <v>28.421284413285498</v>
          </cell>
          <cell r="S225">
            <v>6.5259390649846205E-2</v>
          </cell>
          <cell r="T225">
            <v>1.0301560757898001E-2</v>
          </cell>
          <cell r="U225">
            <v>0.45140077785162802</v>
          </cell>
          <cell r="V225">
            <v>1.9905661863671901E-5</v>
          </cell>
          <cell r="W225">
            <v>1.3041064384152101E-2</v>
          </cell>
          <cell r="X225">
            <v>1.87203058876719E-3</v>
          </cell>
          <cell r="Y225">
            <v>1.9092305742058201E-3</v>
          </cell>
          <cell r="Z225">
            <v>3.1309541717602299E-7</v>
          </cell>
          <cell r="AA225">
            <v>6.5536637560608098E-3</v>
          </cell>
          <cell r="AB225">
            <v>21.166243581527901</v>
          </cell>
          <cell r="AC225">
            <v>1.47196257319768E-2</v>
          </cell>
        </row>
        <row r="226">
          <cell r="F226" t="str">
            <v>f031c560-aff2-486d-8031-148436a7c6ba</v>
          </cell>
          <cell r="G226">
            <v>1</v>
          </cell>
          <cell r="H226" t="str">
            <v>kg</v>
          </cell>
          <cell r="I226">
            <v>2050</v>
          </cell>
          <cell r="J226">
            <v>11.9351263692686</v>
          </cell>
          <cell r="K226">
            <v>152.61568681069301</v>
          </cell>
          <cell r="L226">
            <v>0.35075915859163498</v>
          </cell>
          <cell r="M226">
            <v>3.1536932537603399</v>
          </cell>
          <cell r="N226">
            <v>10.141983867266401</v>
          </cell>
          <cell r="O226">
            <v>1.8026308853129398E-2</v>
          </cell>
          <cell r="P226">
            <v>12.1122404970943</v>
          </cell>
          <cell r="Q226">
            <v>2.7766886688554799</v>
          </cell>
          <cell r="R226">
            <v>118.107636752779</v>
          </cell>
          <cell r="S226">
            <v>0.20452433798835901</v>
          </cell>
          <cell r="T226">
            <v>0.18656708506868799</v>
          </cell>
          <cell r="U226">
            <v>14.2421283025084</v>
          </cell>
          <cell r="V226">
            <v>1.76773444292758E-3</v>
          </cell>
          <cell r="W226">
            <v>1.20245913368739</v>
          </cell>
          <cell r="X226">
            <v>5.9085720453118398E-2</v>
          </cell>
          <cell r="Y226">
            <v>6.0060691178604401E-2</v>
          </cell>
          <cell r="Z226">
            <v>3.6089862826053398E-6</v>
          </cell>
          <cell r="AA226">
            <v>1.2018667297463901</v>
          </cell>
          <cell r="AB226">
            <v>3391.8073856402102</v>
          </cell>
          <cell r="AC226">
            <v>7.0632041509970794E-2</v>
          </cell>
        </row>
        <row r="227">
          <cell r="F227" t="str">
            <v>78485336-b101-4ee2-981c-13eba891187e</v>
          </cell>
          <cell r="G227">
            <v>1</v>
          </cell>
          <cell r="H227" t="str">
            <v>kg</v>
          </cell>
          <cell r="I227">
            <v>2050</v>
          </cell>
          <cell r="J227">
            <v>0.97079675326318504</v>
          </cell>
          <cell r="K227">
            <v>14.2456315906872</v>
          </cell>
          <cell r="L227">
            <v>2.4972938256798698E-3</v>
          </cell>
          <cell r="M227">
            <v>0.24987359780262799</v>
          </cell>
          <cell r="N227">
            <v>0.35197643469235401</v>
          </cell>
          <cell r="O227">
            <v>4.48894876549095E-4</v>
          </cell>
          <cell r="P227">
            <v>0.98226919206980801</v>
          </cell>
          <cell r="Q227">
            <v>0.45972581923102601</v>
          </cell>
          <cell r="R227">
            <v>28.447833492075102</v>
          </cell>
          <cell r="S227">
            <v>9.7238785192473601E-2</v>
          </cell>
          <cell r="T227">
            <v>9.1850782624054404E-3</v>
          </cell>
          <cell r="U227">
            <v>0.452120570187377</v>
          </cell>
          <cell r="V227">
            <v>2.3216585221449899E-5</v>
          </cell>
          <cell r="W227">
            <v>1.30539232320995E-2</v>
          </cell>
          <cell r="X227">
            <v>1.4381805987515499E-3</v>
          </cell>
          <cell r="Y227">
            <v>1.4814992627509001E-3</v>
          </cell>
          <cell r="Z227">
            <v>5.5546365324124704E-7</v>
          </cell>
          <cell r="AA227">
            <v>5.9464949079998698E-3</v>
          </cell>
          <cell r="AB227">
            <v>21.1028468963206</v>
          </cell>
          <cell r="AC227">
            <v>1.80821517665779E-2</v>
          </cell>
        </row>
        <row r="228">
          <cell r="F228" t="str">
            <v>da33c3b4-c287-499f-9974-94ab82743754</v>
          </cell>
          <cell r="G228">
            <v>1</v>
          </cell>
          <cell r="H228" t="str">
            <v>kg</v>
          </cell>
          <cell r="I228">
            <v>2050</v>
          </cell>
          <cell r="J228">
            <v>12.7257160394333</v>
          </cell>
          <cell r="K228">
            <v>145.29877707507401</v>
          </cell>
          <cell r="L228">
            <v>2.4958017643944602E-2</v>
          </cell>
          <cell r="M228">
            <v>3.0213525586306398</v>
          </cell>
          <cell r="N228">
            <v>10.576455484229401</v>
          </cell>
          <cell r="O228">
            <v>1.5043543391720701E-2</v>
          </cell>
          <cell r="P228">
            <v>12.999066293560301</v>
          </cell>
          <cell r="Q228">
            <v>2.6898264905246299</v>
          </cell>
          <cell r="R228">
            <v>120.28970648975501</v>
          </cell>
          <cell r="S228">
            <v>0.12884214626825799</v>
          </cell>
          <cell r="T228">
            <v>0.18030323282059399</v>
          </cell>
          <cell r="U228">
            <v>14.8169694870545</v>
          </cell>
          <cell r="V228">
            <v>1.5597567072908199E-3</v>
          </cell>
          <cell r="W228">
            <v>1.3682296201122499</v>
          </cell>
          <cell r="X228">
            <v>6.1206184214833398E-2</v>
          </cell>
          <cell r="Y228">
            <v>6.2165604585867902E-2</v>
          </cell>
          <cell r="Z228">
            <v>3.21872022697352E-6</v>
          </cell>
          <cell r="AA228">
            <v>7.2659548924449202E-2</v>
          </cell>
          <cell r="AB228">
            <v>3484.4615604891801</v>
          </cell>
          <cell r="AC228">
            <v>7.02875580139736E-2</v>
          </cell>
        </row>
        <row r="229">
          <cell r="F229" t="str">
            <v>533ad305-6dcb-491a-9613-564fdfa52bb5</v>
          </cell>
          <cell r="G229">
            <v>1</v>
          </cell>
          <cell r="H229" t="str">
            <v>kg</v>
          </cell>
          <cell r="I229">
            <v>2050</v>
          </cell>
          <cell r="J229">
            <v>0.95850054909323501</v>
          </cell>
          <cell r="K229">
            <v>12.186841013132099</v>
          </cell>
          <cell r="L229">
            <v>2.3864872962725599E-3</v>
          </cell>
          <cell r="M229">
            <v>0.21379699453699699</v>
          </cell>
          <cell r="N229">
            <v>0.35115376340429999</v>
          </cell>
          <cell r="O229">
            <v>3.2279629368940198E-4</v>
          </cell>
          <cell r="P229">
            <v>0.97277094740671999</v>
          </cell>
          <cell r="Q229">
            <v>0.457499625410902</v>
          </cell>
          <cell r="R229">
            <v>28.372106445275001</v>
          </cell>
          <cell r="S229">
            <v>6.4463929168316197E-2</v>
          </cell>
          <cell r="T229">
            <v>9.1555156075892302E-3</v>
          </cell>
          <cell r="U229">
            <v>0.45076318620877598</v>
          </cell>
          <cell r="V229">
            <v>1.50493809086506E-5</v>
          </cell>
          <cell r="W229">
            <v>1.30550817102761E-2</v>
          </cell>
          <cell r="X229">
            <v>2.2001919541913902E-3</v>
          </cell>
          <cell r="Y229">
            <v>2.2351119358248401E-3</v>
          </cell>
          <cell r="Z229">
            <v>2.73497680713553E-7</v>
          </cell>
          <cell r="AA229">
            <v>6.7844677510706299E-3</v>
          </cell>
          <cell r="AB229">
            <v>21.183524336081899</v>
          </cell>
          <cell r="AC229">
            <v>1.3362527719874701E-2</v>
          </cell>
        </row>
        <row r="230">
          <cell r="F230" t="str">
            <v>02da9a3e-0a46-42a8-bd81-b02ebcd50c8e</v>
          </cell>
          <cell r="G230">
            <v>1</v>
          </cell>
          <cell r="H230" t="str">
            <v>kg</v>
          </cell>
          <cell r="I230">
            <v>2050</v>
          </cell>
          <cell r="J230">
            <v>12.172124910432901</v>
          </cell>
          <cell r="K230">
            <v>153.155074145561</v>
          </cell>
          <cell r="L230">
            <v>2.4443398800578001E-2</v>
          </cell>
          <cell r="M230">
            <v>3.1953749306189598</v>
          </cell>
          <cell r="N230">
            <v>10.615560137410201</v>
          </cell>
          <cell r="O230">
            <v>1.6464426481533401E-2</v>
          </cell>
          <cell r="P230">
            <v>12.3620105754023</v>
          </cell>
          <cell r="Q230">
            <v>2.76286278321215</v>
          </cell>
          <cell r="R230">
            <v>121.776402424067</v>
          </cell>
          <cell r="S230">
            <v>0.131097466505741</v>
          </cell>
          <cell r="T230">
            <v>0.18489161010806801</v>
          </cell>
          <cell r="U230">
            <v>14.8710777296129</v>
          </cell>
          <cell r="V230">
            <v>1.6483006746650501E-3</v>
          </cell>
          <cell r="W230">
            <v>1.36854567497647</v>
          </cell>
          <cell r="X230">
            <v>6.3787823156352105E-2</v>
          </cell>
          <cell r="Y230">
            <v>6.4790062772134796E-2</v>
          </cell>
          <cell r="Z230">
            <v>3.3900772205374499E-6</v>
          </cell>
          <cell r="AA230">
            <v>7.7550370091819504E-2</v>
          </cell>
          <cell r="AB230">
            <v>3484.91280794158</v>
          </cell>
          <cell r="AC230">
            <v>6.4394544801035E-2</v>
          </cell>
        </row>
        <row r="231">
          <cell r="F231" t="str">
            <v>6818459a-5f84-4f72-9c0a-a7733f37626f</v>
          </cell>
          <cell r="G231">
            <v>1</v>
          </cell>
          <cell r="H231" t="str">
            <v>kg</v>
          </cell>
          <cell r="I231">
            <v>2050</v>
          </cell>
          <cell r="J231">
            <v>0.83062468281454105</v>
          </cell>
          <cell r="K231">
            <v>11.550519668460501</v>
          </cell>
          <cell r="L231">
            <v>2.1414210660122201E-3</v>
          </cell>
          <cell r="M231">
            <v>0.196518012355857</v>
          </cell>
          <cell r="N231">
            <v>0.35013333074110198</v>
          </cell>
          <cell r="O231">
            <v>3.0943257211965401E-4</v>
          </cell>
          <cell r="P231">
            <v>0.83915967431011096</v>
          </cell>
          <cell r="Q231">
            <v>0.454263390184803</v>
          </cell>
          <cell r="R231">
            <v>28.3017603169952</v>
          </cell>
          <cell r="S231">
            <v>6.13744848083419E-2</v>
          </cell>
          <cell r="T231">
            <v>1.09411418953206E-2</v>
          </cell>
          <cell r="U231">
            <v>0.44931784984094197</v>
          </cell>
          <cell r="V231">
            <v>1.4456245276767901E-5</v>
          </cell>
          <cell r="W231">
            <v>1.3116866966095E-2</v>
          </cell>
          <cell r="X231">
            <v>1.69576726735699E-3</v>
          </cell>
          <cell r="Y231">
            <v>1.7343703384607801E-3</v>
          </cell>
          <cell r="Z231">
            <v>2.5505519096356099E-7</v>
          </cell>
          <cell r="AA231">
            <v>6.3785853319190703E-3</v>
          </cell>
          <cell r="AB231">
            <v>21.119009984730798</v>
          </cell>
          <cell r="AC231">
            <v>1.31788626237618E-2</v>
          </cell>
        </row>
        <row r="232">
          <cell r="F232" t="str">
            <v>afcff9d4-0a69-4e29-8b40-77d250bb9154</v>
          </cell>
          <cell r="G232">
            <v>1</v>
          </cell>
          <cell r="H232" t="str">
            <v>kg</v>
          </cell>
          <cell r="I232">
            <v>2050</v>
          </cell>
          <cell r="J232">
            <v>4.1085538629788196</v>
          </cell>
          <cell r="K232">
            <v>72.014347450180097</v>
          </cell>
          <cell r="L232">
            <v>0.16022286910331099</v>
          </cell>
          <cell r="M232">
            <v>1.0557037642251299</v>
          </cell>
          <cell r="N232">
            <v>3.5838142324454298</v>
          </cell>
          <cell r="O232">
            <v>4.9438859281119001E-3</v>
          </cell>
          <cell r="P232">
            <v>4.1526749134807401</v>
          </cell>
          <cell r="Q232">
            <v>0.64945980838783601</v>
          </cell>
          <cell r="R232">
            <v>40.957979163283198</v>
          </cell>
          <cell r="S232">
            <v>0.65783039596669501</v>
          </cell>
          <cell r="T232">
            <v>0.270982198348589</v>
          </cell>
          <cell r="U232">
            <v>4.53569555802952</v>
          </cell>
          <cell r="V232">
            <v>1.9547256126418501E-4</v>
          </cell>
          <cell r="W232">
            <v>1.5510312299957201</v>
          </cell>
          <cell r="X232">
            <v>1.39455467880763E-2</v>
          </cell>
          <cell r="Y232">
            <v>1.41811937579857E-2</v>
          </cell>
          <cell r="Z232">
            <v>3.3653211301434598E-6</v>
          </cell>
          <cell r="AA232">
            <v>0.54726516671576897</v>
          </cell>
          <cell r="AB232">
            <v>66.246573220596801</v>
          </cell>
          <cell r="AC232">
            <v>0.10881429204180799</v>
          </cell>
        </row>
        <row r="233">
          <cell r="F233" t="str">
            <v>c074364c-3b72-477e-9998-b9b4ef842af4</v>
          </cell>
          <cell r="G233">
            <v>1</v>
          </cell>
          <cell r="H233" t="str">
            <v>kg</v>
          </cell>
          <cell r="I233">
            <v>2050</v>
          </cell>
          <cell r="J233">
            <v>0.82177174087696603</v>
          </cell>
          <cell r="K233">
            <v>12.7185101143882</v>
          </cell>
          <cell r="L233">
            <v>2.1113906962139301E-3</v>
          </cell>
          <cell r="M233">
            <v>0.200895295530681</v>
          </cell>
          <cell r="N233">
            <v>0.34942559974614301</v>
          </cell>
          <cell r="O233">
            <v>3.67383015876546E-4</v>
          </cell>
          <cell r="P233">
            <v>0.82993570790661098</v>
          </cell>
          <cell r="Q233">
            <v>0.45511341067802102</v>
          </cell>
          <cell r="R233">
            <v>28.340313314864499</v>
          </cell>
          <cell r="S233">
            <v>9.3566871583049799E-2</v>
          </cell>
          <cell r="T233">
            <v>1.12263613946555E-2</v>
          </cell>
          <cell r="U233">
            <v>0.44859767612866802</v>
          </cell>
          <cell r="V233">
            <v>1.8101686076480101E-5</v>
          </cell>
          <cell r="W233">
            <v>1.3056154261536E-2</v>
          </cell>
          <cell r="X233">
            <v>1.6511728128470299E-3</v>
          </cell>
          <cell r="Y233">
            <v>1.6879231802212999E-3</v>
          </cell>
          <cell r="Z233">
            <v>3.0211158410275402E-7</v>
          </cell>
          <cell r="AA233">
            <v>6.2908977330325896E-3</v>
          </cell>
          <cell r="AB233">
            <v>21.031226537304899</v>
          </cell>
          <cell r="AC233">
            <v>2.19648163673027E-2</v>
          </cell>
        </row>
        <row r="234">
          <cell r="F234" t="str">
            <v>0e39af4d-45bb-4735-892b-5813a3024a8b</v>
          </cell>
          <cell r="G234">
            <v>1</v>
          </cell>
          <cell r="H234" t="str">
            <v>kg</v>
          </cell>
          <cell r="I234">
            <v>2050</v>
          </cell>
          <cell r="J234">
            <v>12.238250140592999</v>
          </cell>
          <cell r="K234">
            <v>153.89115406115701</v>
          </cell>
          <cell r="L234">
            <v>2.4754381093417498E-2</v>
          </cell>
          <cell r="M234">
            <v>3.2131164571987498</v>
          </cell>
          <cell r="N234">
            <v>10.616574377801999</v>
          </cell>
          <cell r="O234">
            <v>1.65367613884192E-2</v>
          </cell>
          <cell r="P234">
            <v>12.4289911279207</v>
          </cell>
          <cell r="Q234">
            <v>2.7657278429083201</v>
          </cell>
          <cell r="R234">
            <v>121.87868564204101</v>
          </cell>
          <cell r="S234">
            <v>0.13454338433410901</v>
          </cell>
          <cell r="T234">
            <v>0.18413458142271599</v>
          </cell>
          <cell r="U234">
            <v>14.8726945145762</v>
          </cell>
          <cell r="V234">
            <v>1.6529692454243399E-3</v>
          </cell>
          <cell r="W234">
            <v>1.3684446271191</v>
          </cell>
          <cell r="X234">
            <v>6.3922381022373395E-2</v>
          </cell>
          <cell r="Y234">
            <v>6.4922507933531007E-2</v>
          </cell>
          <cell r="Z234">
            <v>3.4450545086549E-6</v>
          </cell>
          <cell r="AA234">
            <v>7.76804972901496E-2</v>
          </cell>
          <cell r="AB234">
            <v>3484.9405004097098</v>
          </cell>
          <cell r="AC234">
            <v>6.5734595233831905E-2</v>
          </cell>
        </row>
        <row r="235">
          <cell r="F235" t="str">
            <v>f68afc6e-324b-4768-bd80-6c4db0b2fc28</v>
          </cell>
          <cell r="G235">
            <v>1</v>
          </cell>
          <cell r="H235" t="str">
            <v>kg</v>
          </cell>
          <cell r="I235">
            <v>2050</v>
          </cell>
          <cell r="J235">
            <v>0.91146124436849196</v>
          </cell>
          <cell r="K235">
            <v>12.4677995813585</v>
          </cell>
          <cell r="L235">
            <v>2.5031739329942002E-3</v>
          </cell>
          <cell r="M235">
            <v>0.21837078843718599</v>
          </cell>
          <cell r="N235">
            <v>0.35148458910221098</v>
          </cell>
          <cell r="O235">
            <v>3.91803164481525E-4</v>
          </cell>
          <cell r="P235">
            <v>0.92111438142629298</v>
          </cell>
          <cell r="Q235">
            <v>0.45830570374007601</v>
          </cell>
          <cell r="R235">
            <v>28.421284413285498</v>
          </cell>
          <cell r="S235">
            <v>6.5259390649846205E-2</v>
          </cell>
          <cell r="T235">
            <v>1.0301560757898001E-2</v>
          </cell>
          <cell r="U235">
            <v>0.45140077785162802</v>
          </cell>
          <cell r="V235">
            <v>1.9905661863671901E-5</v>
          </cell>
          <cell r="W235">
            <v>1.3041064384152101E-2</v>
          </cell>
          <cell r="X235">
            <v>1.87203058876719E-3</v>
          </cell>
          <cell r="Y235">
            <v>1.9092305742058201E-3</v>
          </cell>
          <cell r="Z235">
            <v>3.1309541717602299E-7</v>
          </cell>
          <cell r="AA235">
            <v>6.5536637560608098E-3</v>
          </cell>
          <cell r="AB235">
            <v>21.166243581527901</v>
          </cell>
          <cell r="AC235">
            <v>1.47196257319768E-2</v>
          </cell>
        </row>
        <row r="236">
          <cell r="F236" t="str">
            <v>Cobalt production_CN_2050</v>
          </cell>
          <cell r="G236">
            <v>1</v>
          </cell>
          <cell r="H236" t="str">
            <v>kg</v>
          </cell>
          <cell r="I236">
            <v>2050</v>
          </cell>
          <cell r="J236">
            <v>14.2992453813893</v>
          </cell>
          <cell r="K236">
            <v>239.542522884909</v>
          </cell>
          <cell r="L236">
            <v>4.0351800081737201E-2</v>
          </cell>
          <cell r="M236">
            <v>4.1631567581928897</v>
          </cell>
          <cell r="N236">
            <v>1.2247459670813601</v>
          </cell>
          <cell r="O236">
            <v>4.0504536322253501E-3</v>
          </cell>
          <cell r="P236">
            <v>14.5669877315721</v>
          </cell>
          <cell r="Q236">
            <v>0.91447636465424298</v>
          </cell>
          <cell r="R236">
            <v>27.6061201175009</v>
          </cell>
          <cell r="S236">
            <v>1.25832715140281</v>
          </cell>
          <cell r="T236">
            <v>0.101997045003046</v>
          </cell>
          <cell r="U236">
            <v>1.6100408070198</v>
          </cell>
          <cell r="V236">
            <v>3.75896559895361E-4</v>
          </cell>
          <cell r="W236">
            <v>6.6453734643192899</v>
          </cell>
          <cell r="X236">
            <v>5.4603924766357802E-2</v>
          </cell>
          <cell r="Y236">
            <v>5.5419189992862099E-2</v>
          </cell>
          <cell r="Z236">
            <v>8.8452590234003297E-6</v>
          </cell>
          <cell r="AA236">
            <v>8.0777725786071994E-2</v>
          </cell>
          <cell r="AB236">
            <v>109.45519122679001</v>
          </cell>
          <cell r="AC236">
            <v>0.36247700666445698</v>
          </cell>
        </row>
        <row r="237">
          <cell r="F237" t="str">
            <v>Cobalt production from recycling of NMC333_CN_2050</v>
          </cell>
          <cell r="G237">
            <v>1</v>
          </cell>
          <cell r="H237" t="str">
            <v>kg</v>
          </cell>
          <cell r="I237">
            <v>2050</v>
          </cell>
          <cell r="J237">
            <v>8.3216308016652594</v>
          </cell>
          <cell r="K237">
            <v>132.93945777478501</v>
          </cell>
          <cell r="L237">
            <v>2.3859729277870299E-2</v>
          </cell>
          <cell r="M237">
            <v>2.35869846748533</v>
          </cell>
          <cell r="N237">
            <v>1.53078944176535</v>
          </cell>
          <cell r="O237">
            <v>3.7051116645985599E-3</v>
          </cell>
          <cell r="P237">
            <v>8.5006534524339195</v>
          </cell>
          <cell r="Q237">
            <v>0.71442849843612199</v>
          </cell>
          <cell r="R237">
            <v>30.523184629303199</v>
          </cell>
          <cell r="S237">
            <v>0.68738390332599597</v>
          </cell>
          <cell r="T237">
            <v>9.3520703809848602E-2</v>
          </cell>
          <cell r="U237">
            <v>2.0026911238172098</v>
          </cell>
          <cell r="V237">
            <v>1.64465328615353E-3</v>
          </cell>
          <cell r="W237">
            <v>9.9263091742049406E-2</v>
          </cell>
          <cell r="X237">
            <v>2.2231056482958901E-2</v>
          </cell>
          <cell r="Y237">
            <v>2.2745821820088798E-2</v>
          </cell>
          <cell r="Z237">
            <v>4.0705889796498703E-6</v>
          </cell>
          <cell r="AA237">
            <v>6.3968247470379505E-2</v>
          </cell>
          <cell r="AB237">
            <v>163.23776318126599</v>
          </cell>
          <cell r="AC237">
            <v>0.235572123717431</v>
          </cell>
        </row>
        <row r="238">
          <cell r="F238" t="str">
            <v>Cobalt production_FI_2050</v>
          </cell>
          <cell r="G238">
            <v>1</v>
          </cell>
          <cell r="H238" t="str">
            <v>kg</v>
          </cell>
          <cell r="I238">
            <v>2050</v>
          </cell>
          <cell r="J238">
            <v>10.9815977542185</v>
          </cell>
          <cell r="K238">
            <v>243.89538324533601</v>
          </cell>
          <cell r="L238">
            <v>3.3697814064384199E-2</v>
          </cell>
          <cell r="M238">
            <v>3.6160512541655798</v>
          </cell>
          <cell r="N238">
            <v>0.60364854783367095</v>
          </cell>
          <cell r="O238">
            <v>2.9735190321470901E-3</v>
          </cell>
          <cell r="P238">
            <v>11.1610052236393</v>
          </cell>
          <cell r="Q238">
            <v>0.74035778166231603</v>
          </cell>
          <cell r="R238">
            <v>15.5630590335532</v>
          </cell>
          <cell r="S238">
            <v>2.6199971632899501</v>
          </cell>
          <cell r="T238">
            <v>0.24245551412713301</v>
          </cell>
          <cell r="U238">
            <v>0.80527120254488904</v>
          </cell>
          <cell r="V238">
            <v>3.5378704742526298E-4</v>
          </cell>
          <cell r="W238">
            <v>6.6079265807131096</v>
          </cell>
          <cell r="X238">
            <v>3.9427960137083003E-2</v>
          </cell>
          <cell r="Y238">
            <v>4.0236457847976602E-2</v>
          </cell>
          <cell r="Z238">
            <v>9.3675210690108104E-6</v>
          </cell>
          <cell r="AA238">
            <v>6.7374625252756101E-2</v>
          </cell>
          <cell r="AB238">
            <v>49.145042427280003</v>
          </cell>
          <cell r="AC238">
            <v>0.41224470625196802</v>
          </cell>
        </row>
        <row r="239">
          <cell r="F239" t="str">
            <v>Cobalt production from recycling of NMC333_FI_2050</v>
          </cell>
          <cell r="G239">
            <v>1</v>
          </cell>
          <cell r="H239" t="str">
            <v>kg</v>
          </cell>
          <cell r="I239">
            <v>2050</v>
          </cell>
          <cell r="J239">
            <v>5.9555756308497596</v>
          </cell>
          <cell r="K239">
            <v>134.785234490786</v>
          </cell>
          <cell r="L239">
            <v>1.9759023974059299E-2</v>
          </cell>
          <cell r="M239">
            <v>2.0449753502275598</v>
          </cell>
          <cell r="N239">
            <v>0.39652967406927803</v>
          </cell>
          <cell r="O239">
            <v>2.2346672932813099E-3</v>
          </cell>
          <cell r="P239">
            <v>6.0541823346832002</v>
          </cell>
          <cell r="Q239">
            <v>0.51108658658927597</v>
          </cell>
          <cell r="R239">
            <v>9.2493786517203809</v>
          </cell>
          <cell r="S239">
            <v>1.4550447890543901</v>
          </cell>
          <cell r="T239">
            <v>0.18936846973919999</v>
          </cell>
          <cell r="U239">
            <v>0.53486042213570395</v>
          </cell>
          <cell r="V239">
            <v>1.5915519736637101E-3</v>
          </cell>
          <cell r="W239">
            <v>2.76881965417453E-2</v>
          </cell>
          <cell r="X239">
            <v>1.03723003779373E-2</v>
          </cell>
          <cell r="Y239">
            <v>1.0705333352125699E-2</v>
          </cell>
          <cell r="Z239">
            <v>3.8944322741257102E-6</v>
          </cell>
          <cell r="AA239">
            <v>5.8338146569273198E-2</v>
          </cell>
          <cell r="AB239">
            <v>46.277918772435001</v>
          </cell>
          <cell r="AC239">
            <v>0.28833883051923598</v>
          </cell>
        </row>
        <row r="240">
          <cell r="F240" t="str">
            <v>Cobalt production_CA_2050</v>
          </cell>
          <cell r="G240">
            <v>1</v>
          </cell>
          <cell r="H240" t="str">
            <v>kg</v>
          </cell>
          <cell r="I240">
            <v>2050</v>
          </cell>
          <cell r="J240">
            <v>11.072320811878299</v>
          </cell>
          <cell r="K240">
            <v>225.21440221338301</v>
          </cell>
          <cell r="L240">
            <v>3.58919500533482E-2</v>
          </cell>
          <cell r="M240">
            <v>3.5193813096021298</v>
          </cell>
          <cell r="N240">
            <v>1.1998259608316999</v>
          </cell>
          <cell r="O240">
            <v>4.6532243792516501E-3</v>
          </cell>
          <cell r="P240">
            <v>11.220414345953101</v>
          </cell>
          <cell r="Q240">
            <v>0.87070563347114505</v>
          </cell>
          <cell r="R240">
            <v>27.131772818819101</v>
          </cell>
          <cell r="S240">
            <v>1.65449020861914</v>
          </cell>
          <cell r="T240">
            <v>0.13018305766056401</v>
          </cell>
          <cell r="U240">
            <v>1.5783887764280999</v>
          </cell>
          <cell r="V240">
            <v>4.1571500024970302E-4</v>
          </cell>
          <cell r="W240">
            <v>6.6450825106535998</v>
          </cell>
          <cell r="X240">
            <v>4.5534063607108502E-2</v>
          </cell>
          <cell r="Y240">
            <v>4.6309178896118602E-2</v>
          </cell>
          <cell r="Z240">
            <v>8.5981122015080499E-6</v>
          </cell>
          <cell r="AA240">
            <v>7.1753772974158803E-2</v>
          </cell>
          <cell r="AB240">
            <v>107.468616776961</v>
          </cell>
          <cell r="AC240">
            <v>0.47995239176535798</v>
          </cell>
        </row>
        <row r="241">
          <cell r="F241" t="str">
            <v>Cobalt production from recycling of NMC333_CA_2050</v>
          </cell>
          <cell r="G241">
            <v>1</v>
          </cell>
          <cell r="H241" t="str">
            <v>kg</v>
          </cell>
          <cell r="I241">
            <v>2050</v>
          </cell>
          <cell r="J241">
            <v>6.7587220572399298</v>
          </cell>
          <cell r="K241">
            <v>128.91564447152999</v>
          </cell>
          <cell r="L241">
            <v>2.1277654365119299E-2</v>
          </cell>
          <cell r="M241">
            <v>2.0825617015625602</v>
          </cell>
          <cell r="N241">
            <v>1.51714130399686</v>
          </cell>
          <cell r="O241">
            <v>4.03355114553913E-3</v>
          </cell>
          <cell r="P241">
            <v>6.87952733873305</v>
          </cell>
          <cell r="Q241">
            <v>0.68985641273903697</v>
          </cell>
          <cell r="R241">
            <v>30.267968752329899</v>
          </cell>
          <cell r="S241">
            <v>0.91017014361242998</v>
          </cell>
          <cell r="T241">
            <v>0.10949474101980999</v>
          </cell>
          <cell r="U241">
            <v>1.9855230372372099</v>
          </cell>
          <cell r="V241">
            <v>1.6673131030337299E-3</v>
          </cell>
          <cell r="W241">
            <v>9.9109215527788105E-2</v>
          </cell>
          <cell r="X241">
            <v>1.7113534187156401E-2</v>
          </cell>
          <cell r="Y241">
            <v>1.7624190922383601E-2</v>
          </cell>
          <cell r="Z241">
            <v>3.9790670397809001E-6</v>
          </cell>
          <cell r="AA241">
            <v>5.86983790478307E-2</v>
          </cell>
          <cell r="AB241">
            <v>162.089277186879</v>
          </cell>
          <cell r="AC241">
            <v>0.30208157058466401</v>
          </cell>
        </row>
        <row r="242">
          <cell r="F242" t="str">
            <v>Cobalt production_NO_2050</v>
          </cell>
          <cell r="G242">
            <v>1</v>
          </cell>
          <cell r="H242" t="str">
            <v>kg</v>
          </cell>
          <cell r="I242">
            <v>2050</v>
          </cell>
          <cell r="J242">
            <v>9.0878979921360798</v>
          </cell>
          <cell r="K242">
            <v>205.24808055670201</v>
          </cell>
          <cell r="L242">
            <v>3.2126579408487399E-2</v>
          </cell>
          <cell r="M242">
            <v>3.1717869221520498</v>
          </cell>
          <cell r="N242">
            <v>0.56939909988036397</v>
          </cell>
          <cell r="O242">
            <v>2.4796309781370302E-3</v>
          </cell>
          <cell r="P242">
            <v>9.2079255012574208</v>
          </cell>
          <cell r="Q242">
            <v>0.69350298762604301</v>
          </cell>
          <cell r="R242">
            <v>14.4827813959638</v>
          </cell>
          <cell r="S242">
            <v>0.90141997042675504</v>
          </cell>
          <cell r="T242">
            <v>0.111735231775331</v>
          </cell>
          <cell r="U242">
            <v>0.76475419620143703</v>
          </cell>
          <cell r="V242">
            <v>2.9014491282136498E-4</v>
          </cell>
          <cell r="W242">
            <v>6.6057007669162902</v>
          </cell>
          <cell r="X242">
            <v>3.8499883912615301E-2</v>
          </cell>
          <cell r="Y242">
            <v>3.9173452026473203E-2</v>
          </cell>
          <cell r="Z242">
            <v>7.9225540933887098E-6</v>
          </cell>
          <cell r="AA242">
            <v>6.4973884733470003E-2</v>
          </cell>
          <cell r="AB242">
            <v>47.224981756688997</v>
          </cell>
          <cell r="AC242">
            <v>0.55034234503421597</v>
          </cell>
        </row>
        <row r="243">
          <cell r="F243" t="str">
            <v>Cobalt production from recycling of NMC333_NO_2050</v>
          </cell>
          <cell r="G243">
            <v>1</v>
          </cell>
          <cell r="H243" t="str">
            <v>kg</v>
          </cell>
          <cell r="I243">
            <v>2050</v>
          </cell>
          <cell r="J243">
            <v>5.9555756308497596</v>
          </cell>
          <cell r="K243">
            <v>134.785234490786</v>
          </cell>
          <cell r="L243">
            <v>1.9759023974059299E-2</v>
          </cell>
          <cell r="M243">
            <v>2.0449753502275598</v>
          </cell>
          <cell r="N243">
            <v>0.39652967406927803</v>
          </cell>
          <cell r="O243">
            <v>2.2346672932813099E-3</v>
          </cell>
          <cell r="P243">
            <v>6.0541823346832002</v>
          </cell>
          <cell r="Q243">
            <v>0.51108658658927597</v>
          </cell>
          <cell r="R243">
            <v>9.2493786517203809</v>
          </cell>
          <cell r="S243">
            <v>1.4550447890543901</v>
          </cell>
          <cell r="T243">
            <v>0.18936846973919999</v>
          </cell>
          <cell r="U243">
            <v>0.53486042213570395</v>
          </cell>
          <cell r="V243">
            <v>1.5915519736637101E-3</v>
          </cell>
          <cell r="W243">
            <v>2.76881965417453E-2</v>
          </cell>
          <cell r="X243">
            <v>1.03723003779373E-2</v>
          </cell>
          <cell r="Y243">
            <v>1.0705333352125699E-2</v>
          </cell>
          <cell r="Z243">
            <v>3.8944322741257102E-6</v>
          </cell>
          <cell r="AA243">
            <v>5.8338146569273198E-2</v>
          </cell>
          <cell r="AB243">
            <v>46.277918772435001</v>
          </cell>
          <cell r="AC243">
            <v>0.28833883051923598</v>
          </cell>
        </row>
        <row r="244">
          <cell r="F244" t="str">
            <v>Cobalt production_KR_2050</v>
          </cell>
          <cell r="G244">
            <v>1</v>
          </cell>
          <cell r="H244" t="str">
            <v>kg</v>
          </cell>
          <cell r="I244">
            <v>2050</v>
          </cell>
          <cell r="J244">
            <v>12.7647210613904</v>
          </cell>
          <cell r="K244">
            <v>245.83624051683199</v>
          </cell>
          <cell r="L244">
            <v>3.7139159827164897E-2</v>
          </cell>
          <cell r="M244">
            <v>4.0177576293102701</v>
          </cell>
          <cell r="N244">
            <v>1.2389321217939899</v>
          </cell>
          <cell r="O244">
            <v>5.0545154704019803E-3</v>
          </cell>
          <cell r="P244">
            <v>12.933179316187699</v>
          </cell>
          <cell r="Q244">
            <v>0.93266088332698904</v>
          </cell>
          <cell r="R244">
            <v>28.2048670590768</v>
          </cell>
          <cell r="S244">
            <v>1.9041884663639701</v>
          </cell>
          <cell r="T244">
            <v>0.15229788066824201</v>
          </cell>
          <cell r="U244">
            <v>1.6303206568902799</v>
          </cell>
          <cell r="V244">
            <v>4.5029515298310402E-4</v>
          </cell>
          <cell r="W244">
            <v>6.6463132665690496</v>
          </cell>
          <cell r="X244">
            <v>4.9069204977129702E-2</v>
          </cell>
          <cell r="Y244">
            <v>4.9920914314175099E-2</v>
          </cell>
          <cell r="Z244">
            <v>8.7703762773310105E-6</v>
          </cell>
          <cell r="AA244">
            <v>7.1814202634850402E-2</v>
          </cell>
          <cell r="AB244">
            <v>108.862955589648</v>
          </cell>
          <cell r="AC244">
            <v>0.36862105758486402</v>
          </cell>
        </row>
        <row r="245">
          <cell r="F245" t="str">
            <v>Cobalt production from recycling of NMC333_KR_2050</v>
          </cell>
          <cell r="G245">
            <v>1</v>
          </cell>
          <cell r="H245" t="str">
            <v>kg</v>
          </cell>
          <cell r="I245">
            <v>2050</v>
          </cell>
          <cell r="J245">
            <v>7.4583555129931298</v>
          </cell>
          <cell r="K245">
            <v>136.46364567205899</v>
          </cell>
          <cell r="L245">
            <v>2.2049450132872701E-2</v>
          </cell>
          <cell r="M245">
            <v>2.2770192578804398</v>
          </cell>
          <cell r="N245">
            <v>1.5387877324392401</v>
          </cell>
          <cell r="O245">
            <v>4.2733031458425802E-3</v>
          </cell>
          <cell r="P245">
            <v>7.5815541990071198</v>
          </cell>
          <cell r="Q245">
            <v>0.72471000382438799</v>
          </cell>
          <cell r="R245">
            <v>30.862236087625998</v>
          </cell>
          <cell r="S245">
            <v>1.04896791924879</v>
          </cell>
          <cell r="T245">
            <v>0.121797319172247</v>
          </cell>
          <cell r="U245">
            <v>2.0141332685264701</v>
          </cell>
          <cell r="V245">
            <v>1.68669122659861E-3</v>
          </cell>
          <cell r="W245">
            <v>9.9788237229916602E-2</v>
          </cell>
          <cell r="X245">
            <v>1.9103924852031402E-2</v>
          </cell>
          <cell r="Y245">
            <v>1.9639126408683101E-2</v>
          </cell>
          <cell r="Z245">
            <v>4.0304801686853096E-6</v>
          </cell>
          <cell r="AA245">
            <v>5.8921680628451698E-2</v>
          </cell>
          <cell r="AB245">
            <v>162.904640471627</v>
          </cell>
          <cell r="AC245">
            <v>0.23909813500098501</v>
          </cell>
        </row>
        <row r="246">
          <cell r="F246" t="str">
            <v>Cobalt production_US_2050</v>
          </cell>
          <cell r="G246">
            <v>1</v>
          </cell>
          <cell r="H246" t="str">
            <v>kg</v>
          </cell>
          <cell r="I246">
            <v>2050</v>
          </cell>
          <cell r="J246">
            <v>13.308841149589901</v>
          </cell>
          <cell r="K246">
            <v>241.07578144754899</v>
          </cell>
          <cell r="L246">
            <v>4.0926577151892997E-2</v>
          </cell>
          <cell r="M246">
            <v>4.1643242142172001</v>
          </cell>
          <cell r="N246">
            <v>1.22803749937118</v>
          </cell>
          <cell r="O246">
            <v>5.16991010038947E-3</v>
          </cell>
          <cell r="P246">
            <v>13.5260098878259</v>
          </cell>
          <cell r="Q246">
            <v>0.91631205293268403</v>
          </cell>
          <cell r="R246">
            <v>28.2167402834651</v>
          </cell>
          <cell r="S246">
            <v>1.3718148481532999</v>
          </cell>
          <cell r="T246">
            <v>0.11057139842245001</v>
          </cell>
          <cell r="U246">
            <v>1.6159338953112601</v>
          </cell>
          <cell r="V246">
            <v>4.5284001957809802E-4</v>
          </cell>
          <cell r="W246">
            <v>6.6453128277160198</v>
          </cell>
          <cell r="X246">
            <v>4.6884187666393802E-2</v>
          </cell>
          <cell r="Y246">
            <v>4.7733332561820802E-2</v>
          </cell>
          <cell r="Z246">
            <v>9.1652283142173308E-6</v>
          </cell>
          <cell r="AA246">
            <v>7.4805177060926403E-2</v>
          </cell>
          <cell r="AB246">
            <v>107.871798265309</v>
          </cell>
          <cell r="AC246">
            <v>0.37589334432473498</v>
          </cell>
        </row>
        <row r="247">
          <cell r="F247" t="str">
            <v>Cobalt production from recycling of NMC333_US_2050</v>
          </cell>
          <cell r="G247">
            <v>1</v>
          </cell>
          <cell r="H247" t="str">
            <v>kg</v>
          </cell>
          <cell r="I247">
            <v>2050</v>
          </cell>
          <cell r="J247">
            <v>7.6947798801875003</v>
          </cell>
          <cell r="K247">
            <v>133.31617461471501</v>
          </cell>
          <cell r="L247">
            <v>2.40795304158633E-2</v>
          </cell>
          <cell r="M247">
            <v>2.3490668931933998</v>
          </cell>
          <cell r="N247">
            <v>1.5321434662784299</v>
          </cell>
          <cell r="O247">
            <v>4.3344432281751596E-3</v>
          </cell>
          <cell r="P247">
            <v>7.8336749160785999</v>
          </cell>
          <cell r="Q247">
            <v>0.71328958634110196</v>
          </cell>
          <cell r="R247">
            <v>30.871694322695401</v>
          </cell>
          <cell r="S247">
            <v>0.75085445054863298</v>
          </cell>
          <cell r="T247">
            <v>9.8218925362357906E-2</v>
          </cell>
          <cell r="U247">
            <v>2.00569024659573</v>
          </cell>
          <cell r="V247">
            <v>1.68636750542803E-3</v>
          </cell>
          <cell r="W247">
            <v>9.9151933382754298E-2</v>
          </cell>
          <cell r="X247">
            <v>1.7811960851577401E-2</v>
          </cell>
          <cell r="Y247">
            <v>1.8348245806887101E-2</v>
          </cell>
          <cell r="Z247">
            <v>4.1536274188381201E-6</v>
          </cell>
          <cell r="AA247">
            <v>6.0251640583391601E-2</v>
          </cell>
          <cell r="AB247">
            <v>162.33573543411501</v>
          </cell>
          <cell r="AC247">
            <v>0.242990969491198</v>
          </cell>
        </row>
        <row r="248">
          <cell r="F248" t="str">
            <v>Cobalt production_CA_2050</v>
          </cell>
          <cell r="G248">
            <v>1</v>
          </cell>
          <cell r="H248" t="str">
            <v>kg</v>
          </cell>
          <cell r="I248">
            <v>2050</v>
          </cell>
          <cell r="J248">
            <v>11.072320811878299</v>
          </cell>
          <cell r="K248">
            <v>225.21440221338301</v>
          </cell>
          <cell r="L248">
            <v>3.58919500533482E-2</v>
          </cell>
          <cell r="M248">
            <v>3.5193813096021298</v>
          </cell>
          <cell r="N248">
            <v>1.1998259608316999</v>
          </cell>
          <cell r="O248">
            <v>4.6532243792516501E-3</v>
          </cell>
          <cell r="P248">
            <v>11.220414345953101</v>
          </cell>
          <cell r="Q248">
            <v>0.87070563347114505</v>
          </cell>
          <cell r="R248">
            <v>27.131772818819101</v>
          </cell>
          <cell r="S248">
            <v>1.65449020861914</v>
          </cell>
          <cell r="T248">
            <v>0.13018305766056401</v>
          </cell>
          <cell r="U248">
            <v>1.5783887764280999</v>
          </cell>
          <cell r="V248">
            <v>4.1571500024970302E-4</v>
          </cell>
          <cell r="W248">
            <v>6.6450825106535998</v>
          </cell>
          <cell r="X248">
            <v>4.5534063607108502E-2</v>
          </cell>
          <cell r="Y248">
            <v>4.6309178896118602E-2</v>
          </cell>
          <cell r="Z248">
            <v>8.5981122015080499E-6</v>
          </cell>
          <cell r="AA248">
            <v>7.1753772974158803E-2</v>
          </cell>
          <cell r="AB248">
            <v>107.468616776961</v>
          </cell>
          <cell r="AC248">
            <v>0.47995239176535798</v>
          </cell>
        </row>
        <row r="249">
          <cell r="F249" t="str">
            <v>Cobalt production from recycling of NMC333_CA_2050</v>
          </cell>
          <cell r="G249">
            <v>1</v>
          </cell>
          <cell r="H249" t="str">
            <v>kg</v>
          </cell>
          <cell r="I249">
            <v>2050</v>
          </cell>
          <cell r="J249">
            <v>6.7587220572399298</v>
          </cell>
          <cell r="K249">
            <v>128.91564447152999</v>
          </cell>
          <cell r="L249">
            <v>2.1277654365119299E-2</v>
          </cell>
          <cell r="M249">
            <v>2.0825617015625602</v>
          </cell>
          <cell r="N249">
            <v>1.51714130399686</v>
          </cell>
          <cell r="O249">
            <v>4.03355114553913E-3</v>
          </cell>
          <cell r="P249">
            <v>6.87952733873305</v>
          </cell>
          <cell r="Q249">
            <v>0.68985641273903697</v>
          </cell>
          <cell r="R249">
            <v>30.267968752329899</v>
          </cell>
          <cell r="S249">
            <v>0.91017014361242998</v>
          </cell>
          <cell r="T249">
            <v>0.10949474101980999</v>
          </cell>
          <cell r="U249">
            <v>1.9855230372372099</v>
          </cell>
          <cell r="V249">
            <v>1.6673131030337299E-3</v>
          </cell>
          <cell r="W249">
            <v>9.9109215527788105E-2</v>
          </cell>
          <cell r="X249">
            <v>1.7113534187156401E-2</v>
          </cell>
          <cell r="Y249">
            <v>1.7624190922383601E-2</v>
          </cell>
          <cell r="Z249">
            <v>3.9790670397809001E-6</v>
          </cell>
          <cell r="AA249">
            <v>5.86983790478307E-2</v>
          </cell>
          <cell r="AB249">
            <v>162.089277186879</v>
          </cell>
          <cell r="AC249">
            <v>0.30208157058466401</v>
          </cell>
        </row>
        <row r="250">
          <cell r="F250" t="str">
            <v>Cobalt production_CN_2050</v>
          </cell>
          <cell r="G250">
            <v>1</v>
          </cell>
          <cell r="H250" t="str">
            <v>kg</v>
          </cell>
          <cell r="I250">
            <v>2050</v>
          </cell>
          <cell r="J250">
            <v>14.2992453813893</v>
          </cell>
          <cell r="K250">
            <v>239.542522884909</v>
          </cell>
          <cell r="L250">
            <v>4.0351800081737201E-2</v>
          </cell>
          <cell r="M250">
            <v>4.1631567581928897</v>
          </cell>
          <cell r="N250">
            <v>1.2247459670813601</v>
          </cell>
          <cell r="O250">
            <v>4.0504536322253501E-3</v>
          </cell>
          <cell r="P250">
            <v>14.5669877315721</v>
          </cell>
          <cell r="Q250">
            <v>0.91447636465424298</v>
          </cell>
          <cell r="R250">
            <v>27.6061201175009</v>
          </cell>
          <cell r="S250">
            <v>1.25832715140281</v>
          </cell>
          <cell r="T250">
            <v>0.101997045003046</v>
          </cell>
          <cell r="U250">
            <v>1.6100408070198</v>
          </cell>
          <cell r="V250">
            <v>3.75896559895361E-4</v>
          </cell>
          <cell r="W250">
            <v>6.6453734643192899</v>
          </cell>
          <cell r="X250">
            <v>5.4603924766357802E-2</v>
          </cell>
          <cell r="Y250">
            <v>5.5419189992862099E-2</v>
          </cell>
          <cell r="Z250">
            <v>8.8452590234003297E-6</v>
          </cell>
          <cell r="AA250">
            <v>8.0777725786071994E-2</v>
          </cell>
          <cell r="AB250">
            <v>109.45519122679001</v>
          </cell>
          <cell r="AC250">
            <v>0.36247700666445698</v>
          </cell>
        </row>
        <row r="251">
          <cell r="F251" t="str">
            <v>Cobalt production from recycling of NMC333_CN_2050</v>
          </cell>
          <cell r="G251">
            <v>1</v>
          </cell>
          <cell r="H251" t="str">
            <v>kg</v>
          </cell>
          <cell r="I251">
            <v>2050</v>
          </cell>
          <cell r="J251">
            <v>8.3216308016652594</v>
          </cell>
          <cell r="K251">
            <v>132.93945777478501</v>
          </cell>
          <cell r="L251">
            <v>2.3859729277870299E-2</v>
          </cell>
          <cell r="M251">
            <v>2.35869846748533</v>
          </cell>
          <cell r="N251">
            <v>1.53078944176535</v>
          </cell>
          <cell r="O251">
            <v>3.7051116645985599E-3</v>
          </cell>
          <cell r="P251">
            <v>8.5006534524339195</v>
          </cell>
          <cell r="Q251">
            <v>0.71442849843612199</v>
          </cell>
          <cell r="R251">
            <v>30.523184629303199</v>
          </cell>
          <cell r="S251">
            <v>0.68738390332599597</v>
          </cell>
          <cell r="T251">
            <v>9.3520703809848602E-2</v>
          </cell>
          <cell r="U251">
            <v>2.0026911238172098</v>
          </cell>
          <cell r="V251">
            <v>1.64465328615353E-3</v>
          </cell>
          <cell r="W251">
            <v>9.9263091742049406E-2</v>
          </cell>
          <cell r="X251">
            <v>2.2231056482958901E-2</v>
          </cell>
          <cell r="Y251">
            <v>2.2745821820088798E-2</v>
          </cell>
          <cell r="Z251">
            <v>4.0705889796498703E-6</v>
          </cell>
          <cell r="AA251">
            <v>6.3968247470379505E-2</v>
          </cell>
          <cell r="AB251">
            <v>163.23776318126599</v>
          </cell>
          <cell r="AC251">
            <v>0.235572123717431</v>
          </cell>
        </row>
        <row r="252">
          <cell r="F252" t="str">
            <v>Cobalt production_NO_2050</v>
          </cell>
          <cell r="G252">
            <v>1</v>
          </cell>
          <cell r="H252" t="str">
            <v>kg</v>
          </cell>
          <cell r="I252">
            <v>2050</v>
          </cell>
          <cell r="J252">
            <v>9.0878979921360798</v>
          </cell>
          <cell r="K252">
            <v>205.24808055670201</v>
          </cell>
          <cell r="L252">
            <v>3.2126579408487399E-2</v>
          </cell>
          <cell r="M252">
            <v>3.1717869221520498</v>
          </cell>
          <cell r="N252">
            <v>0.56939909988036397</v>
          </cell>
          <cell r="O252">
            <v>2.4796309781370302E-3</v>
          </cell>
          <cell r="P252">
            <v>9.2079255012574208</v>
          </cell>
          <cell r="Q252">
            <v>0.69350298762604301</v>
          </cell>
          <cell r="R252">
            <v>14.4827813959638</v>
          </cell>
          <cell r="S252">
            <v>0.90141997042675504</v>
          </cell>
          <cell r="T252">
            <v>0.111735231775331</v>
          </cell>
          <cell r="U252">
            <v>0.76475419620143703</v>
          </cell>
          <cell r="V252">
            <v>2.9014491282136498E-4</v>
          </cell>
          <cell r="W252">
            <v>6.6057007669162902</v>
          </cell>
          <cell r="X252">
            <v>3.8499883912615301E-2</v>
          </cell>
          <cell r="Y252">
            <v>3.9173452026473203E-2</v>
          </cell>
          <cell r="Z252">
            <v>7.9225540933887098E-6</v>
          </cell>
          <cell r="AA252">
            <v>6.4973884733470003E-2</v>
          </cell>
          <cell r="AB252">
            <v>47.224981756688997</v>
          </cell>
          <cell r="AC252">
            <v>0.55034234503421597</v>
          </cell>
        </row>
        <row r="253">
          <cell r="F253" t="str">
            <v>Cobalt production from recycling of NMC333_NO_2050</v>
          </cell>
          <cell r="G253">
            <v>1</v>
          </cell>
          <cell r="H253" t="str">
            <v>kg</v>
          </cell>
          <cell r="I253">
            <v>2050</v>
          </cell>
          <cell r="J253">
            <v>5.9555756308497596</v>
          </cell>
          <cell r="K253">
            <v>134.785234490786</v>
          </cell>
          <cell r="L253">
            <v>1.9759023974059299E-2</v>
          </cell>
          <cell r="M253">
            <v>2.0449753502275598</v>
          </cell>
          <cell r="N253">
            <v>0.39652967406927803</v>
          </cell>
          <cell r="O253">
            <v>2.2346672932813099E-3</v>
          </cell>
          <cell r="P253">
            <v>6.0541823346832002</v>
          </cell>
          <cell r="Q253">
            <v>0.51108658658927597</v>
          </cell>
          <cell r="R253">
            <v>9.2493786517203809</v>
          </cell>
          <cell r="S253">
            <v>1.4550447890543901</v>
          </cell>
          <cell r="T253">
            <v>0.18936846973919999</v>
          </cell>
          <cell r="U253">
            <v>0.53486042213570395</v>
          </cell>
          <cell r="V253">
            <v>1.5915519736637101E-3</v>
          </cell>
          <cell r="W253">
            <v>2.76881965417453E-2</v>
          </cell>
          <cell r="X253">
            <v>1.03723003779373E-2</v>
          </cell>
          <cell r="Y253">
            <v>1.0705333352125699E-2</v>
          </cell>
          <cell r="Z253">
            <v>3.8944322741257102E-6</v>
          </cell>
          <cell r="AA253">
            <v>5.8338146569273198E-2</v>
          </cell>
          <cell r="AB253">
            <v>46.277918772435001</v>
          </cell>
          <cell r="AC253">
            <v>0.28833883051923598</v>
          </cell>
        </row>
        <row r="254">
          <cell r="F254" t="str">
            <v>Cobalt production_JP_2050</v>
          </cell>
          <cell r="G254">
            <v>1</v>
          </cell>
          <cell r="H254" t="str">
            <v>kg</v>
          </cell>
          <cell r="I254">
            <v>2050</v>
          </cell>
          <cell r="J254">
            <v>12.544047210503299</v>
          </cell>
          <cell r="K254">
            <v>230.769804971805</v>
          </cell>
          <cell r="L254">
            <v>3.6995664721539701E-2</v>
          </cell>
          <cell r="M254">
            <v>3.9258794644467501</v>
          </cell>
          <cell r="N254">
            <v>1.2107190274296999</v>
          </cell>
          <cell r="O254">
            <v>3.8669308736547199E-3</v>
          </cell>
          <cell r="P254">
            <v>12.7329930034609</v>
          </cell>
          <cell r="Q254">
            <v>0.87009023140125297</v>
          </cell>
          <cell r="R254">
            <v>26.642511233284601</v>
          </cell>
          <cell r="S254">
            <v>1.2153625919154201</v>
          </cell>
          <cell r="T254">
            <v>0.12638302516948699</v>
          </cell>
          <cell r="U254">
            <v>1.59018126516165</v>
          </cell>
          <cell r="V254">
            <v>3.67717621229026E-4</v>
          </cell>
          <cell r="W254">
            <v>6.6462143994701304</v>
          </cell>
          <cell r="X254">
            <v>4.7697714682469999E-2</v>
          </cell>
          <cell r="Y254">
            <v>4.8563240181855802E-2</v>
          </cell>
          <cell r="Z254">
            <v>8.5918810929905799E-6</v>
          </cell>
          <cell r="AA254">
            <v>7.5214572180186401E-2</v>
          </cell>
          <cell r="AB254">
            <v>108.569814761394</v>
          </cell>
          <cell r="AC254">
            <v>0.35995087007332799</v>
          </cell>
        </row>
        <row r="255">
          <cell r="F255" t="str">
            <v>Cobalt production from recycling of NMC333_JP_2050</v>
          </cell>
          <cell r="G255">
            <v>1</v>
          </cell>
          <cell r="H255" t="str">
            <v>kg</v>
          </cell>
          <cell r="I255">
            <v>2050</v>
          </cell>
          <cell r="J255">
            <v>7.3353899195387999</v>
          </cell>
          <cell r="K255">
            <v>128.041244800935</v>
          </cell>
          <cell r="L255">
            <v>2.1969756333742301E-2</v>
          </cell>
          <cell r="M255">
            <v>2.2257404130139098</v>
          </cell>
          <cell r="N255">
            <v>1.5230051640124</v>
          </cell>
          <cell r="O255">
            <v>3.6086517924000402E-3</v>
          </cell>
          <cell r="P255">
            <v>7.4700661055591899</v>
          </cell>
          <cell r="Q255">
            <v>0.68970419881388501</v>
          </cell>
          <cell r="R255">
            <v>29.9878961196147</v>
          </cell>
          <cell r="S255">
            <v>0.66350128224744798</v>
          </cell>
          <cell r="T255">
            <v>0.107297698580039</v>
          </cell>
          <cell r="U255">
            <v>1.99167786612792</v>
          </cell>
          <cell r="V255">
            <v>1.64047789398628E-3</v>
          </cell>
          <cell r="W255">
            <v>9.9733578096903003E-2</v>
          </cell>
          <cell r="X255">
            <v>1.8337213784067101E-2</v>
          </cell>
          <cell r="Y255">
            <v>1.8880169314873602E-2</v>
          </cell>
          <cell r="Z255">
            <v>3.9307462104478297E-6</v>
          </cell>
          <cell r="AA255">
            <v>6.0826908317771003E-2</v>
          </cell>
          <cell r="AB255">
            <v>162.74099161535901</v>
          </cell>
          <cell r="AC255">
            <v>0.23424712296300201</v>
          </cell>
        </row>
        <row r="256">
          <cell r="F256" t="str">
            <v>Cobalt production_KR_2050</v>
          </cell>
          <cell r="G256">
            <v>1</v>
          </cell>
          <cell r="H256" t="str">
            <v>kg</v>
          </cell>
          <cell r="I256">
            <v>2050</v>
          </cell>
          <cell r="J256">
            <v>12.7647210613904</v>
          </cell>
          <cell r="K256">
            <v>245.83624051683199</v>
          </cell>
          <cell r="L256">
            <v>3.7139159827164897E-2</v>
          </cell>
          <cell r="M256">
            <v>4.0177576293102701</v>
          </cell>
          <cell r="N256">
            <v>1.2389321217939899</v>
          </cell>
          <cell r="O256">
            <v>5.0545154704019803E-3</v>
          </cell>
          <cell r="P256">
            <v>12.933179316187699</v>
          </cell>
          <cell r="Q256">
            <v>0.93266088332698904</v>
          </cell>
          <cell r="R256">
            <v>28.2048670590768</v>
          </cell>
          <cell r="S256">
            <v>1.9041884663639701</v>
          </cell>
          <cell r="T256">
            <v>0.15229788066824201</v>
          </cell>
          <cell r="U256">
            <v>1.6303206568902799</v>
          </cell>
          <cell r="V256">
            <v>4.5029515298310402E-4</v>
          </cell>
          <cell r="W256">
            <v>6.6463132665690496</v>
          </cell>
          <cell r="X256">
            <v>4.9069204977129702E-2</v>
          </cell>
          <cell r="Y256">
            <v>4.9920914314175099E-2</v>
          </cell>
          <cell r="Z256">
            <v>8.7703762773310105E-6</v>
          </cell>
          <cell r="AA256">
            <v>7.1814202634850402E-2</v>
          </cell>
          <cell r="AB256">
            <v>108.862955589648</v>
          </cell>
          <cell r="AC256">
            <v>0.36862105758486402</v>
          </cell>
        </row>
        <row r="257">
          <cell r="F257" t="str">
            <v>Cobalt production from recycling of NMC333_KR_2050</v>
          </cell>
          <cell r="G257">
            <v>1</v>
          </cell>
          <cell r="H257" t="str">
            <v>kg</v>
          </cell>
          <cell r="I257">
            <v>2050</v>
          </cell>
          <cell r="J257">
            <v>7.4583555129931298</v>
          </cell>
          <cell r="K257">
            <v>136.46364567205899</v>
          </cell>
          <cell r="L257">
            <v>2.2049450132872701E-2</v>
          </cell>
          <cell r="M257">
            <v>2.2770192578804398</v>
          </cell>
          <cell r="N257">
            <v>1.5387877324392401</v>
          </cell>
          <cell r="O257">
            <v>4.2733031458425802E-3</v>
          </cell>
          <cell r="P257">
            <v>7.5815541990071198</v>
          </cell>
          <cell r="Q257">
            <v>0.72471000382438799</v>
          </cell>
          <cell r="R257">
            <v>30.862236087625998</v>
          </cell>
          <cell r="S257">
            <v>1.04896791924879</v>
          </cell>
          <cell r="T257">
            <v>0.121797319172247</v>
          </cell>
          <cell r="U257">
            <v>2.0141332685264701</v>
          </cell>
          <cell r="V257">
            <v>1.68669122659861E-3</v>
          </cell>
          <cell r="W257">
            <v>9.9788237229916602E-2</v>
          </cell>
          <cell r="X257">
            <v>1.9103924852031402E-2</v>
          </cell>
          <cell r="Y257">
            <v>1.9639126408683101E-2</v>
          </cell>
          <cell r="Z257">
            <v>4.0304801686853096E-6</v>
          </cell>
          <cell r="AA257">
            <v>5.8921680628451698E-2</v>
          </cell>
          <cell r="AB257">
            <v>162.904640471627</v>
          </cell>
          <cell r="AC257">
            <v>0.23909813500098501</v>
          </cell>
        </row>
        <row r="258">
          <cell r="F258" t="str">
            <v>Cobalt production_CN_2050</v>
          </cell>
          <cell r="G258">
            <v>1</v>
          </cell>
          <cell r="H258" t="str">
            <v>kg</v>
          </cell>
          <cell r="I258">
            <v>2050</v>
          </cell>
          <cell r="J258">
            <v>14.2992453813893</v>
          </cell>
          <cell r="K258">
            <v>239.542522884909</v>
          </cell>
          <cell r="L258">
            <v>4.0351800081737201E-2</v>
          </cell>
          <cell r="M258">
            <v>4.1631567581928897</v>
          </cell>
          <cell r="N258">
            <v>1.2247459670813601</v>
          </cell>
          <cell r="O258">
            <v>4.0504536322253501E-3</v>
          </cell>
          <cell r="P258">
            <v>14.5669877315721</v>
          </cell>
          <cell r="Q258">
            <v>0.91447636465424298</v>
          </cell>
          <cell r="R258">
            <v>27.6061201175009</v>
          </cell>
          <cell r="S258">
            <v>1.25832715140281</v>
          </cell>
          <cell r="T258">
            <v>0.101997045003046</v>
          </cell>
          <cell r="U258">
            <v>1.6100408070198</v>
          </cell>
          <cell r="V258">
            <v>3.75896559895361E-4</v>
          </cell>
          <cell r="W258">
            <v>6.6453734643192899</v>
          </cell>
          <cell r="X258">
            <v>5.4603924766357802E-2</v>
          </cell>
          <cell r="Y258">
            <v>5.5419189992862099E-2</v>
          </cell>
          <cell r="Z258">
            <v>8.8452590234003297E-6</v>
          </cell>
          <cell r="AA258">
            <v>8.0777725786071994E-2</v>
          </cell>
          <cell r="AB258">
            <v>109.45519122679001</v>
          </cell>
          <cell r="AC258">
            <v>0.36247700666445698</v>
          </cell>
        </row>
        <row r="259">
          <cell r="F259" t="str">
            <v>Cobalt production from recycling of NMC333_CN_2050</v>
          </cell>
          <cell r="G259">
            <v>1</v>
          </cell>
          <cell r="H259" t="str">
            <v>kg</v>
          </cell>
          <cell r="I259">
            <v>2050</v>
          </cell>
          <cell r="J259">
            <v>8.3216308016652594</v>
          </cell>
          <cell r="K259">
            <v>132.93945777478501</v>
          </cell>
          <cell r="L259">
            <v>2.3859729277870299E-2</v>
          </cell>
          <cell r="M259">
            <v>2.35869846748533</v>
          </cell>
          <cell r="N259">
            <v>1.53078944176535</v>
          </cell>
          <cell r="O259">
            <v>3.7051116645985599E-3</v>
          </cell>
          <cell r="P259">
            <v>8.5006534524339195</v>
          </cell>
          <cell r="Q259">
            <v>0.71442849843612199</v>
          </cell>
          <cell r="R259">
            <v>30.523184629303199</v>
          </cell>
          <cell r="S259">
            <v>0.68738390332599597</v>
          </cell>
          <cell r="T259">
            <v>9.3520703809848602E-2</v>
          </cell>
          <cell r="U259">
            <v>2.0026911238172098</v>
          </cell>
          <cell r="V259">
            <v>1.64465328615353E-3</v>
          </cell>
          <cell r="W259">
            <v>9.9263091742049406E-2</v>
          </cell>
          <cell r="X259">
            <v>2.2231056482958901E-2</v>
          </cell>
          <cell r="Y259">
            <v>2.2745821820088798E-2</v>
          </cell>
          <cell r="Z259">
            <v>4.0705889796498703E-6</v>
          </cell>
          <cell r="AA259">
            <v>6.3968247470379505E-2</v>
          </cell>
          <cell r="AB259">
            <v>163.23776318126599</v>
          </cell>
          <cell r="AC259">
            <v>0.235572123717431</v>
          </cell>
        </row>
        <row r="260">
          <cell r="F260" t="str">
            <v>Cobalt production_FI_2050</v>
          </cell>
          <cell r="G260">
            <v>1</v>
          </cell>
          <cell r="H260" t="str">
            <v>kg</v>
          </cell>
          <cell r="I260">
            <v>2050</v>
          </cell>
          <cell r="J260">
            <v>10.9815977542185</v>
          </cell>
          <cell r="K260">
            <v>243.89538324533601</v>
          </cell>
          <cell r="L260">
            <v>3.3697814064384199E-2</v>
          </cell>
          <cell r="M260">
            <v>3.6160512541655798</v>
          </cell>
          <cell r="N260">
            <v>0.60364854783367095</v>
          </cell>
          <cell r="O260">
            <v>2.9735190321470901E-3</v>
          </cell>
          <cell r="P260">
            <v>11.1610052236393</v>
          </cell>
          <cell r="Q260">
            <v>0.74035778166231603</v>
          </cell>
          <cell r="R260">
            <v>15.5630590335532</v>
          </cell>
          <cell r="S260">
            <v>2.6199971632899501</v>
          </cell>
          <cell r="T260">
            <v>0.24245551412713301</v>
          </cell>
          <cell r="U260">
            <v>0.80527120254488904</v>
          </cell>
          <cell r="V260">
            <v>3.5378704742526298E-4</v>
          </cell>
          <cell r="W260">
            <v>6.6079265807131096</v>
          </cell>
          <cell r="X260">
            <v>3.9427960137083003E-2</v>
          </cell>
          <cell r="Y260">
            <v>4.0236457847976602E-2</v>
          </cell>
          <cell r="Z260">
            <v>9.3675210690108104E-6</v>
          </cell>
          <cell r="AA260">
            <v>6.7374625252756101E-2</v>
          </cell>
          <cell r="AB260">
            <v>49.145042427280003</v>
          </cell>
          <cell r="AC260">
            <v>0.41224470625196802</v>
          </cell>
        </row>
        <row r="261">
          <cell r="F261" t="str">
            <v>Cobalt production from recycling of NMC333_FI_2050</v>
          </cell>
          <cell r="G261">
            <v>1</v>
          </cell>
          <cell r="H261" t="str">
            <v>kg</v>
          </cell>
          <cell r="I261">
            <v>2050</v>
          </cell>
          <cell r="J261">
            <v>5.9555756308497596</v>
          </cell>
          <cell r="K261">
            <v>134.785234490786</v>
          </cell>
          <cell r="L261">
            <v>1.9759023974059299E-2</v>
          </cell>
          <cell r="M261">
            <v>2.0449753502275598</v>
          </cell>
          <cell r="N261">
            <v>0.39652967406927803</v>
          </cell>
          <cell r="O261">
            <v>2.2346672932813099E-3</v>
          </cell>
          <cell r="P261">
            <v>6.0541823346832002</v>
          </cell>
          <cell r="Q261">
            <v>0.51108658658927597</v>
          </cell>
          <cell r="R261">
            <v>9.2493786517203809</v>
          </cell>
          <cell r="S261">
            <v>1.4550447890543901</v>
          </cell>
          <cell r="T261">
            <v>0.18936846973919999</v>
          </cell>
          <cell r="U261">
            <v>0.53486042213570395</v>
          </cell>
          <cell r="V261">
            <v>1.5915519736637101E-3</v>
          </cell>
          <cell r="W261">
            <v>2.76881965417453E-2</v>
          </cell>
          <cell r="X261">
            <v>1.03723003779373E-2</v>
          </cell>
          <cell r="Y261">
            <v>1.0705333352125699E-2</v>
          </cell>
          <cell r="Z261">
            <v>3.8944322741257102E-6</v>
          </cell>
          <cell r="AA261">
            <v>5.8338146569273198E-2</v>
          </cell>
          <cell r="AB261">
            <v>46.277918772435001</v>
          </cell>
          <cell r="AC261">
            <v>0.28833883051923598</v>
          </cell>
        </row>
        <row r="262">
          <cell r="F262" t="str">
            <v>Cobalt production_CA_2050</v>
          </cell>
          <cell r="G262">
            <v>1</v>
          </cell>
          <cell r="H262" t="str">
            <v>kg</v>
          </cell>
          <cell r="I262">
            <v>2050</v>
          </cell>
          <cell r="J262">
            <v>11.072320811878299</v>
          </cell>
          <cell r="K262">
            <v>225.21440221338301</v>
          </cell>
          <cell r="L262">
            <v>3.58919500533482E-2</v>
          </cell>
          <cell r="M262">
            <v>3.5193813096021298</v>
          </cell>
          <cell r="N262">
            <v>1.1998259608316999</v>
          </cell>
          <cell r="O262">
            <v>4.6532243792516501E-3</v>
          </cell>
          <cell r="P262">
            <v>11.220414345953101</v>
          </cell>
          <cell r="Q262">
            <v>0.87070563347114505</v>
          </cell>
          <cell r="R262">
            <v>27.131772818819101</v>
          </cell>
          <cell r="S262">
            <v>1.65449020861914</v>
          </cell>
          <cell r="T262">
            <v>0.13018305766056401</v>
          </cell>
          <cell r="U262">
            <v>1.5783887764280999</v>
          </cell>
          <cell r="V262">
            <v>4.1571500024970302E-4</v>
          </cell>
          <cell r="W262">
            <v>6.6450825106535998</v>
          </cell>
          <cell r="X262">
            <v>4.5534063607108502E-2</v>
          </cell>
          <cell r="Y262">
            <v>4.6309178896118602E-2</v>
          </cell>
          <cell r="Z262">
            <v>8.5981122015080499E-6</v>
          </cell>
          <cell r="AA262">
            <v>7.1753772974158803E-2</v>
          </cell>
          <cell r="AB262">
            <v>107.468616776961</v>
          </cell>
          <cell r="AC262">
            <v>0.47995239176535798</v>
          </cell>
        </row>
        <row r="263">
          <cell r="F263" t="str">
            <v>Cobalt production from recycling of NMC333_CA_2050</v>
          </cell>
          <cell r="G263">
            <v>1</v>
          </cell>
          <cell r="H263" t="str">
            <v>kg</v>
          </cell>
          <cell r="I263">
            <v>2050</v>
          </cell>
          <cell r="J263">
            <v>6.7587220572399298</v>
          </cell>
          <cell r="K263">
            <v>128.91564447152999</v>
          </cell>
          <cell r="L263">
            <v>2.1277654365119299E-2</v>
          </cell>
          <cell r="M263">
            <v>2.0825617015625602</v>
          </cell>
          <cell r="N263">
            <v>1.51714130399686</v>
          </cell>
          <cell r="O263">
            <v>4.03355114553913E-3</v>
          </cell>
          <cell r="P263">
            <v>6.87952733873305</v>
          </cell>
          <cell r="Q263">
            <v>0.68985641273903697</v>
          </cell>
          <cell r="R263">
            <v>30.267968752329899</v>
          </cell>
          <cell r="S263">
            <v>0.91017014361242998</v>
          </cell>
          <cell r="T263">
            <v>0.10949474101980999</v>
          </cell>
          <cell r="U263">
            <v>1.9855230372372099</v>
          </cell>
          <cell r="V263">
            <v>1.6673131030337299E-3</v>
          </cell>
          <cell r="W263">
            <v>9.9109215527788105E-2</v>
          </cell>
          <cell r="X263">
            <v>1.7113534187156401E-2</v>
          </cell>
          <cell r="Y263">
            <v>1.7624190922383601E-2</v>
          </cell>
          <cell r="Z263">
            <v>3.9790670397809001E-6</v>
          </cell>
          <cell r="AA263">
            <v>5.86983790478307E-2</v>
          </cell>
          <cell r="AB263">
            <v>162.089277186879</v>
          </cell>
          <cell r="AC263">
            <v>0.30208157058466401</v>
          </cell>
        </row>
        <row r="264">
          <cell r="F264" t="str">
            <v>Cobalt production_NO_2050</v>
          </cell>
          <cell r="G264">
            <v>1</v>
          </cell>
          <cell r="H264" t="str">
            <v>kg</v>
          </cell>
          <cell r="I264">
            <v>2050</v>
          </cell>
          <cell r="J264">
            <v>9.0878979921360798</v>
          </cell>
          <cell r="K264">
            <v>205.24808055670201</v>
          </cell>
          <cell r="L264">
            <v>3.2126579408487399E-2</v>
          </cell>
          <cell r="M264">
            <v>3.1717869221520498</v>
          </cell>
          <cell r="N264">
            <v>0.56939909988036397</v>
          </cell>
          <cell r="O264">
            <v>2.4796309781370302E-3</v>
          </cell>
          <cell r="P264">
            <v>9.2079255012574208</v>
          </cell>
          <cell r="Q264">
            <v>0.69350298762604301</v>
          </cell>
          <cell r="R264">
            <v>14.4827813959638</v>
          </cell>
          <cell r="S264">
            <v>0.90141997042675504</v>
          </cell>
          <cell r="T264">
            <v>0.111735231775331</v>
          </cell>
          <cell r="U264">
            <v>0.76475419620143703</v>
          </cell>
          <cell r="V264">
            <v>2.9014491282136498E-4</v>
          </cell>
          <cell r="W264">
            <v>6.6057007669162902</v>
          </cell>
          <cell r="X264">
            <v>3.8499883912615301E-2</v>
          </cell>
          <cell r="Y264">
            <v>3.9173452026473203E-2</v>
          </cell>
          <cell r="Z264">
            <v>7.9225540933887098E-6</v>
          </cell>
          <cell r="AA264">
            <v>6.4973884733470003E-2</v>
          </cell>
          <cell r="AB264">
            <v>47.224981756688997</v>
          </cell>
          <cell r="AC264">
            <v>0.55034234503421597</v>
          </cell>
        </row>
        <row r="265">
          <cell r="F265" t="str">
            <v>Cobalt production from recycling of NMC333_NO_2050</v>
          </cell>
          <cell r="G265">
            <v>1</v>
          </cell>
          <cell r="H265" t="str">
            <v>kg</v>
          </cell>
          <cell r="I265">
            <v>2050</v>
          </cell>
          <cell r="J265">
            <v>5.9555756308497596</v>
          </cell>
          <cell r="K265">
            <v>134.785234490786</v>
          </cell>
          <cell r="L265">
            <v>1.9759023974059299E-2</v>
          </cell>
          <cell r="M265">
            <v>2.0449753502275598</v>
          </cell>
          <cell r="N265">
            <v>0.39652967406927803</v>
          </cell>
          <cell r="O265">
            <v>2.2346672932813099E-3</v>
          </cell>
          <cell r="P265">
            <v>6.0541823346832002</v>
          </cell>
          <cell r="Q265">
            <v>0.51108658658927597</v>
          </cell>
          <cell r="R265">
            <v>9.2493786517203809</v>
          </cell>
          <cell r="S265">
            <v>1.4550447890543901</v>
          </cell>
          <cell r="T265">
            <v>0.18936846973919999</v>
          </cell>
          <cell r="U265">
            <v>0.53486042213570395</v>
          </cell>
          <cell r="V265">
            <v>1.5915519736637101E-3</v>
          </cell>
          <cell r="W265">
            <v>2.76881965417453E-2</v>
          </cell>
          <cell r="X265">
            <v>1.03723003779373E-2</v>
          </cell>
          <cell r="Y265">
            <v>1.0705333352125699E-2</v>
          </cell>
          <cell r="Z265">
            <v>3.8944322741257102E-6</v>
          </cell>
          <cell r="AA265">
            <v>5.8338146569273198E-2</v>
          </cell>
          <cell r="AB265">
            <v>46.277918772435001</v>
          </cell>
          <cell r="AC265">
            <v>0.28833883051923598</v>
          </cell>
        </row>
        <row r="266">
          <cell r="F266" t="str">
            <v>Cobalt production_KR_2050</v>
          </cell>
          <cell r="G266">
            <v>1</v>
          </cell>
          <cell r="H266" t="str">
            <v>kg</v>
          </cell>
          <cell r="I266">
            <v>2050</v>
          </cell>
          <cell r="J266">
            <v>12.7647210613904</v>
          </cell>
          <cell r="K266">
            <v>245.83624051683199</v>
          </cell>
          <cell r="L266">
            <v>3.7139159827164897E-2</v>
          </cell>
          <cell r="M266">
            <v>4.0177576293102701</v>
          </cell>
          <cell r="N266">
            <v>1.2389321217939899</v>
          </cell>
          <cell r="O266">
            <v>5.0545154704019803E-3</v>
          </cell>
          <cell r="P266">
            <v>12.933179316187699</v>
          </cell>
          <cell r="Q266">
            <v>0.93266088332698904</v>
          </cell>
          <cell r="R266">
            <v>28.2048670590768</v>
          </cell>
          <cell r="S266">
            <v>1.9041884663639701</v>
          </cell>
          <cell r="T266">
            <v>0.15229788066824201</v>
          </cell>
          <cell r="U266">
            <v>1.6303206568902799</v>
          </cell>
          <cell r="V266">
            <v>4.5029515298310402E-4</v>
          </cell>
          <cell r="W266">
            <v>6.6463132665690496</v>
          </cell>
          <cell r="X266">
            <v>4.9069204977129702E-2</v>
          </cell>
          <cell r="Y266">
            <v>4.9920914314175099E-2</v>
          </cell>
          <cell r="Z266">
            <v>8.7703762773310105E-6</v>
          </cell>
          <cell r="AA266">
            <v>7.1814202634850402E-2</v>
          </cell>
          <cell r="AB266">
            <v>108.862955589648</v>
          </cell>
          <cell r="AC266">
            <v>0.36862105758486402</v>
          </cell>
        </row>
        <row r="267">
          <cell r="F267" t="str">
            <v>Cobalt production from recycling of NMC333_KR_2050</v>
          </cell>
          <cell r="G267">
            <v>1</v>
          </cell>
          <cell r="H267" t="str">
            <v>kg</v>
          </cell>
          <cell r="I267">
            <v>2050</v>
          </cell>
          <cell r="J267">
            <v>7.4583555129931298</v>
          </cell>
          <cell r="K267">
            <v>136.46364567205899</v>
          </cell>
          <cell r="L267">
            <v>2.2049450132872701E-2</v>
          </cell>
          <cell r="M267">
            <v>2.2770192578804398</v>
          </cell>
          <cell r="N267">
            <v>1.5387877324392401</v>
          </cell>
          <cell r="O267">
            <v>4.2733031458425802E-3</v>
          </cell>
          <cell r="P267">
            <v>7.5815541990071198</v>
          </cell>
          <cell r="Q267">
            <v>0.72471000382438799</v>
          </cell>
          <cell r="R267">
            <v>30.862236087625998</v>
          </cell>
          <cell r="S267">
            <v>1.04896791924879</v>
          </cell>
          <cell r="T267">
            <v>0.121797319172247</v>
          </cell>
          <cell r="U267">
            <v>2.0141332685264701</v>
          </cell>
          <cell r="V267">
            <v>1.68669122659861E-3</v>
          </cell>
          <cell r="W267">
            <v>9.9788237229916602E-2</v>
          </cell>
          <cell r="X267">
            <v>1.9103924852031402E-2</v>
          </cell>
          <cell r="Y267">
            <v>1.9639126408683101E-2</v>
          </cell>
          <cell r="Z267">
            <v>4.0304801686853096E-6</v>
          </cell>
          <cell r="AA267">
            <v>5.8921680628451698E-2</v>
          </cell>
          <cell r="AB267">
            <v>162.904640471627</v>
          </cell>
          <cell r="AC267">
            <v>0.23909813500098501</v>
          </cell>
        </row>
        <row r="268">
          <cell r="D268" t="str">
            <v>Cobalt sulfate production</v>
          </cell>
          <cell r="F268" t="str">
            <v>70609b51-3f9b-42fe-837a-988ad62d04c7</v>
          </cell>
          <cell r="G268">
            <v>1</v>
          </cell>
          <cell r="H268" t="str">
            <v>kg</v>
          </cell>
          <cell r="I268">
            <v>2050</v>
          </cell>
          <cell r="J268">
            <v>4.5482400373896201</v>
          </cell>
          <cell r="K268">
            <v>78.539586082628801</v>
          </cell>
          <cell r="L268">
            <v>1.4060119446278999E-2</v>
          </cell>
          <cell r="M268">
            <v>1.3905287623292599</v>
          </cell>
          <cell r="N268">
            <v>0.44659830838208803</v>
          </cell>
          <cell r="O268">
            <v>1.3876618764227899E-3</v>
          </cell>
          <cell r="P268">
            <v>4.6252856356377503</v>
          </cell>
          <cell r="Q268">
            <v>0.31921618719014599</v>
          </cell>
          <cell r="R268">
            <v>10.0674609902724</v>
          </cell>
          <cell r="S268">
            <v>0.36019514964362498</v>
          </cell>
          <cell r="T268">
            <v>3.7334585217168599E-2</v>
          </cell>
          <cell r="U268">
            <v>0.58752534654483102</v>
          </cell>
          <cell r="V268">
            <v>1.30942518224796E-4</v>
          </cell>
          <cell r="W268">
            <v>2.5261748602180001</v>
          </cell>
          <cell r="X268">
            <v>1.8411937732015E-2</v>
          </cell>
          <cell r="Y268">
            <v>1.8712708314340801E-2</v>
          </cell>
          <cell r="Z268">
            <v>3.1383683810145701E-6</v>
          </cell>
          <cell r="AA268">
            <v>2.7842599037275401E-2</v>
          </cell>
          <cell r="AB268">
            <v>40.831542708113801</v>
          </cell>
          <cell r="AC268">
            <v>0.135139022968914</v>
          </cell>
        </row>
        <row r="269">
          <cell r="F269" t="str">
            <v>df559a5a-0d7b-4e7d-9681-cfc725514e4b</v>
          </cell>
          <cell r="G269">
            <v>1</v>
          </cell>
          <cell r="H269" t="str">
            <v>kg</v>
          </cell>
          <cell r="I269">
            <v>2050</v>
          </cell>
          <cell r="J269">
            <v>2.2753827827416999</v>
          </cell>
          <cell r="K269">
            <v>38.006101249882299</v>
          </cell>
          <cell r="L269">
            <v>7.78937009119662E-3</v>
          </cell>
          <cell r="M269">
            <v>0.70442294837201402</v>
          </cell>
          <cell r="N269">
            <v>0.56296464856611605</v>
          </cell>
          <cell r="O269">
            <v>1.2563531434848401E-3</v>
          </cell>
          <cell r="P269">
            <v>2.3186946549768401</v>
          </cell>
          <cell r="Q269">
            <v>0.243152359730784</v>
          </cell>
          <cell r="R269">
            <v>11.176610994760001</v>
          </cell>
          <cell r="S269">
            <v>0.143106462161944</v>
          </cell>
          <cell r="T269">
            <v>3.41116417977015E-2</v>
          </cell>
          <cell r="U269">
            <v>0.73682204494688996</v>
          </cell>
          <cell r="V269">
            <v>6.1335952440660902E-4</v>
          </cell>
          <cell r="W269">
            <v>3.7159509428181997E-2</v>
          </cell>
          <cell r="X269">
            <v>6.1028623390877203E-3</v>
          </cell>
          <cell r="Y269">
            <v>6.2893744083433898E-3</v>
          </cell>
          <cell r="Z269">
            <v>1.3229044860524199E-6</v>
          </cell>
          <cell r="AA269">
            <v>2.1451162415339099E-2</v>
          </cell>
          <cell r="AB269">
            <v>61.281189839093201</v>
          </cell>
          <cell r="AC269">
            <v>8.6886215764766295E-2</v>
          </cell>
        </row>
        <row r="270">
          <cell r="F270" t="str">
            <v>c2c7c05d-e92c-4434-be18-133df5b25b0d</v>
          </cell>
          <cell r="G270">
            <v>1</v>
          </cell>
          <cell r="H270" t="str">
            <v>kg</v>
          </cell>
          <cell r="I270">
            <v>2050</v>
          </cell>
          <cell r="J270">
            <v>3.8456718961112601</v>
          </cell>
          <cell r="K270">
            <v>79.957782906654501</v>
          </cell>
          <cell r="L270">
            <v>1.2558639264019801E-2</v>
          </cell>
          <cell r="M270">
            <v>1.2920403146538899</v>
          </cell>
          <cell r="N270">
            <v>0.215835507948716</v>
          </cell>
          <cell r="O270">
            <v>1.0244991437231099E-3</v>
          </cell>
          <cell r="P270">
            <v>3.90886962918393</v>
          </cell>
          <cell r="Q270">
            <v>0.26830554940488599</v>
          </cell>
          <cell r="R270">
            <v>5.6541061684822802</v>
          </cell>
          <cell r="S270">
            <v>0.63485199999428898</v>
          </cell>
          <cell r="T270">
            <v>6.4106084801160396E-2</v>
          </cell>
          <cell r="U270">
            <v>0.288711707822842</v>
          </cell>
          <cell r="V270">
            <v>1.21143406915151E-4</v>
          </cell>
          <cell r="W270">
            <v>2.5118290855468</v>
          </cell>
          <cell r="X270">
            <v>1.4818236788480999E-2</v>
          </cell>
          <cell r="Y270">
            <v>1.5114920759523601E-2</v>
          </cell>
          <cell r="Z270">
            <v>3.25831129089408E-6</v>
          </cell>
          <cell r="AA270">
            <v>2.53717006206104E-2</v>
          </cell>
          <cell r="AB270">
            <v>18.061554079886498</v>
          </cell>
          <cell r="AC270">
            <v>0.147823510793474</v>
          </cell>
        </row>
        <row r="271">
          <cell r="F271" t="str">
            <v>00b1d19f-6c7d-4fe7-a3e4-94d34cefc3a2</v>
          </cell>
          <cell r="G271">
            <v>1</v>
          </cell>
          <cell r="H271" t="str">
            <v>kg</v>
          </cell>
          <cell r="I271">
            <v>2050</v>
          </cell>
          <cell r="J271">
            <v>1.9346368682144</v>
          </cell>
          <cell r="K271">
            <v>38.4710343307801</v>
          </cell>
          <cell r="L271">
            <v>7.2587190775844999E-3</v>
          </cell>
          <cell r="M271">
            <v>0.694673050799129</v>
          </cell>
          <cell r="N271">
            <v>0.13708308446415601</v>
          </cell>
          <cell r="O271">
            <v>7.4356692362205696E-4</v>
          </cell>
          <cell r="P271">
            <v>1.96711187672912</v>
          </cell>
          <cell r="Q271">
            <v>0.181130190061525</v>
          </cell>
          <cell r="R271">
            <v>3.2534672400287201</v>
          </cell>
          <cell r="S271">
            <v>0.191904329182289</v>
          </cell>
          <cell r="T271">
            <v>4.3920896820957497E-2</v>
          </cell>
          <cell r="U271">
            <v>0.185893920595016</v>
          </cell>
          <cell r="V271">
            <v>5.9177645871684296E-4</v>
          </cell>
          <cell r="W271">
            <v>9.8373044930573708E-3</v>
          </cell>
          <cell r="X271">
            <v>3.7704574123799701E-3</v>
          </cell>
          <cell r="Y271">
            <v>3.8863563124320898E-3</v>
          </cell>
          <cell r="Z271">
            <v>1.17728893542446E-6</v>
          </cell>
          <cell r="AA271">
            <v>2.19357771668146E-2</v>
          </cell>
          <cell r="AB271">
            <v>16.971392994394101</v>
          </cell>
          <cell r="AC271">
            <v>0.10071101051482501</v>
          </cell>
        </row>
        <row r="272">
          <cell r="F272" t="str">
            <v>50f31640-637c-48f4-859f-18855201cea8</v>
          </cell>
          <cell r="G272">
            <v>1</v>
          </cell>
          <cell r="H272" t="str">
            <v>kg</v>
          </cell>
          <cell r="I272">
            <v>2050</v>
          </cell>
          <cell r="J272">
            <v>3.9618123263735301</v>
          </cell>
          <cell r="K272">
            <v>75.887120211871206</v>
          </cell>
          <cell r="L272">
            <v>1.3351047125507699E-2</v>
          </cell>
          <cell r="M272">
            <v>1.27350001218075</v>
          </cell>
          <cell r="N272">
            <v>0.44197370202420699</v>
          </cell>
          <cell r="O272">
            <v>1.4992321161852E-3</v>
          </cell>
          <cell r="P272">
            <v>4.0160077875951696</v>
          </cell>
          <cell r="Q272">
            <v>0.31219090756726398</v>
          </cell>
          <cell r="R272">
            <v>9.9751872540018507</v>
          </cell>
          <cell r="S272">
            <v>0.43083726068510703</v>
          </cell>
          <cell r="T272">
            <v>4.2420112573045302E-2</v>
          </cell>
          <cell r="U272">
            <v>0.58158724028838105</v>
          </cell>
          <cell r="V272">
            <v>1.3792237731849899E-4</v>
          </cell>
          <cell r="W272">
            <v>2.5261456862371001</v>
          </cell>
          <cell r="X272">
            <v>1.6930628120244401E-2</v>
          </cell>
          <cell r="Y272">
            <v>1.7220667091659599E-2</v>
          </cell>
          <cell r="Z272">
            <v>3.1299144627863499E-6</v>
          </cell>
          <cell r="AA272">
            <v>2.65275182246184E-2</v>
          </cell>
          <cell r="AB272">
            <v>40.476735300077102</v>
          </cell>
          <cell r="AC272">
            <v>0.15620461973527</v>
          </cell>
        </row>
        <row r="273">
          <cell r="F273" t="str">
            <v>0444b538-714b-4656-80b9-8fab85f2b993</v>
          </cell>
          <cell r="G273">
            <v>1</v>
          </cell>
          <cell r="H273" t="str">
            <v>kg</v>
          </cell>
          <cell r="I273">
            <v>2050</v>
          </cell>
          <cell r="J273">
            <v>2.32166070864031</v>
          </cell>
          <cell r="K273">
            <v>39.271622971623103</v>
          </cell>
          <cell r="L273">
            <v>7.7942807041279398E-3</v>
          </cell>
          <cell r="M273">
            <v>0.72718076958015698</v>
          </cell>
          <cell r="N273">
            <v>0.56262592376000997</v>
          </cell>
          <cell r="O273">
            <v>1.2636149170549701E-3</v>
          </cell>
          <cell r="P273">
            <v>2.3654804084240202</v>
          </cell>
          <cell r="Q273">
            <v>0.24342694531171</v>
          </cell>
          <cell r="R273">
            <v>11.1676571906979</v>
          </cell>
          <cell r="S273">
            <v>0.147825829123618</v>
          </cell>
          <cell r="T273">
            <v>3.4553832481504003E-2</v>
          </cell>
          <cell r="U273">
            <v>0.73639114173671305</v>
          </cell>
          <cell r="V273">
            <v>6.1381519206527805E-4</v>
          </cell>
          <cell r="W273">
            <v>3.7182456151240599E-2</v>
          </cell>
          <cell r="X273">
            <v>6.12434316969234E-3</v>
          </cell>
          <cell r="Y273">
            <v>6.3138275579200497E-3</v>
          </cell>
          <cell r="Z273">
            <v>1.3736235267684201E-6</v>
          </cell>
          <cell r="AA273">
            <v>2.1563490115748301E-2</v>
          </cell>
          <cell r="AB273">
            <v>61.245047243012003</v>
          </cell>
          <cell r="AC273">
            <v>8.8573128792029193E-2</v>
          </cell>
        </row>
        <row r="274">
          <cell r="F274" t="str">
            <v>2a4131e7-9077-4aa8-ad61-ab4fa4e68931</v>
          </cell>
          <cell r="G274">
            <v>1</v>
          </cell>
          <cell r="H274" t="str">
            <v>kg</v>
          </cell>
          <cell r="I274">
            <v>2050</v>
          </cell>
          <cell r="J274">
            <v>3.4286706154430902</v>
          </cell>
          <cell r="K274">
            <v>72.548318313940996</v>
          </cell>
          <cell r="L274">
            <v>1.2191699661796901E-2</v>
          </cell>
          <cell r="M274">
            <v>1.2019351068691999</v>
          </cell>
          <cell r="N274">
            <v>0.20954366666579899</v>
          </cell>
          <cell r="O274">
            <v>9.3455047385650495E-4</v>
          </cell>
          <cell r="P274">
            <v>3.4733551357385899</v>
          </cell>
          <cell r="Q274">
            <v>0.259004779555011</v>
          </cell>
          <cell r="R274">
            <v>5.4578622950705604</v>
          </cell>
          <cell r="S274">
            <v>0.32644264906373699</v>
          </cell>
          <cell r="T274">
            <v>4.0632425060011697E-2</v>
          </cell>
          <cell r="U274">
            <v>0.28219576407685398</v>
          </cell>
          <cell r="V274">
            <v>1.09542862953373E-4</v>
          </cell>
          <cell r="W274">
            <v>2.5113944108005399</v>
          </cell>
          <cell r="X274">
            <v>1.46026720899685E-2</v>
          </cell>
          <cell r="Y274">
            <v>1.48577455991787E-2</v>
          </cell>
          <cell r="Z274">
            <v>2.9228938841104102E-6</v>
          </cell>
          <cell r="AA274">
            <v>2.4656585794445001E-2</v>
          </cell>
          <cell r="AB274">
            <v>17.7120717781394</v>
          </cell>
          <cell r="AC274">
            <v>0.172599864010231</v>
          </cell>
        </row>
        <row r="275">
          <cell r="F275" t="str">
            <v>00b1d19f-6c7d-4fe7-a3e4-94d34cefc3a2</v>
          </cell>
          <cell r="G275">
            <v>1</v>
          </cell>
          <cell r="H275" t="str">
            <v>kg</v>
          </cell>
          <cell r="I275">
            <v>2050</v>
          </cell>
          <cell r="J275">
            <v>1.9346368682144</v>
          </cell>
          <cell r="K275">
            <v>38.4710343307801</v>
          </cell>
          <cell r="L275">
            <v>7.2587190775844999E-3</v>
          </cell>
          <cell r="M275">
            <v>0.694673050799129</v>
          </cell>
          <cell r="N275">
            <v>0.13708308446415601</v>
          </cell>
          <cell r="O275">
            <v>7.4356692362205696E-4</v>
          </cell>
          <cell r="P275">
            <v>1.96711187672912</v>
          </cell>
          <cell r="Q275">
            <v>0.181130190061525</v>
          </cell>
          <cell r="R275">
            <v>3.2534672400287201</v>
          </cell>
          <cell r="S275">
            <v>0.191904329182289</v>
          </cell>
          <cell r="T275">
            <v>4.3920896820957497E-2</v>
          </cell>
          <cell r="U275">
            <v>0.185893920595016</v>
          </cell>
          <cell r="V275">
            <v>5.9177645871684296E-4</v>
          </cell>
          <cell r="W275">
            <v>9.8373044930573708E-3</v>
          </cell>
          <cell r="X275">
            <v>3.7704574123799701E-3</v>
          </cell>
          <cell r="Y275">
            <v>3.8863563124320898E-3</v>
          </cell>
          <cell r="Z275">
            <v>1.17728893542446E-6</v>
          </cell>
          <cell r="AA275">
            <v>2.19357771668146E-2</v>
          </cell>
          <cell r="AB275">
            <v>16.971392994394101</v>
          </cell>
          <cell r="AC275">
            <v>0.10071101051482501</v>
          </cell>
        </row>
        <row r="276">
          <cell r="F276" t="str">
            <v>f57176a5-27c8-43cf-ba98-3b144ff06b69</v>
          </cell>
          <cell r="G276">
            <v>1</v>
          </cell>
          <cell r="H276" t="str">
            <v>kg</v>
          </cell>
          <cell r="I276">
            <v>2050</v>
          </cell>
          <cell r="J276">
            <v>4.2732771071703501</v>
          </cell>
          <cell r="K276">
            <v>79.667322554115799</v>
          </cell>
          <cell r="L276">
            <v>1.3484464198183501E-2</v>
          </cell>
          <cell r="M276">
            <v>1.36447549617514</v>
          </cell>
          <cell r="N276">
            <v>0.449140247025544</v>
          </cell>
          <cell r="O276">
            <v>1.56757416686248E-3</v>
          </cell>
          <cell r="P276">
            <v>4.33253253719786</v>
          </cell>
          <cell r="Q276">
            <v>0.32247457056910001</v>
          </cell>
          <cell r="R276">
            <v>10.1747471449263</v>
          </cell>
          <cell r="S276">
            <v>0.47592346842135302</v>
          </cell>
          <cell r="T276">
            <v>4.6347713902539597E-2</v>
          </cell>
          <cell r="U276">
            <v>0.59115918073834695</v>
          </cell>
          <cell r="V276">
            <v>1.4427359085296599E-4</v>
          </cell>
          <cell r="W276">
            <v>2.5263432581880099</v>
          </cell>
          <cell r="X276">
            <v>1.7420201888304201E-2</v>
          </cell>
          <cell r="Y276">
            <v>1.77275026893388E-2</v>
          </cell>
          <cell r="Z276">
            <v>3.12495055568998E-6</v>
          </cell>
          <cell r="AA276">
            <v>2.6236474873175999E-2</v>
          </cell>
          <cell r="AB276">
            <v>40.725423278107698</v>
          </cell>
          <cell r="AC276">
            <v>0.13623994148972299</v>
          </cell>
        </row>
        <row r="277">
          <cell r="F277" t="str">
            <v>ae717bd0-a3fb-46f1-ac66-61485d38f544</v>
          </cell>
          <cell r="G277">
            <v>1</v>
          </cell>
          <cell r="H277" t="str">
            <v>kg</v>
          </cell>
          <cell r="I277">
            <v>2050</v>
          </cell>
          <cell r="J277">
            <v>2.2556476210877001</v>
          </cell>
          <cell r="K277">
            <v>38.080784590324001</v>
          </cell>
          <cell r="L277">
            <v>7.7469319950305903E-3</v>
          </cell>
          <cell r="M277">
            <v>0.70259778840714904</v>
          </cell>
          <cell r="N277">
            <v>0.56315378719484199</v>
          </cell>
          <cell r="O277">
            <v>1.2705352601859101E-3</v>
          </cell>
          <cell r="P277">
            <v>2.2976940896006801</v>
          </cell>
          <cell r="Q277">
            <v>0.24340579509282601</v>
          </cell>
          <cell r="R277">
            <v>11.1851536196598</v>
          </cell>
          <cell r="S277">
            <v>0.15074455316843299</v>
          </cell>
          <cell r="T277">
            <v>3.4750542231058598E-2</v>
          </cell>
          <cell r="U277">
            <v>0.73709553497264002</v>
          </cell>
          <cell r="V277">
            <v>6.1438616637217002E-4</v>
          </cell>
          <cell r="W277">
            <v>3.7170243230172297E-2</v>
          </cell>
          <cell r="X277">
            <v>6.0265592551870199E-3</v>
          </cell>
          <cell r="Y277">
            <v>6.2135148925738497E-3</v>
          </cell>
          <cell r="Z277">
            <v>1.3227086892847701E-6</v>
          </cell>
          <cell r="AA277">
            <v>2.1334375250971201E-2</v>
          </cell>
          <cell r="AB277">
            <v>61.273592434753901</v>
          </cell>
          <cell r="AC277">
            <v>8.6991681952141894E-2</v>
          </cell>
        </row>
        <row r="278">
          <cell r="F278" t="str">
            <v>09305b59-ef6a-4dc9-9cb8-cadfeb49048b</v>
          </cell>
          <cell r="G278">
            <v>1</v>
          </cell>
          <cell r="H278" t="str">
            <v>kg</v>
          </cell>
          <cell r="I278">
            <v>2050</v>
          </cell>
          <cell r="J278">
            <v>4.3964770855548601</v>
          </cell>
          <cell r="K278">
            <v>78.997141705725696</v>
          </cell>
          <cell r="L278">
            <v>1.42034459891644E-2</v>
          </cell>
          <cell r="M278">
            <v>1.39462835661525</v>
          </cell>
          <cell r="N278">
            <v>0.44738407253280299</v>
          </cell>
          <cell r="O278">
            <v>1.5891495098366501E-3</v>
          </cell>
          <cell r="P278">
            <v>4.4686485403579903</v>
          </cell>
          <cell r="Q278">
            <v>0.32035052139322001</v>
          </cell>
          <cell r="R278">
            <v>10.175976332753301</v>
          </cell>
          <cell r="S278">
            <v>0.38075194662785999</v>
          </cell>
          <cell r="T278">
            <v>3.8906304020417101E-2</v>
          </cell>
          <cell r="U278">
            <v>0.58871742175748398</v>
          </cell>
          <cell r="V278">
            <v>1.45333015904321E-4</v>
          </cell>
          <cell r="W278">
            <v>2.5261917647838801</v>
          </cell>
          <cell r="X278">
            <v>1.7055490695223201E-2</v>
          </cell>
          <cell r="Y278">
            <v>1.7361483661440899E-2</v>
          </cell>
          <cell r="Z278">
            <v>3.2297820284890599E-6</v>
          </cell>
          <cell r="AA278">
            <v>2.69016735665361E-2</v>
          </cell>
          <cell r="AB278">
            <v>40.5510194489367</v>
          </cell>
          <cell r="AC278">
            <v>0.13757938479284701</v>
          </cell>
        </row>
        <row r="279">
          <cell r="F279" t="str">
            <v>60b0d987-c916-4659-8416-d0bf87f19296</v>
          </cell>
          <cell r="G279">
            <v>1</v>
          </cell>
          <cell r="H279" t="str">
            <v>kg</v>
          </cell>
          <cell r="I279">
            <v>2050</v>
          </cell>
          <cell r="J279">
            <v>2.26185302874786</v>
          </cell>
          <cell r="K279">
            <v>38.0239071685262</v>
          </cell>
          <cell r="L279">
            <v>7.7977247967576701E-3</v>
          </cell>
          <cell r="M279">
            <v>0.70441644748073495</v>
          </cell>
          <cell r="N279">
            <v>0.56301371774468101</v>
          </cell>
          <cell r="O279">
            <v>1.2714814975878601E-3</v>
          </cell>
          <cell r="P279">
            <v>2.3042626195414999</v>
          </cell>
          <cell r="Q279">
            <v>0.24315566717588899</v>
          </cell>
          <cell r="R279">
            <v>11.185464560597399</v>
          </cell>
          <cell r="S279">
            <v>0.14464533156904899</v>
          </cell>
          <cell r="T279">
            <v>3.4209546202891399E-2</v>
          </cell>
          <cell r="U279">
            <v>0.73691375304435403</v>
          </cell>
          <cell r="V279">
            <v>6.1435487364193701E-4</v>
          </cell>
          <cell r="W279">
            <v>3.7157204200893697E-2</v>
          </cell>
          <cell r="X279">
            <v>6.0014120584109196E-3</v>
          </cell>
          <cell r="Y279">
            <v>6.1884468724927996E-3</v>
          </cell>
          <cell r="Z279">
            <v>1.32423035724221E-6</v>
          </cell>
          <cell r="AA279">
            <v>2.1368009506636899E-2</v>
          </cell>
          <cell r="AB279">
            <v>61.259740805896698</v>
          </cell>
          <cell r="AC279">
            <v>8.7046162422697901E-2</v>
          </cell>
        </row>
        <row r="280">
          <cell r="F280" t="str">
            <v>50f31640-637c-48f4-859f-18855201cea8</v>
          </cell>
          <cell r="G280">
            <v>1</v>
          </cell>
          <cell r="H280" t="str">
            <v>kg</v>
          </cell>
          <cell r="I280">
            <v>2050</v>
          </cell>
          <cell r="J280">
            <v>3.9618123263735301</v>
          </cell>
          <cell r="K280">
            <v>75.887120211871206</v>
          </cell>
          <cell r="L280">
            <v>1.3351047125507699E-2</v>
          </cell>
          <cell r="M280">
            <v>1.27350001218075</v>
          </cell>
          <cell r="N280">
            <v>0.44197370202420699</v>
          </cell>
          <cell r="O280">
            <v>1.4992321161852E-3</v>
          </cell>
          <cell r="P280">
            <v>4.0160077875951696</v>
          </cell>
          <cell r="Q280">
            <v>0.31219090756726398</v>
          </cell>
          <cell r="R280">
            <v>9.9751872540018507</v>
          </cell>
          <cell r="S280">
            <v>0.43083726068510703</v>
          </cell>
          <cell r="T280">
            <v>4.2420112573045302E-2</v>
          </cell>
          <cell r="U280">
            <v>0.58158724028838105</v>
          </cell>
          <cell r="V280">
            <v>1.3792237731849899E-4</v>
          </cell>
          <cell r="W280">
            <v>2.5261456862371001</v>
          </cell>
          <cell r="X280">
            <v>1.6930628120244401E-2</v>
          </cell>
          <cell r="Y280">
            <v>1.7220667091659599E-2</v>
          </cell>
          <cell r="Z280">
            <v>3.1299144627863499E-6</v>
          </cell>
          <cell r="AA280">
            <v>2.65275182246184E-2</v>
          </cell>
          <cell r="AB280">
            <v>40.476735300077102</v>
          </cell>
          <cell r="AC280">
            <v>0.15620461973527</v>
          </cell>
        </row>
        <row r="281">
          <cell r="F281" t="str">
            <v>0444b538-714b-4656-80b9-8fab85f2b993</v>
          </cell>
          <cell r="G281">
            <v>1</v>
          </cell>
          <cell r="H281" t="str">
            <v>kg</v>
          </cell>
          <cell r="I281">
            <v>2050</v>
          </cell>
          <cell r="J281">
            <v>2.32166070864031</v>
          </cell>
          <cell r="K281">
            <v>39.271622971623103</v>
          </cell>
          <cell r="L281">
            <v>7.7942807041279398E-3</v>
          </cell>
          <cell r="M281">
            <v>0.72718076958015698</v>
          </cell>
          <cell r="N281">
            <v>0.56262592376000997</v>
          </cell>
          <cell r="O281">
            <v>1.2636149170549701E-3</v>
          </cell>
          <cell r="P281">
            <v>2.3654804084240202</v>
          </cell>
          <cell r="Q281">
            <v>0.24342694531171</v>
          </cell>
          <cell r="R281">
            <v>11.1676571906979</v>
          </cell>
          <cell r="S281">
            <v>0.147825829123618</v>
          </cell>
          <cell r="T281">
            <v>3.4553832481504003E-2</v>
          </cell>
          <cell r="U281">
            <v>0.73639114173671305</v>
          </cell>
          <cell r="V281">
            <v>6.1381519206527805E-4</v>
          </cell>
          <cell r="W281">
            <v>3.7182456151240599E-2</v>
          </cell>
          <cell r="X281">
            <v>6.12434316969234E-3</v>
          </cell>
          <cell r="Y281">
            <v>6.3138275579200497E-3</v>
          </cell>
          <cell r="Z281">
            <v>1.3736235267684201E-6</v>
          </cell>
          <cell r="AA281">
            <v>2.1563490115748301E-2</v>
          </cell>
          <cell r="AB281">
            <v>61.245047243012003</v>
          </cell>
          <cell r="AC281">
            <v>8.8573128792029193E-2</v>
          </cell>
        </row>
        <row r="282">
          <cell r="F282" t="str">
            <v>70609b51-3f9b-42fe-837a-988ad62d04c7</v>
          </cell>
          <cell r="G282">
            <v>1</v>
          </cell>
          <cell r="H282" t="str">
            <v>kg</v>
          </cell>
          <cell r="I282">
            <v>2050</v>
          </cell>
          <cell r="J282">
            <v>4.5482400373896201</v>
          </cell>
          <cell r="K282">
            <v>78.539586082628801</v>
          </cell>
          <cell r="L282">
            <v>1.4060119446278999E-2</v>
          </cell>
          <cell r="M282">
            <v>1.3905287623292599</v>
          </cell>
          <cell r="N282">
            <v>0.44659830838208803</v>
          </cell>
          <cell r="O282">
            <v>1.3876618764227899E-3</v>
          </cell>
          <cell r="P282">
            <v>4.6252856356377503</v>
          </cell>
          <cell r="Q282">
            <v>0.31921618719014599</v>
          </cell>
          <cell r="R282">
            <v>10.0674609902724</v>
          </cell>
          <cell r="S282">
            <v>0.36019514964362498</v>
          </cell>
          <cell r="T282">
            <v>3.7334585217168599E-2</v>
          </cell>
          <cell r="U282">
            <v>0.58752534654483102</v>
          </cell>
          <cell r="V282">
            <v>1.30942518224796E-4</v>
          </cell>
          <cell r="W282">
            <v>2.5261748602180001</v>
          </cell>
          <cell r="X282">
            <v>1.8411937732015E-2</v>
          </cell>
          <cell r="Y282">
            <v>1.8712708314340801E-2</v>
          </cell>
          <cell r="Z282">
            <v>3.1383683810145701E-6</v>
          </cell>
          <cell r="AA282">
            <v>2.7842599037275401E-2</v>
          </cell>
          <cell r="AB282">
            <v>40.831542708113801</v>
          </cell>
          <cell r="AC282">
            <v>0.135139022968914</v>
          </cell>
        </row>
        <row r="283">
          <cell r="F283" t="str">
            <v>df559a5a-0d7b-4e7d-9681-cfc725514e4b</v>
          </cell>
          <cell r="G283">
            <v>1</v>
          </cell>
          <cell r="H283" t="str">
            <v>kg</v>
          </cell>
          <cell r="I283">
            <v>2050</v>
          </cell>
          <cell r="J283">
            <v>2.2753827827416999</v>
          </cell>
          <cell r="K283">
            <v>38.006101249882299</v>
          </cell>
          <cell r="L283">
            <v>7.78937009119662E-3</v>
          </cell>
          <cell r="M283">
            <v>0.70442294837201402</v>
          </cell>
          <cell r="N283">
            <v>0.56296464856611605</v>
          </cell>
          <cell r="O283">
            <v>1.2563531434848401E-3</v>
          </cell>
          <cell r="P283">
            <v>2.3186946549768401</v>
          </cell>
          <cell r="Q283">
            <v>0.243152359730784</v>
          </cell>
          <cell r="R283">
            <v>11.176610994760001</v>
          </cell>
          <cell r="S283">
            <v>0.143106462161944</v>
          </cell>
          <cell r="T283">
            <v>3.41116417977015E-2</v>
          </cell>
          <cell r="U283">
            <v>0.73682204494688996</v>
          </cell>
          <cell r="V283">
            <v>6.1335952440660902E-4</v>
          </cell>
          <cell r="W283">
            <v>3.7159509428181997E-2</v>
          </cell>
          <cell r="X283">
            <v>6.1028623390877203E-3</v>
          </cell>
          <cell r="Y283">
            <v>6.2893744083433898E-3</v>
          </cell>
          <cell r="Z283">
            <v>1.3229044860524199E-6</v>
          </cell>
          <cell r="AA283">
            <v>2.1451162415339099E-2</v>
          </cell>
          <cell r="AB283">
            <v>61.281189839093201</v>
          </cell>
          <cell r="AC283">
            <v>8.6886215764766295E-2</v>
          </cell>
        </row>
        <row r="284">
          <cell r="F284" t="str">
            <v>2a4131e7-9077-4aa8-ad61-ab4fa4e68931</v>
          </cell>
          <cell r="G284">
            <v>1</v>
          </cell>
          <cell r="H284" t="str">
            <v>kg</v>
          </cell>
          <cell r="I284">
            <v>2050</v>
          </cell>
          <cell r="J284">
            <v>3.4286706154430902</v>
          </cell>
          <cell r="K284">
            <v>72.548318313940996</v>
          </cell>
          <cell r="L284">
            <v>1.2191699661796901E-2</v>
          </cell>
          <cell r="M284">
            <v>1.2019351068691999</v>
          </cell>
          <cell r="N284">
            <v>0.20954366666579899</v>
          </cell>
          <cell r="O284">
            <v>9.3455047385650495E-4</v>
          </cell>
          <cell r="P284">
            <v>3.4733551357385899</v>
          </cell>
          <cell r="Q284">
            <v>0.259004779555011</v>
          </cell>
          <cell r="R284">
            <v>5.4578622950705604</v>
          </cell>
          <cell r="S284">
            <v>0.32644264906373699</v>
          </cell>
          <cell r="T284">
            <v>4.0632425060011697E-2</v>
          </cell>
          <cell r="U284">
            <v>0.28219576407685398</v>
          </cell>
          <cell r="V284">
            <v>1.09542862953373E-4</v>
          </cell>
          <cell r="W284">
            <v>2.5113944108005399</v>
          </cell>
          <cell r="X284">
            <v>1.46026720899685E-2</v>
          </cell>
          <cell r="Y284">
            <v>1.48577455991787E-2</v>
          </cell>
          <cell r="Z284">
            <v>2.9228938841104102E-6</v>
          </cell>
          <cell r="AA284">
            <v>2.4656585794445001E-2</v>
          </cell>
          <cell r="AB284">
            <v>17.7120717781394</v>
          </cell>
          <cell r="AC284">
            <v>0.172599864010231</v>
          </cell>
        </row>
        <row r="285">
          <cell r="F285" t="str">
            <v>00b1d19f-6c7d-4fe7-a3e4-94d34cefc3a2</v>
          </cell>
          <cell r="G285">
            <v>1</v>
          </cell>
          <cell r="H285" t="str">
            <v>kg</v>
          </cell>
          <cell r="I285">
            <v>2050</v>
          </cell>
          <cell r="J285">
            <v>1.9346368682144</v>
          </cell>
          <cell r="K285">
            <v>38.4710343307801</v>
          </cell>
          <cell r="L285">
            <v>7.2587190775844999E-3</v>
          </cell>
          <cell r="M285">
            <v>0.694673050799129</v>
          </cell>
          <cell r="N285">
            <v>0.13708308446415601</v>
          </cell>
          <cell r="O285">
            <v>7.4356692362205696E-4</v>
          </cell>
          <cell r="P285">
            <v>1.96711187672912</v>
          </cell>
          <cell r="Q285">
            <v>0.181130190061525</v>
          </cell>
          <cell r="R285">
            <v>3.2534672400287201</v>
          </cell>
          <cell r="S285">
            <v>0.191904329182289</v>
          </cell>
          <cell r="T285">
            <v>4.3920896820957497E-2</v>
          </cell>
          <cell r="U285">
            <v>0.185893920595016</v>
          </cell>
          <cell r="V285">
            <v>5.9177645871684296E-4</v>
          </cell>
          <cell r="W285">
            <v>9.8373044930573708E-3</v>
          </cell>
          <cell r="X285">
            <v>3.7704574123799701E-3</v>
          </cell>
          <cell r="Y285">
            <v>3.8863563124320898E-3</v>
          </cell>
          <cell r="Z285">
            <v>1.17728893542446E-6</v>
          </cell>
          <cell r="AA285">
            <v>2.19357771668146E-2</v>
          </cell>
          <cell r="AB285">
            <v>16.971392994394101</v>
          </cell>
          <cell r="AC285">
            <v>0.10071101051482501</v>
          </cell>
        </row>
        <row r="286">
          <cell r="F286" t="str">
            <v>313c3c88-514a-41b5-9443-4acbc7d0ed77</v>
          </cell>
          <cell r="G286">
            <v>1</v>
          </cell>
          <cell r="H286" t="str">
            <v>kg</v>
          </cell>
          <cell r="I286">
            <v>2050</v>
          </cell>
          <cell r="J286">
            <v>4.2337357796906101</v>
          </cell>
          <cell r="K286">
            <v>76.967651254397495</v>
          </cell>
          <cell r="L286">
            <v>1.3458752103431599E-2</v>
          </cell>
          <cell r="M286">
            <v>1.3480123557056101</v>
          </cell>
          <cell r="N286">
            <v>0.444084898605284</v>
          </cell>
          <cell r="O286">
            <v>1.3547774478081E-3</v>
          </cell>
          <cell r="P286">
            <v>4.2966622584282197</v>
          </cell>
          <cell r="Q286">
            <v>0.311262881334195</v>
          </cell>
          <cell r="R286">
            <v>9.8947972410334604</v>
          </cell>
          <cell r="S286">
            <v>0.35249656773242899</v>
          </cell>
          <cell r="T286">
            <v>4.1704174200182603E-2</v>
          </cell>
          <cell r="U286">
            <v>0.58396682502062702</v>
          </cell>
          <cell r="V286">
            <v>1.29476979417447E-4</v>
          </cell>
          <cell r="W286">
            <v>2.52632554273909</v>
          </cell>
          <cell r="X286">
            <v>1.7174452123851301E-2</v>
          </cell>
          <cell r="Y286">
            <v>1.7484228566641499E-2</v>
          </cell>
          <cell r="Z286">
            <v>3.0929669903097199E-6</v>
          </cell>
          <cell r="AA286">
            <v>2.6845768295136699E-2</v>
          </cell>
          <cell r="AB286">
            <v>40.672896993542999</v>
          </cell>
          <cell r="AC286">
            <v>0.13468637851738099</v>
          </cell>
        </row>
        <row r="287">
          <cell r="F287" t="str">
            <v>cc6e5a79-067d-4492-9380-787c33e5da90</v>
          </cell>
          <cell r="G287">
            <v>1</v>
          </cell>
          <cell r="H287" t="str">
            <v>kg</v>
          </cell>
          <cell r="I287">
            <v>2050</v>
          </cell>
          <cell r="J287">
            <v>2.2532577222896299</v>
          </cell>
          <cell r="K287">
            <v>37.907362216044</v>
          </cell>
          <cell r="L287">
            <v>7.7454789521778896E-3</v>
          </cell>
          <cell r="M287">
            <v>0.70157165173875902</v>
          </cell>
          <cell r="N287">
            <v>0.56282487449223995</v>
          </cell>
          <cell r="O287">
            <v>1.256572473947E-3</v>
          </cell>
          <cell r="P287">
            <v>2.2955493694921998</v>
          </cell>
          <cell r="Q287">
            <v>0.24267503624393999</v>
          </cell>
          <cell r="R287">
            <v>11.166806703516301</v>
          </cell>
          <cell r="S287">
            <v>0.14266337014004099</v>
          </cell>
          <cell r="T287">
            <v>3.4447396029289701E-2</v>
          </cell>
          <cell r="U287">
            <v>0.73662712957054099</v>
          </cell>
          <cell r="V287">
            <v>6.1341624662552901E-4</v>
          </cell>
          <cell r="W287">
            <v>3.7169336893754998E-2</v>
          </cell>
          <cell r="X287">
            <v>6.0107635693255404E-3</v>
          </cell>
          <cell r="Y287">
            <v>6.19788983394864E-3</v>
          </cell>
          <cell r="Z287">
            <v>1.3206723581641899E-6</v>
          </cell>
          <cell r="AA287">
            <v>2.13751736706441E-2</v>
          </cell>
          <cell r="AB287">
            <v>61.270302641438498</v>
          </cell>
          <cell r="AC287">
            <v>8.6890276954514997E-2</v>
          </cell>
        </row>
        <row r="288">
          <cell r="F288" t="str">
            <v>f57176a5-27c8-43cf-ba98-3b144ff06b69</v>
          </cell>
          <cell r="G288">
            <v>1</v>
          </cell>
          <cell r="H288" t="str">
            <v>kg</v>
          </cell>
          <cell r="I288">
            <v>2050</v>
          </cell>
          <cell r="J288">
            <v>4.2732771071703501</v>
          </cell>
          <cell r="K288">
            <v>79.667322554115799</v>
          </cell>
          <cell r="L288">
            <v>1.3484464198183501E-2</v>
          </cell>
          <cell r="M288">
            <v>1.36447549617514</v>
          </cell>
          <cell r="N288">
            <v>0.449140247025544</v>
          </cell>
          <cell r="O288">
            <v>1.56757416686248E-3</v>
          </cell>
          <cell r="P288">
            <v>4.33253253719786</v>
          </cell>
          <cell r="Q288">
            <v>0.32247457056910001</v>
          </cell>
          <cell r="R288">
            <v>10.1747471449263</v>
          </cell>
          <cell r="S288">
            <v>0.47592346842135302</v>
          </cell>
          <cell r="T288">
            <v>4.6347713902539597E-2</v>
          </cell>
          <cell r="U288">
            <v>0.59115918073834695</v>
          </cell>
          <cell r="V288">
            <v>1.4427359085296599E-4</v>
          </cell>
          <cell r="W288">
            <v>2.5263432581880099</v>
          </cell>
          <cell r="X288">
            <v>1.7420201888304201E-2</v>
          </cell>
          <cell r="Y288">
            <v>1.77275026893388E-2</v>
          </cell>
          <cell r="Z288">
            <v>3.12495055568998E-6</v>
          </cell>
          <cell r="AA288">
            <v>2.6236474873175999E-2</v>
          </cell>
          <cell r="AB288">
            <v>40.725423278107698</v>
          </cell>
          <cell r="AC288">
            <v>0.13623994148972299</v>
          </cell>
        </row>
        <row r="289">
          <cell r="F289" t="str">
            <v>ae717bd0-a3fb-46f1-ac66-61485d38f544</v>
          </cell>
          <cell r="G289">
            <v>1</v>
          </cell>
          <cell r="H289" t="str">
            <v>kg</v>
          </cell>
          <cell r="I289">
            <v>2050</v>
          </cell>
          <cell r="J289">
            <v>2.2556476210877001</v>
          </cell>
          <cell r="K289">
            <v>38.080784590324001</v>
          </cell>
          <cell r="L289">
            <v>7.7469319950305903E-3</v>
          </cell>
          <cell r="M289">
            <v>0.70259778840714904</v>
          </cell>
          <cell r="N289">
            <v>0.56315378719484199</v>
          </cell>
          <cell r="O289">
            <v>1.2705352601859101E-3</v>
          </cell>
          <cell r="P289">
            <v>2.2976940896006801</v>
          </cell>
          <cell r="Q289">
            <v>0.24340579509282601</v>
          </cell>
          <cell r="R289">
            <v>11.1851536196598</v>
          </cell>
          <cell r="S289">
            <v>0.15074455316843299</v>
          </cell>
          <cell r="T289">
            <v>3.4750542231058598E-2</v>
          </cell>
          <cell r="U289">
            <v>0.73709553497264002</v>
          </cell>
          <cell r="V289">
            <v>6.1438616637217002E-4</v>
          </cell>
          <cell r="W289">
            <v>3.7170243230172297E-2</v>
          </cell>
          <cell r="X289">
            <v>6.0265592551870199E-3</v>
          </cell>
          <cell r="Y289">
            <v>6.2135148925738497E-3</v>
          </cell>
          <cell r="Z289">
            <v>1.3227086892847701E-6</v>
          </cell>
          <cell r="AA289">
            <v>2.1334375250971201E-2</v>
          </cell>
          <cell r="AB289">
            <v>61.273592434753901</v>
          </cell>
          <cell r="AC289">
            <v>8.6991681952141894E-2</v>
          </cell>
        </row>
        <row r="290">
          <cell r="F290" t="str">
            <v>70609b51-3f9b-42fe-837a-988ad62d04c7</v>
          </cell>
          <cell r="G290">
            <v>1</v>
          </cell>
          <cell r="H290" t="str">
            <v>kg</v>
          </cell>
          <cell r="I290">
            <v>2050</v>
          </cell>
          <cell r="J290">
            <v>4.5482400373896201</v>
          </cell>
          <cell r="K290">
            <v>78.539586082628801</v>
          </cell>
          <cell r="L290">
            <v>1.4060119446278999E-2</v>
          </cell>
          <cell r="M290">
            <v>1.3905287623292599</v>
          </cell>
          <cell r="N290">
            <v>0.44659830838208803</v>
          </cell>
          <cell r="O290">
            <v>1.3876618764227899E-3</v>
          </cell>
          <cell r="P290">
            <v>4.6252856356377503</v>
          </cell>
          <cell r="Q290">
            <v>0.31921618719014599</v>
          </cell>
          <cell r="R290">
            <v>10.0674609902724</v>
          </cell>
          <cell r="S290">
            <v>0.36019514964362498</v>
          </cell>
          <cell r="T290">
            <v>3.7334585217168599E-2</v>
          </cell>
          <cell r="U290">
            <v>0.58752534654483102</v>
          </cell>
          <cell r="V290">
            <v>1.30942518224796E-4</v>
          </cell>
          <cell r="W290">
            <v>2.5261748602180001</v>
          </cell>
          <cell r="X290">
            <v>1.8411937732015E-2</v>
          </cell>
          <cell r="Y290">
            <v>1.8712708314340801E-2</v>
          </cell>
          <cell r="Z290">
            <v>3.1383683810145701E-6</v>
          </cell>
          <cell r="AA290">
            <v>2.7842599037275401E-2</v>
          </cell>
          <cell r="AB290">
            <v>40.831542708113801</v>
          </cell>
          <cell r="AC290">
            <v>0.135139022968914</v>
          </cell>
        </row>
        <row r="291">
          <cell r="F291" t="str">
            <v>df559a5a-0d7b-4e7d-9681-cfc725514e4b</v>
          </cell>
          <cell r="G291">
            <v>1</v>
          </cell>
          <cell r="H291" t="str">
            <v>kg</v>
          </cell>
          <cell r="I291">
            <v>2050</v>
          </cell>
          <cell r="J291">
            <v>2.2753827827416999</v>
          </cell>
          <cell r="K291">
            <v>38.006101249882299</v>
          </cell>
          <cell r="L291">
            <v>7.78937009119662E-3</v>
          </cell>
          <cell r="M291">
            <v>0.70442294837201402</v>
          </cell>
          <cell r="N291">
            <v>0.56296464856611605</v>
          </cell>
          <cell r="O291">
            <v>1.2563531434848401E-3</v>
          </cell>
          <cell r="P291">
            <v>2.3186946549768401</v>
          </cell>
          <cell r="Q291">
            <v>0.243152359730784</v>
          </cell>
          <cell r="R291">
            <v>11.176610994760001</v>
          </cell>
          <cell r="S291">
            <v>0.143106462161944</v>
          </cell>
          <cell r="T291">
            <v>3.41116417977015E-2</v>
          </cell>
          <cell r="U291">
            <v>0.73682204494688996</v>
          </cell>
          <cell r="V291">
            <v>6.1335952440660902E-4</v>
          </cell>
          <cell r="W291">
            <v>3.7159509428181997E-2</v>
          </cell>
          <cell r="X291">
            <v>6.1028623390877203E-3</v>
          </cell>
          <cell r="Y291">
            <v>6.2893744083433898E-3</v>
          </cell>
          <cell r="Z291">
            <v>1.3229044860524199E-6</v>
          </cell>
          <cell r="AA291">
            <v>2.1451162415339099E-2</v>
          </cell>
          <cell r="AB291">
            <v>61.281189839093201</v>
          </cell>
          <cell r="AC291">
            <v>8.6886215764766295E-2</v>
          </cell>
        </row>
        <row r="292">
          <cell r="F292" t="str">
            <v>c2c7c05d-e92c-4434-be18-133df5b25b0d</v>
          </cell>
          <cell r="G292">
            <v>1</v>
          </cell>
          <cell r="H292" t="str">
            <v>kg</v>
          </cell>
          <cell r="I292">
            <v>2050</v>
          </cell>
          <cell r="J292">
            <v>3.8456718961112601</v>
          </cell>
          <cell r="K292">
            <v>79.957782906654501</v>
          </cell>
          <cell r="L292">
            <v>1.2558639264019801E-2</v>
          </cell>
          <cell r="M292">
            <v>1.2920403146538899</v>
          </cell>
          <cell r="N292">
            <v>0.215835507948716</v>
          </cell>
          <cell r="O292">
            <v>1.0244991437231099E-3</v>
          </cell>
          <cell r="P292">
            <v>3.90886962918393</v>
          </cell>
          <cell r="Q292">
            <v>0.26830554940488599</v>
          </cell>
          <cell r="R292">
            <v>5.6541061684822802</v>
          </cell>
          <cell r="S292">
            <v>0.63485199999428898</v>
          </cell>
          <cell r="T292">
            <v>6.4106084801160396E-2</v>
          </cell>
          <cell r="U292">
            <v>0.288711707822842</v>
          </cell>
          <cell r="V292">
            <v>1.21143406915151E-4</v>
          </cell>
          <cell r="W292">
            <v>2.5118290855468</v>
          </cell>
          <cell r="X292">
            <v>1.4818236788480999E-2</v>
          </cell>
          <cell r="Y292">
            <v>1.5114920759523601E-2</v>
          </cell>
          <cell r="Z292">
            <v>3.25831129089408E-6</v>
          </cell>
          <cell r="AA292">
            <v>2.53717006206104E-2</v>
          </cell>
          <cell r="AB292">
            <v>18.061554079886498</v>
          </cell>
          <cell r="AC292">
            <v>0.147823510793474</v>
          </cell>
        </row>
        <row r="293">
          <cell r="F293" t="str">
            <v>00b1d19f-6c7d-4fe7-a3e4-94d34cefc3a2</v>
          </cell>
          <cell r="G293">
            <v>1</v>
          </cell>
          <cell r="H293" t="str">
            <v>kg</v>
          </cell>
          <cell r="I293">
            <v>2050</v>
          </cell>
          <cell r="J293">
            <v>1.9346368682144</v>
          </cell>
          <cell r="K293">
            <v>38.4710343307801</v>
          </cell>
          <cell r="L293">
            <v>7.2587190775844999E-3</v>
          </cell>
          <cell r="M293">
            <v>0.694673050799129</v>
          </cell>
          <cell r="N293">
            <v>0.13708308446415601</v>
          </cell>
          <cell r="O293">
            <v>7.4356692362205696E-4</v>
          </cell>
          <cell r="P293">
            <v>1.96711187672912</v>
          </cell>
          <cell r="Q293">
            <v>0.181130190061525</v>
          </cell>
          <cell r="R293">
            <v>3.2534672400287201</v>
          </cell>
          <cell r="S293">
            <v>0.191904329182289</v>
          </cell>
          <cell r="T293">
            <v>4.3920896820957497E-2</v>
          </cell>
          <cell r="U293">
            <v>0.185893920595016</v>
          </cell>
          <cell r="V293">
            <v>5.9177645871684296E-4</v>
          </cell>
          <cell r="W293">
            <v>9.8373044930573708E-3</v>
          </cell>
          <cell r="X293">
            <v>3.7704574123799701E-3</v>
          </cell>
          <cell r="Y293">
            <v>3.8863563124320898E-3</v>
          </cell>
          <cell r="Z293">
            <v>1.17728893542446E-6</v>
          </cell>
          <cell r="AA293">
            <v>2.19357771668146E-2</v>
          </cell>
          <cell r="AB293">
            <v>16.971392994394101</v>
          </cell>
          <cell r="AC293">
            <v>0.10071101051482501</v>
          </cell>
        </row>
        <row r="294">
          <cell r="F294" t="str">
            <v>50f31640-637c-48f4-859f-18855201cea8</v>
          </cell>
          <cell r="G294">
            <v>1</v>
          </cell>
          <cell r="H294" t="str">
            <v>kg</v>
          </cell>
          <cell r="I294">
            <v>2050</v>
          </cell>
          <cell r="J294">
            <v>3.9618123263735301</v>
          </cell>
          <cell r="K294">
            <v>75.887120211871206</v>
          </cell>
          <cell r="L294">
            <v>1.3351047125507699E-2</v>
          </cell>
          <cell r="M294">
            <v>1.27350001218075</v>
          </cell>
          <cell r="N294">
            <v>0.44197370202420699</v>
          </cell>
          <cell r="O294">
            <v>1.4992321161852E-3</v>
          </cell>
          <cell r="P294">
            <v>4.0160077875951696</v>
          </cell>
          <cell r="Q294">
            <v>0.31219090756726398</v>
          </cell>
          <cell r="R294">
            <v>9.9751872540018507</v>
          </cell>
          <cell r="S294">
            <v>0.43083726068510703</v>
          </cell>
          <cell r="T294">
            <v>4.2420112573045302E-2</v>
          </cell>
          <cell r="U294">
            <v>0.58158724028838105</v>
          </cell>
          <cell r="V294">
            <v>1.3792237731849899E-4</v>
          </cell>
          <cell r="W294">
            <v>2.5261456862371001</v>
          </cell>
          <cell r="X294">
            <v>1.6930628120244401E-2</v>
          </cell>
          <cell r="Y294">
            <v>1.7220667091659599E-2</v>
          </cell>
          <cell r="Z294">
            <v>3.1299144627863499E-6</v>
          </cell>
          <cell r="AA294">
            <v>2.65275182246184E-2</v>
          </cell>
          <cell r="AB294">
            <v>40.476735300077102</v>
          </cell>
          <cell r="AC294">
            <v>0.15620461973527</v>
          </cell>
        </row>
        <row r="295">
          <cell r="F295" t="str">
            <v>0444b538-714b-4656-80b9-8fab85f2b993</v>
          </cell>
          <cell r="G295">
            <v>1</v>
          </cell>
          <cell r="H295" t="str">
            <v>kg</v>
          </cell>
          <cell r="I295">
            <v>2050</v>
          </cell>
          <cell r="J295">
            <v>2.32166070864031</v>
          </cell>
          <cell r="K295">
            <v>39.271622971623103</v>
          </cell>
          <cell r="L295">
            <v>7.7942807041279398E-3</v>
          </cell>
          <cell r="M295">
            <v>0.72718076958015698</v>
          </cell>
          <cell r="N295">
            <v>0.56262592376000997</v>
          </cell>
          <cell r="O295">
            <v>1.2636149170549701E-3</v>
          </cell>
          <cell r="P295">
            <v>2.3654804084240202</v>
          </cell>
          <cell r="Q295">
            <v>0.24342694531171</v>
          </cell>
          <cell r="R295">
            <v>11.1676571906979</v>
          </cell>
          <cell r="S295">
            <v>0.147825829123618</v>
          </cell>
          <cell r="T295">
            <v>3.4553832481504003E-2</v>
          </cell>
          <cell r="U295">
            <v>0.73639114173671305</v>
          </cell>
          <cell r="V295">
            <v>6.1381519206527805E-4</v>
          </cell>
          <cell r="W295">
            <v>3.7182456151240599E-2</v>
          </cell>
          <cell r="X295">
            <v>6.12434316969234E-3</v>
          </cell>
          <cell r="Y295">
            <v>6.3138275579200497E-3</v>
          </cell>
          <cell r="Z295">
            <v>1.3736235267684201E-6</v>
          </cell>
          <cell r="AA295">
            <v>2.1563490115748301E-2</v>
          </cell>
          <cell r="AB295">
            <v>61.245047243012003</v>
          </cell>
          <cell r="AC295">
            <v>8.8573128792029193E-2</v>
          </cell>
        </row>
        <row r="296">
          <cell r="F296" t="str">
            <v>2a4131e7-9077-4aa8-ad61-ab4fa4e68931</v>
          </cell>
          <cell r="G296">
            <v>1</v>
          </cell>
          <cell r="H296" t="str">
            <v>kg</v>
          </cell>
          <cell r="I296">
            <v>2050</v>
          </cell>
          <cell r="J296">
            <v>3.4286706154430902</v>
          </cell>
          <cell r="K296">
            <v>72.548318313940996</v>
          </cell>
          <cell r="L296">
            <v>1.2191699661796901E-2</v>
          </cell>
          <cell r="M296">
            <v>1.2019351068691999</v>
          </cell>
          <cell r="N296">
            <v>0.20954366666579899</v>
          </cell>
          <cell r="O296">
            <v>9.3455047385650495E-4</v>
          </cell>
          <cell r="P296">
            <v>3.4733551357385899</v>
          </cell>
          <cell r="Q296">
            <v>0.259004779555011</v>
          </cell>
          <cell r="R296">
            <v>5.4578622950705604</v>
          </cell>
          <cell r="S296">
            <v>0.32644264906373699</v>
          </cell>
          <cell r="T296">
            <v>4.0632425060011697E-2</v>
          </cell>
          <cell r="U296">
            <v>0.28219576407685398</v>
          </cell>
          <cell r="V296">
            <v>1.09542862953373E-4</v>
          </cell>
          <cell r="W296">
            <v>2.5113944108005399</v>
          </cell>
          <cell r="X296">
            <v>1.46026720899685E-2</v>
          </cell>
          <cell r="Y296">
            <v>1.48577455991787E-2</v>
          </cell>
          <cell r="Z296">
            <v>2.9228938841104102E-6</v>
          </cell>
          <cell r="AA296">
            <v>2.4656585794445001E-2</v>
          </cell>
          <cell r="AB296">
            <v>17.7120717781394</v>
          </cell>
          <cell r="AC296">
            <v>0.172599864010231</v>
          </cell>
        </row>
        <row r="297">
          <cell r="F297" t="str">
            <v>00b1d19f-6c7d-4fe7-a3e4-94d34cefc3a2</v>
          </cell>
          <cell r="G297">
            <v>1</v>
          </cell>
          <cell r="H297" t="str">
            <v>kg</v>
          </cell>
          <cell r="I297">
            <v>2050</v>
          </cell>
          <cell r="J297">
            <v>1.9346368682144</v>
          </cell>
          <cell r="K297">
            <v>38.4710343307801</v>
          </cell>
          <cell r="L297">
            <v>7.2587190775844999E-3</v>
          </cell>
          <cell r="M297">
            <v>0.694673050799129</v>
          </cell>
          <cell r="N297">
            <v>0.13708308446415601</v>
          </cell>
          <cell r="O297">
            <v>7.4356692362205696E-4</v>
          </cell>
          <cell r="P297">
            <v>1.96711187672912</v>
          </cell>
          <cell r="Q297">
            <v>0.181130190061525</v>
          </cell>
          <cell r="R297">
            <v>3.2534672400287201</v>
          </cell>
          <cell r="S297">
            <v>0.191904329182289</v>
          </cell>
          <cell r="T297">
            <v>4.3920896820957497E-2</v>
          </cell>
          <cell r="U297">
            <v>0.185893920595016</v>
          </cell>
          <cell r="V297">
            <v>5.9177645871684296E-4</v>
          </cell>
          <cell r="W297">
            <v>9.8373044930573708E-3</v>
          </cell>
          <cell r="X297">
            <v>3.7704574123799701E-3</v>
          </cell>
          <cell r="Y297">
            <v>3.8863563124320898E-3</v>
          </cell>
          <cell r="Z297">
            <v>1.17728893542446E-6</v>
          </cell>
          <cell r="AA297">
            <v>2.19357771668146E-2</v>
          </cell>
          <cell r="AB297">
            <v>16.971392994394101</v>
          </cell>
          <cell r="AC297">
            <v>0.10071101051482501</v>
          </cell>
        </row>
        <row r="298">
          <cell r="F298" t="str">
            <v>f57176a5-27c8-43cf-ba98-3b144ff06b69</v>
          </cell>
          <cell r="G298">
            <v>1</v>
          </cell>
          <cell r="H298" t="str">
            <v>kg</v>
          </cell>
          <cell r="I298">
            <v>2050</v>
          </cell>
          <cell r="J298">
            <v>4.2732771071703501</v>
          </cell>
          <cell r="K298">
            <v>79.667322554115799</v>
          </cell>
          <cell r="L298">
            <v>1.3484464198183501E-2</v>
          </cell>
          <cell r="M298">
            <v>1.36447549617514</v>
          </cell>
          <cell r="N298">
            <v>0.449140247025544</v>
          </cell>
          <cell r="O298">
            <v>1.56757416686248E-3</v>
          </cell>
          <cell r="P298">
            <v>4.33253253719786</v>
          </cell>
          <cell r="Q298">
            <v>0.32247457056910001</v>
          </cell>
          <cell r="R298">
            <v>10.1747471449263</v>
          </cell>
          <cell r="S298">
            <v>0.47592346842135302</v>
          </cell>
          <cell r="T298">
            <v>4.6347713902539597E-2</v>
          </cell>
          <cell r="U298">
            <v>0.59115918073834695</v>
          </cell>
          <cell r="V298">
            <v>1.4427359085296599E-4</v>
          </cell>
          <cell r="W298">
            <v>2.5263432581880099</v>
          </cell>
          <cell r="X298">
            <v>1.7420201888304201E-2</v>
          </cell>
          <cell r="Y298">
            <v>1.77275026893388E-2</v>
          </cell>
          <cell r="Z298">
            <v>3.12495055568998E-6</v>
          </cell>
          <cell r="AA298">
            <v>2.6236474873175999E-2</v>
          </cell>
          <cell r="AB298">
            <v>40.725423278107698</v>
          </cell>
          <cell r="AC298">
            <v>0.13623994148972299</v>
          </cell>
        </row>
        <row r="299">
          <cell r="F299" t="str">
            <v>ae717bd0-a3fb-46f1-ac66-61485d38f544</v>
          </cell>
          <cell r="G299">
            <v>1</v>
          </cell>
          <cell r="H299" t="str">
            <v>kg</v>
          </cell>
          <cell r="I299">
            <v>2050</v>
          </cell>
          <cell r="J299">
            <v>2.2556476210877001</v>
          </cell>
          <cell r="K299">
            <v>38.080784590324001</v>
          </cell>
          <cell r="L299">
            <v>7.7469319950305903E-3</v>
          </cell>
          <cell r="M299">
            <v>0.70259778840714904</v>
          </cell>
          <cell r="N299">
            <v>0.56315378719484199</v>
          </cell>
          <cell r="O299">
            <v>1.2705352601859101E-3</v>
          </cell>
          <cell r="P299">
            <v>2.2976940896006801</v>
          </cell>
          <cell r="Q299">
            <v>0.24340579509282601</v>
          </cell>
          <cell r="R299">
            <v>11.1851536196598</v>
          </cell>
          <cell r="S299">
            <v>0.15074455316843299</v>
          </cell>
          <cell r="T299">
            <v>3.4750542231058598E-2</v>
          </cell>
          <cell r="U299">
            <v>0.73709553497264002</v>
          </cell>
          <cell r="V299">
            <v>6.1438616637217002E-4</v>
          </cell>
          <cell r="W299">
            <v>3.7170243230172297E-2</v>
          </cell>
          <cell r="X299">
            <v>6.0265592551870199E-3</v>
          </cell>
          <cell r="Y299">
            <v>6.2135148925738497E-3</v>
          </cell>
          <cell r="Z299">
            <v>1.3227086892847701E-6</v>
          </cell>
          <cell r="AA299">
            <v>2.1334375250971201E-2</v>
          </cell>
          <cell r="AB299">
            <v>61.273592434753901</v>
          </cell>
          <cell r="AC299">
            <v>8.6991681952141894E-2</v>
          </cell>
        </row>
        <row r="300">
          <cell r="C300" t="str">
            <v>FeSO4</v>
          </cell>
          <cell r="D300" t="str">
            <v>market for iron sulfate | iron sulfate | Cutoff, U</v>
          </cell>
          <cell r="E300" t="str">
            <v>RoW</v>
          </cell>
          <cell r="F300" t="str">
            <v>53453ee3-ded5-4d5c-aaa3-2c559b4d802b</v>
          </cell>
          <cell r="G300">
            <v>1</v>
          </cell>
          <cell r="H300" t="str">
            <v>kg</v>
          </cell>
          <cell r="I300">
            <v>2050</v>
          </cell>
          <cell r="J300">
            <v>0.24503074</v>
          </cell>
          <cell r="K300">
            <v>3.9595611430000002</v>
          </cell>
          <cell r="L300">
            <v>6.1059199999999997E-4</v>
          </cell>
          <cell r="M300">
            <v>6.6914788000000003E-2</v>
          </cell>
          <cell r="N300">
            <v>3.6770083000000002E-2</v>
          </cell>
          <cell r="O300">
            <v>1.1924100000000001E-4</v>
          </cell>
          <cell r="P300">
            <v>0.248460243</v>
          </cell>
          <cell r="Q300">
            <v>3.3907304999999999E-2</v>
          </cell>
          <cell r="R300">
            <v>0.62753551299999999</v>
          </cell>
          <cell r="S300">
            <v>2.3492111E-2</v>
          </cell>
          <cell r="T300">
            <v>7.6371329999999999E-3</v>
          </cell>
          <cell r="U300">
            <v>4.7975528000000003E-2</v>
          </cell>
          <cell r="V300">
            <v>7.7400000000000004E-6</v>
          </cell>
          <cell r="W300">
            <v>2.8525209999999998E-3</v>
          </cell>
          <cell r="X300">
            <v>8.8226199999999998E-4</v>
          </cell>
          <cell r="Y300">
            <v>8.9534100000000002E-4</v>
          </cell>
          <cell r="Z300">
            <v>1.06E-7</v>
          </cell>
          <cell r="AA300">
            <v>1.1548350000000001E-3</v>
          </cell>
          <cell r="AB300">
            <v>3.467873848</v>
          </cell>
          <cell r="AC300">
            <v>1.750473E-3</v>
          </cell>
        </row>
        <row r="301">
          <cell r="C301" t="str">
            <v>H3PO4</v>
          </cell>
          <cell r="D301" t="str">
            <v>market for phosphoric acid, industrial grade, without water, in 85% solution state | phosphoric acid, industrial grade, without water, in 85% solution state | Cutoff, U</v>
          </cell>
          <cell r="E301" t="str">
            <v>GLO</v>
          </cell>
          <cell r="F301" t="str">
            <v>aaf114c4-0ce1-30f2-8a6e-feb3a9f07b3e</v>
          </cell>
          <cell r="G301">
            <v>1</v>
          </cell>
          <cell r="H301" t="str">
            <v>kg</v>
          </cell>
          <cell r="I301">
            <v>2050</v>
          </cell>
          <cell r="J301">
            <v>1.324439841</v>
          </cell>
          <cell r="K301">
            <v>19.574802980000001</v>
          </cell>
          <cell r="L301">
            <v>7.3078329999999997E-3</v>
          </cell>
          <cell r="M301">
            <v>0.36879337000000001</v>
          </cell>
          <cell r="N301">
            <v>0.40090129000000002</v>
          </cell>
          <cell r="O301">
            <v>1.843419E-3</v>
          </cell>
          <cell r="P301">
            <v>1.3392074380000001</v>
          </cell>
          <cell r="Q301">
            <v>1.1473801379999999</v>
          </cell>
          <cell r="R301">
            <v>8.3842599609999997</v>
          </cell>
          <cell r="S301">
            <v>6.1778016999999998E-2</v>
          </cell>
          <cell r="T301">
            <v>0.32351561299999998</v>
          </cell>
          <cell r="U301">
            <v>0.53519015400000003</v>
          </cell>
          <cell r="V301">
            <v>4.5200000000000001E-5</v>
          </cell>
          <cell r="W301">
            <v>6.7241523999999997E-2</v>
          </cell>
          <cell r="X301">
            <v>4.1518120000000004E-3</v>
          </cell>
          <cell r="Y301">
            <v>4.2320150000000004E-3</v>
          </cell>
          <cell r="Z301">
            <v>5.4499999999999997E-7</v>
          </cell>
          <cell r="AA301">
            <v>2.2051424E-2</v>
          </cell>
          <cell r="AB301">
            <v>39.139656629999998</v>
          </cell>
          <cell r="AC301">
            <v>0.122346547</v>
          </cell>
        </row>
        <row r="302">
          <cell r="D302" t="str">
            <v>market for hydrochloric acid, without water, in 30% solution state | hydrochloric acid, without water, in 30% solution state | Cutoff, U</v>
          </cell>
          <cell r="E302" t="str">
            <v>RoW</v>
          </cell>
          <cell r="F302" t="str">
            <v>89ed3c42-1153-3173-bafe-d088ea73e6cc</v>
          </cell>
          <cell r="G302">
            <v>1</v>
          </cell>
          <cell r="H302" t="str">
            <v>kg</v>
          </cell>
          <cell r="I302">
            <v>2050</v>
          </cell>
          <cell r="J302">
            <v>0.78859149299999998</v>
          </cell>
          <cell r="K302">
            <v>13.168249319999999</v>
          </cell>
          <cell r="L302">
            <v>2.064948E-3</v>
          </cell>
          <cell r="M302">
            <v>0.22514500600000001</v>
          </cell>
          <cell r="N302">
            <v>0.10193595699999999</v>
          </cell>
          <cell r="O302">
            <v>3.8016800000000001E-4</v>
          </cell>
          <cell r="P302">
            <v>0.802065951</v>
          </cell>
          <cell r="Q302">
            <v>6.9526096999999995E-2</v>
          </cell>
          <cell r="R302">
            <v>1.9609882300000001</v>
          </cell>
          <cell r="S302">
            <v>7.5640887000000004E-2</v>
          </cell>
          <cell r="T302">
            <v>1.401615E-2</v>
          </cell>
          <cell r="U302">
            <v>0.13298373399999999</v>
          </cell>
          <cell r="V302">
            <v>3.8699999999999999E-5</v>
          </cell>
          <cell r="W302">
            <v>6.8800809999999997E-3</v>
          </cell>
          <cell r="X302">
            <v>1.9933669999999998E-3</v>
          </cell>
          <cell r="Y302">
            <v>2.0231569999999998E-3</v>
          </cell>
          <cell r="Z302">
            <v>6.7800000000000001E-7</v>
          </cell>
          <cell r="AA302">
            <v>4.1585169999999996E-3</v>
          </cell>
          <cell r="AB302">
            <v>9.4626985599999998</v>
          </cell>
          <cell r="AC302">
            <v>2.0069692E-2</v>
          </cell>
        </row>
        <row r="303">
          <cell r="D303" t="str">
            <v>market for ethanol, without water, in 99.7% solution state, from ethylene | ethanol, without water, in 99.7% solution state, from ethylene | Cutoff, U</v>
          </cell>
          <cell r="E303" t="str">
            <v>RoW</v>
          </cell>
          <cell r="F303" t="str">
            <v>122143cd-5030-4d14-97c4-86432c983dcb</v>
          </cell>
          <cell r="G303">
            <v>1</v>
          </cell>
          <cell r="H303" t="str">
            <v>kg</v>
          </cell>
          <cell r="I303">
            <v>2050</v>
          </cell>
          <cell r="J303">
            <v>1.8556386899999999</v>
          </cell>
          <cell r="K303">
            <v>52.983539090000001</v>
          </cell>
          <cell r="L303">
            <v>2.3208600000000001E-3</v>
          </cell>
          <cell r="M303">
            <v>1.12072566</v>
          </cell>
          <cell r="N303">
            <v>5.9869348000000003E-2</v>
          </cell>
          <cell r="O303">
            <v>1.0109839999999999E-3</v>
          </cell>
          <cell r="P303">
            <v>1.899753257</v>
          </cell>
          <cell r="Q303">
            <v>0.10318913</v>
          </cell>
          <cell r="R303">
            <v>1.6482430109999999</v>
          </cell>
          <cell r="S303">
            <v>1.7634816000000001E-2</v>
          </cell>
          <cell r="T303">
            <v>1.5335855000000001E-2</v>
          </cell>
          <cell r="U303">
            <v>8.0065277000000004E-2</v>
          </cell>
          <cell r="V303">
            <v>4.6199999999999998E-5</v>
          </cell>
          <cell r="W303">
            <v>5.0638080000000004E-3</v>
          </cell>
          <cell r="X303">
            <v>5.0719889999999998E-3</v>
          </cell>
          <cell r="Y303">
            <v>5.477506E-3</v>
          </cell>
          <cell r="Z303">
            <v>4.9200000000000001E-7</v>
          </cell>
          <cell r="AA303">
            <v>6.9355160000000001E-3</v>
          </cell>
          <cell r="AB303">
            <v>4.1972857479999996</v>
          </cell>
          <cell r="AC303">
            <v>1.2286726E-2</v>
          </cell>
        </row>
        <row r="304">
          <cell r="D304" t="str">
            <v>market for wastewater from PV cell production | wastewater from PV cell production | Cutoff, U</v>
          </cell>
          <cell r="E304" t="str">
            <v>GLO</v>
          </cell>
          <cell r="F304" t="str">
            <v>6bd9e3d6-fe1d-3893-b071-a32500601791</v>
          </cell>
          <cell r="G304">
            <v>1</v>
          </cell>
          <cell r="H304" t="str">
            <v>m3</v>
          </cell>
          <cell r="I304">
            <v>2050</v>
          </cell>
          <cell r="J304">
            <v>2.1547690500000001</v>
          </cell>
          <cell r="K304">
            <v>18.523703579999999</v>
          </cell>
          <cell r="L304">
            <v>2.8585680000000001E-3</v>
          </cell>
          <cell r="M304">
            <v>0.30752721999999999</v>
          </cell>
          <cell r="N304">
            <v>9.8026247999999996E-2</v>
          </cell>
          <cell r="O304">
            <v>1.3793975999999999E-2</v>
          </cell>
          <cell r="P304">
            <v>2.1983270209999999</v>
          </cell>
          <cell r="Q304">
            <v>0.19307491600000001</v>
          </cell>
          <cell r="R304">
            <v>1.740419838</v>
          </cell>
          <cell r="S304">
            <v>0.12085474</v>
          </cell>
          <cell r="T304">
            <v>2.6924345999999998E-2</v>
          </cell>
          <cell r="U304">
            <v>0.12799413800000001</v>
          </cell>
          <cell r="V304">
            <v>3.811871E-2</v>
          </cell>
          <cell r="W304">
            <v>1.0717676000000001E-2</v>
          </cell>
          <cell r="X304">
            <v>4.2846639999999997E-3</v>
          </cell>
          <cell r="Y304">
            <v>4.3499159999999997E-3</v>
          </cell>
          <cell r="Z304">
            <v>5.3199999999999999E-6</v>
          </cell>
          <cell r="AA304">
            <v>5.916335E-3</v>
          </cell>
          <cell r="AB304">
            <v>7.2676353870000003</v>
          </cell>
          <cell r="AC304">
            <v>-0.88631280899999998</v>
          </cell>
        </row>
        <row r="305">
          <cell r="D305" t="str">
            <v>market for potassium nitrate, industrial grade | potassium nitrate, industrial grade | Cutoff, U</v>
          </cell>
          <cell r="E305" t="str">
            <v>GLO</v>
          </cell>
          <cell r="F305" t="str">
            <v>8982de4f-b1f2-49b4-8910-6a13aeea175f</v>
          </cell>
          <cell r="G305">
            <v>1</v>
          </cell>
          <cell r="H305" t="str">
            <v>kg</v>
          </cell>
          <cell r="I305">
            <v>2050</v>
          </cell>
          <cell r="J305">
            <v>0.37637710600000002</v>
          </cell>
          <cell r="K305">
            <v>5.4159680459999997</v>
          </cell>
          <cell r="L305">
            <v>1.577843E-3</v>
          </cell>
          <cell r="M305">
            <v>0.104884401</v>
          </cell>
          <cell r="N305">
            <v>8.718366E-3</v>
          </cell>
          <cell r="O305">
            <v>1.08297E-4</v>
          </cell>
          <cell r="P305">
            <v>0.38442987699999998</v>
          </cell>
          <cell r="Q305">
            <v>1.5493728999999999E-2</v>
          </cell>
          <cell r="R305">
            <v>0.25521671899999998</v>
          </cell>
          <cell r="S305">
            <v>1.022439E-2</v>
          </cell>
          <cell r="T305">
            <v>0.63897021700000001</v>
          </cell>
          <cell r="U305">
            <v>1.2131110000000001E-2</v>
          </cell>
          <cell r="V305">
            <v>7.9500000000000001E-6</v>
          </cell>
          <cell r="W305">
            <v>5.2193056000000002E-2</v>
          </cell>
          <cell r="X305">
            <v>1.461319E-3</v>
          </cell>
          <cell r="Y305">
            <v>1.480615E-3</v>
          </cell>
          <cell r="Z305">
            <v>1.3300000000000001E-7</v>
          </cell>
          <cell r="AA305">
            <v>1.6432479999999999E-3</v>
          </cell>
          <cell r="AB305">
            <v>1.2291652099999999</v>
          </cell>
          <cell r="AC305">
            <v>1.69735E-3</v>
          </cell>
        </row>
        <row r="306">
          <cell r="D306" t="str">
            <v>market for potassium permanganate | potassium permanganate | Cutoff, U</v>
          </cell>
          <cell r="E306" t="str">
            <v>GLO</v>
          </cell>
          <cell r="F306" t="str">
            <v>70c82f90-daf4-3cba-8a46-15894baecf96</v>
          </cell>
          <cell r="G306">
            <v>1</v>
          </cell>
          <cell r="H306" t="str">
            <v>kg</v>
          </cell>
          <cell r="I306">
            <v>2050</v>
          </cell>
          <cell r="J306">
            <v>1.5701089349999999</v>
          </cell>
          <cell r="K306">
            <v>26.866613019999999</v>
          </cell>
          <cell r="L306">
            <v>2.9989190000000001E-3</v>
          </cell>
          <cell r="M306">
            <v>0.454796749</v>
          </cell>
          <cell r="N306">
            <v>0.107616768</v>
          </cell>
          <cell r="O306">
            <v>5.8944900000000003E-4</v>
          </cell>
          <cell r="P306">
            <v>1.593256612</v>
          </cell>
          <cell r="Q306">
            <v>0.118230947</v>
          </cell>
          <cell r="R306">
            <v>2.0761947319999998</v>
          </cell>
          <cell r="S306">
            <v>0.173796757</v>
          </cell>
          <cell r="T306">
            <v>2.6002256000000001E-2</v>
          </cell>
          <cell r="U306">
            <v>0.141576648</v>
          </cell>
          <cell r="V306">
            <v>4.32E-5</v>
          </cell>
          <cell r="W306">
            <v>3.8883252E-2</v>
          </cell>
          <cell r="X306">
            <v>4.3244160000000002E-3</v>
          </cell>
          <cell r="Y306">
            <v>4.3942640000000002E-3</v>
          </cell>
          <cell r="Z306">
            <v>6.75E-7</v>
          </cell>
          <cell r="AA306">
            <v>5.6897839999999998E-3</v>
          </cell>
          <cell r="AB306">
            <v>10.218482910000001</v>
          </cell>
          <cell r="AC306">
            <v>1.7804515999999999E-2</v>
          </cell>
        </row>
        <row r="307">
          <cell r="D307" t="str">
            <v>market for sulfuric acid | sulfuric acid | Cutoff, U</v>
          </cell>
          <cell r="E307" t="str">
            <v>RoW</v>
          </cell>
          <cell r="F307" t="str">
            <v>c86f9519-89a3-4e7c-95d7-0ef311b23f12</v>
          </cell>
          <cell r="G307">
            <v>1</v>
          </cell>
          <cell r="H307" t="str">
            <v>kg</v>
          </cell>
          <cell r="I307">
            <v>2050</v>
          </cell>
          <cell r="J307">
            <v>0.15285689899999999</v>
          </cell>
          <cell r="K307">
            <v>3.5057729759999998</v>
          </cell>
          <cell r="L307">
            <v>2.195467E-3</v>
          </cell>
          <cell r="M307">
            <v>6.2690522999999998E-2</v>
          </cell>
          <cell r="N307">
            <v>0.22716049999999999</v>
          </cell>
          <cell r="O307">
            <v>2.8497E-4</v>
          </cell>
          <cell r="P307">
            <v>0.155312755</v>
          </cell>
          <cell r="Q307">
            <v>4.4406107E-2</v>
          </cell>
          <cell r="R307">
            <v>4.326103303</v>
          </cell>
          <cell r="S307">
            <v>1.1056781E-2</v>
          </cell>
          <cell r="T307">
            <v>1.0489690000000001E-3</v>
          </cell>
          <cell r="U307">
            <v>0.29628806800000002</v>
          </cell>
          <cell r="V307">
            <v>8.7099999999999996E-6</v>
          </cell>
          <cell r="W307">
            <v>1.4863337000000001E-2</v>
          </cell>
          <cell r="X307">
            <v>9.7987500000000006E-4</v>
          </cell>
          <cell r="Y307">
            <v>9.9784099999999996E-4</v>
          </cell>
          <cell r="Z307">
            <v>1.08E-7</v>
          </cell>
          <cell r="AA307">
            <v>7.0158360000000001E-3</v>
          </cell>
          <cell r="AB307">
            <v>25.54677792</v>
          </cell>
          <cell r="AC307">
            <v>1.3732922E-2</v>
          </cell>
        </row>
        <row r="308">
          <cell r="D308" t="str">
            <v>market for hydrogen peroxide, without water, in 50% solution state | hydrogen peroxide, without water, in 50% solution state | Cutoff, U</v>
          </cell>
          <cell r="E308" t="str">
            <v>RoW</v>
          </cell>
          <cell r="F308" t="str">
            <v>95aae16f-e7ca-4bab-8ae0-ddd3d184123b</v>
          </cell>
          <cell r="G308">
            <v>1</v>
          </cell>
          <cell r="H308" t="str">
            <v>kg</v>
          </cell>
          <cell r="I308">
            <v>2050</v>
          </cell>
          <cell r="J308">
            <v>1.4064093470000001</v>
          </cell>
          <cell r="K308">
            <v>23.0353317</v>
          </cell>
          <cell r="L308">
            <v>2.1080500000000002E-3</v>
          </cell>
          <cell r="M308">
            <v>0.44975463500000001</v>
          </cell>
          <cell r="N308">
            <v>9.0597655999999999E-2</v>
          </cell>
          <cell r="O308">
            <v>3.3626499999999998E-4</v>
          </cell>
          <cell r="P308">
            <v>1.4457850350000001</v>
          </cell>
          <cell r="Q308">
            <v>0.18979215099999999</v>
          </cell>
          <cell r="R308">
            <v>1.9087474680000001</v>
          </cell>
          <cell r="S308">
            <v>6.4923843999999994E-2</v>
          </cell>
          <cell r="T308">
            <v>1.1756000000000001E-2</v>
          </cell>
          <cell r="U308">
            <v>0.120379049</v>
          </cell>
          <cell r="V308">
            <v>9.6600000000000003E-5</v>
          </cell>
          <cell r="W308">
            <v>4.2703130000000004E-3</v>
          </cell>
          <cell r="X308">
            <v>2.7729249999999999E-3</v>
          </cell>
          <cell r="Y308">
            <v>2.9060119999999999E-3</v>
          </cell>
          <cell r="Z308">
            <v>4.2300000000000002E-7</v>
          </cell>
          <cell r="AA308">
            <v>4.1408529999999999E-3</v>
          </cell>
          <cell r="AB308">
            <v>6.7552057689999998</v>
          </cell>
          <cell r="AC308">
            <v>7.5065904000000003E-2</v>
          </cell>
        </row>
        <row r="309">
          <cell r="D309" t="str">
            <v>market for sodium sulfate, anhydrite | sodium sulfate, anhydrite | Cutoff, U</v>
          </cell>
          <cell r="E309" t="str">
            <v>RoW</v>
          </cell>
          <cell r="F309" t="str">
            <v>65824bc3-a826-30c9-8b7a-ddd9d7901c94</v>
          </cell>
          <cell r="G309">
            <v>1</v>
          </cell>
          <cell r="H309" t="str">
            <v>kg</v>
          </cell>
          <cell r="I309">
            <v>2050</v>
          </cell>
          <cell r="J309">
            <v>0.542458883</v>
          </cell>
          <cell r="K309">
            <v>9.7451863549999995</v>
          </cell>
          <cell r="L309">
            <v>2.0053850000000002E-3</v>
          </cell>
          <cell r="M309">
            <v>0.14877962</v>
          </cell>
          <cell r="N309">
            <v>0.137455308</v>
          </cell>
          <cell r="O309">
            <v>2.9427400000000002E-4</v>
          </cell>
          <cell r="P309">
            <v>0.55048409700000001</v>
          </cell>
          <cell r="Q309">
            <v>6.3311808999999997E-2</v>
          </cell>
          <cell r="R309">
            <v>2.6309071450000001</v>
          </cell>
          <cell r="S309">
            <v>3.3886817999999999E-2</v>
          </cell>
          <cell r="T309">
            <v>4.2769425999999999E-2</v>
          </cell>
          <cell r="U309">
            <v>0.179796598</v>
          </cell>
          <cell r="V309">
            <v>3.3699999999999999E-5</v>
          </cell>
          <cell r="W309">
            <v>1.0066654E-2</v>
          </cell>
          <cell r="X309">
            <v>1.9202869999999999E-3</v>
          </cell>
          <cell r="Y309">
            <v>1.9514459999999999E-3</v>
          </cell>
          <cell r="Z309">
            <v>2.4400000000000001E-7</v>
          </cell>
          <cell r="AA309">
            <v>5.3081609999999996E-3</v>
          </cell>
          <cell r="AB309">
            <v>14.94483606</v>
          </cell>
          <cell r="AC309">
            <v>1.7073458999999999E-2</v>
          </cell>
        </row>
        <row r="310">
          <cell r="D310" t="str">
            <v>market for hard coal | hard coal | Cutoff, U</v>
          </cell>
          <cell r="E310" t="str">
            <v>RoW</v>
          </cell>
          <cell r="F310" t="str">
            <v>d6a596e7-8b4b-3279-80b9-8832262d7ec0</v>
          </cell>
          <cell r="G310">
            <v>1</v>
          </cell>
          <cell r="H310" t="str">
            <v>kg</v>
          </cell>
          <cell r="I310">
            <v>2050</v>
          </cell>
          <cell r="J310">
            <v>0.40599674600000002</v>
          </cell>
          <cell r="K310">
            <v>27.16346528</v>
          </cell>
          <cell r="L310">
            <v>1.0830220000000001E-3</v>
          </cell>
          <cell r="M310">
            <v>0.57697664599999998</v>
          </cell>
          <cell r="N310">
            <v>3.1014189000000001E-2</v>
          </cell>
          <cell r="O310">
            <v>9.7149599999999997E-4</v>
          </cell>
          <cell r="P310">
            <v>0.45162289300000003</v>
          </cell>
          <cell r="Q310">
            <v>6.9978069000000004E-2</v>
          </cell>
          <cell r="R310">
            <v>1.228610821</v>
          </cell>
          <cell r="S310">
            <v>7.2241600000000003E-3</v>
          </cell>
          <cell r="T310">
            <v>4.4559339999999999E-3</v>
          </cell>
          <cell r="U310">
            <v>4.2895803000000003E-2</v>
          </cell>
          <cell r="V310">
            <v>6.0399999999999998E-5</v>
          </cell>
          <cell r="W310">
            <v>5.2847599999999995E-4</v>
          </cell>
          <cell r="X310">
            <v>2.0144730000000001E-3</v>
          </cell>
          <cell r="Y310">
            <v>2.038088E-3</v>
          </cell>
          <cell r="Z310">
            <v>1.2100000000000001E-7</v>
          </cell>
          <cell r="AA310">
            <v>3.3860140000000001E-3</v>
          </cell>
          <cell r="AB310">
            <v>0.43887763099999999</v>
          </cell>
          <cell r="AC310">
            <v>8.5327000000000005E-4</v>
          </cell>
        </row>
        <row r="311">
          <cell r="D311" t="str">
            <v>market for process-specific burdens, sanitary landfill | process-specific burdens, sanitary landfill | Cutoff, U</v>
          </cell>
          <cell r="E311" t="str">
            <v>RoW</v>
          </cell>
          <cell r="F311" t="str">
            <v>a42ab72f-22e3-4626-9c8d-8c0a6105e602</v>
          </cell>
          <cell r="G311">
            <v>1</v>
          </cell>
          <cell r="H311" t="str">
            <v>kg</v>
          </cell>
          <cell r="I311">
            <v>2050</v>
          </cell>
          <cell r="J311">
            <v>5.2284920000000004E-3</v>
          </cell>
          <cell r="K311">
            <v>7.8622622000000003E-2</v>
          </cell>
          <cell r="L311">
            <v>1.3900000000000001E-5</v>
          </cell>
          <cell r="M311">
            <v>1.6068040000000001E-3</v>
          </cell>
          <cell r="N311">
            <v>4.2400000000000001E-5</v>
          </cell>
          <cell r="O311">
            <v>5.4499999999999997E-7</v>
          </cell>
          <cell r="P311">
            <v>5.2635370000000004E-3</v>
          </cell>
          <cell r="Q311">
            <v>1.9541799999999999E-4</v>
          </cell>
          <cell r="R311">
            <v>1.1128010000000001E-3</v>
          </cell>
          <cell r="S311">
            <v>1.7640900000000001E-4</v>
          </cell>
          <cell r="T311">
            <v>-8.2093800000000001E-4</v>
          </cell>
          <cell r="U311">
            <v>6.0999999999999999E-5</v>
          </cell>
          <cell r="V311">
            <v>4.3999999999999997E-8</v>
          </cell>
          <cell r="W311">
            <v>7.4900000000000003E-6</v>
          </cell>
          <cell r="X311">
            <v>5.3699999999999997E-5</v>
          </cell>
          <cell r="Y311">
            <v>5.4599999999999999E-5</v>
          </cell>
          <cell r="Z311">
            <v>2.8999999999999999E-9</v>
          </cell>
          <cell r="AA311">
            <v>2.6599999999999999E-5</v>
          </cell>
          <cell r="AB311">
            <v>5.9749490000000002E-3</v>
          </cell>
          <cell r="AC311">
            <v>1.0200000000000001E-5</v>
          </cell>
        </row>
        <row r="312">
          <cell r="D312" t="str">
            <v>market for monoethanolamine | monoethanolamine | Cutoff, U</v>
          </cell>
          <cell r="E312" t="str">
            <v>GLO</v>
          </cell>
          <cell r="F312" t="str">
            <v>aa867459-9ce4-38eb-99d3-ab0dc00eb866</v>
          </cell>
          <cell r="G312">
            <v>1</v>
          </cell>
          <cell r="H312" t="str">
            <v>kg</v>
          </cell>
          <cell r="I312">
            <v>2050</v>
          </cell>
          <cell r="J312">
            <v>3.0309501920000002</v>
          </cell>
          <cell r="K312">
            <v>72.13429386</v>
          </cell>
          <cell r="L312">
            <v>3.1682310000000001E-3</v>
          </cell>
          <cell r="M312">
            <v>1.4393797989999999</v>
          </cell>
          <cell r="N312">
            <v>9.7490814999999995E-2</v>
          </cell>
          <cell r="O312">
            <v>6.1500900000000002E-4</v>
          </cell>
          <cell r="P312">
            <v>3.0951824719999999</v>
          </cell>
          <cell r="Q312">
            <v>0.127738869</v>
          </cell>
          <cell r="R312">
            <v>1.9497432640000001</v>
          </cell>
          <cell r="S312">
            <v>0.15384599099999999</v>
          </cell>
          <cell r="T312">
            <v>2.1852755000000001E-2</v>
          </cell>
          <cell r="U312">
            <v>0.127960825</v>
          </cell>
          <cell r="V312">
            <v>2.8040859999999999E-3</v>
          </cell>
          <cell r="W312">
            <v>7.2874639999999996E-3</v>
          </cell>
          <cell r="X312">
            <v>4.8932910000000001E-3</v>
          </cell>
          <cell r="Y312">
            <v>5.179637E-3</v>
          </cell>
          <cell r="Z312">
            <v>5.4600000000000005E-7</v>
          </cell>
          <cell r="AA312">
            <v>7.8437530000000002E-3</v>
          </cell>
          <cell r="AB312">
            <v>7.6531138050000003</v>
          </cell>
          <cell r="AC312">
            <v>4.7998121999999997E-2</v>
          </cell>
        </row>
        <row r="313">
          <cell r="D313" t="str">
            <v>market for butyrolactone | butyrolactone | Cutoff, U</v>
          </cell>
          <cell r="E313" t="str">
            <v>RoW</v>
          </cell>
          <cell r="F313" t="str">
            <v>b9905b9b-dbca-4b2c-88e0-0103958bbd4d</v>
          </cell>
          <cell r="G313">
            <v>1</v>
          </cell>
          <cell r="H313" t="str">
            <v>kg</v>
          </cell>
          <cell r="I313">
            <v>2050</v>
          </cell>
          <cell r="J313">
            <v>5.0393323289999996</v>
          </cell>
          <cell r="K313">
            <v>103.0597358</v>
          </cell>
          <cell r="L313">
            <v>7.9418140000000002E-3</v>
          </cell>
          <cell r="M313">
            <v>1.916702226</v>
          </cell>
          <cell r="N313">
            <v>0.19688147</v>
          </cell>
          <cell r="O313">
            <v>1.496301E-3</v>
          </cell>
          <cell r="P313">
            <v>5.1388166340000003</v>
          </cell>
          <cell r="Q313">
            <v>0.22802197799999999</v>
          </cell>
          <cell r="R313">
            <v>4.3399166659999997</v>
          </cell>
          <cell r="S313">
            <v>0.42159910299999998</v>
          </cell>
          <cell r="T313">
            <v>0.100188799</v>
          </cell>
          <cell r="U313">
            <v>0.26151751299999998</v>
          </cell>
          <cell r="V313">
            <v>1.07889E-4</v>
          </cell>
          <cell r="W313">
            <v>1.3511456999999999E-2</v>
          </cell>
          <cell r="X313">
            <v>1.0331218E-2</v>
          </cell>
          <cell r="Y313">
            <v>1.0782814E-2</v>
          </cell>
          <cell r="Z313">
            <v>1.8700000000000001E-6</v>
          </cell>
          <cell r="AA313">
            <v>1.6414977000000001E-2</v>
          </cell>
          <cell r="AB313">
            <v>18.97781745</v>
          </cell>
          <cell r="AC313">
            <v>0.286749121</v>
          </cell>
        </row>
        <row r="314">
          <cell r="D314" t="str">
            <v>market for tetraethyl orthosilicate | tetraethyl orthosilicate | Cutoff, U</v>
          </cell>
          <cell r="E314" t="str">
            <v>GLO</v>
          </cell>
          <cell r="F314" t="str">
            <v>56c3e3bd-fd64-3f06-8b01-de8ec01cb60b</v>
          </cell>
          <cell r="G314">
            <v>1</v>
          </cell>
          <cell r="H314" t="str">
            <v>kg</v>
          </cell>
          <cell r="I314">
            <v>2050</v>
          </cell>
          <cell r="J314">
            <v>4.539935303</v>
          </cell>
          <cell r="K314">
            <v>106.84922640000001</v>
          </cell>
          <cell r="L314">
            <v>7.0783520000000004E-3</v>
          </cell>
          <cell r="M314">
            <v>1.9554688520000001</v>
          </cell>
          <cell r="N314">
            <v>0.189740933</v>
          </cell>
          <cell r="O314">
            <v>1.9230899999999999E-3</v>
          </cell>
          <cell r="P314">
            <v>4.6219578749999997</v>
          </cell>
          <cell r="Q314">
            <v>0.24444222700000001</v>
          </cell>
          <cell r="R314">
            <v>4.2450395089999997</v>
          </cell>
          <cell r="S314">
            <v>0.35965393699999998</v>
          </cell>
          <cell r="T314">
            <v>6.4956097000000004E-2</v>
          </cell>
          <cell r="U314">
            <v>0.25087464599999998</v>
          </cell>
          <cell r="V314">
            <v>1.27859E-4</v>
          </cell>
          <cell r="W314">
            <v>1.3215812E-2</v>
          </cell>
          <cell r="X314">
            <v>1.0023842999999999E-2</v>
          </cell>
          <cell r="Y314">
            <v>1.0669708E-2</v>
          </cell>
          <cell r="Z314">
            <v>2.1600000000000001E-6</v>
          </cell>
          <cell r="AA314">
            <v>1.4406525E-2</v>
          </cell>
          <cell r="AB314">
            <v>14.951657020000001</v>
          </cell>
          <cell r="AC314">
            <v>0.46917854799999997</v>
          </cell>
        </row>
        <row r="315">
          <cell r="D315" t="str">
            <v>market for metal working factory | metal working factory | Cutoff, U</v>
          </cell>
          <cell r="E315" t="str">
            <v>GLO</v>
          </cell>
          <cell r="F315" t="str">
            <v>1ae17319-091b-339e-a98c-b4cee63f4604</v>
          </cell>
          <cell r="G315">
            <v>1</v>
          </cell>
          <cell r="H315" t="str">
            <v>unit</v>
          </cell>
          <cell r="I315">
            <v>2050</v>
          </cell>
          <cell r="J315">
            <v>121341322.8</v>
          </cell>
          <cell r="K315">
            <v>2135645794</v>
          </cell>
          <cell r="L315">
            <v>256304.28030000001</v>
          </cell>
          <cell r="M315">
            <v>37852538.920000002</v>
          </cell>
          <cell r="N315">
            <v>7216073.2659999998</v>
          </cell>
          <cell r="O315">
            <v>27424.812030000001</v>
          </cell>
          <cell r="P315">
            <v>123119467</v>
          </cell>
          <cell r="Q315">
            <v>23924590.18</v>
          </cell>
          <cell r="R315">
            <v>185604849.5</v>
          </cell>
          <cell r="S315">
            <v>4123555.0649999999</v>
          </cell>
          <cell r="T315">
            <v>53277068.990000002</v>
          </cell>
          <cell r="U315">
            <v>9911423.8819999993</v>
          </cell>
          <cell r="V315">
            <v>9938.9260520000007</v>
          </cell>
          <cell r="W315">
            <v>1730137.19</v>
          </cell>
          <cell r="X315">
            <v>519245.6813</v>
          </cell>
          <cell r="Y315">
            <v>546752.15289999999</v>
          </cell>
          <cell r="Z315">
            <v>46.365696239999998</v>
          </cell>
          <cell r="AA315">
            <v>752895.47329999995</v>
          </cell>
          <cell r="AB315">
            <v>530607038.5</v>
          </cell>
          <cell r="AC315">
            <v>1007903.629</v>
          </cell>
        </row>
        <row r="316">
          <cell r="D316" t="str">
            <v>market for sulfur dioxide, liquid | sulfur dioxide, liquid | Cutoff, U</v>
          </cell>
          <cell r="E316" t="str">
            <v>RoW</v>
          </cell>
          <cell r="F316" t="str">
            <v>635a37c8-722f-36e4-8ea2-d669771fe3f2</v>
          </cell>
          <cell r="G316">
            <v>1</v>
          </cell>
          <cell r="H316" t="str">
            <v>kg</v>
          </cell>
          <cell r="I316">
            <v>2050</v>
          </cell>
          <cell r="J316">
            <v>0.38921345699999998</v>
          </cell>
          <cell r="K316">
            <v>9.1825772539999999</v>
          </cell>
          <cell r="L316">
            <v>1.3093522999999999E-2</v>
          </cell>
          <cell r="M316">
            <v>0.16882327599999999</v>
          </cell>
          <cell r="N316">
            <v>8.9248391999999996E-2</v>
          </cell>
          <cell r="O316">
            <v>2.1054600000000001E-4</v>
          </cell>
          <cell r="P316">
            <v>0.39653016099999999</v>
          </cell>
          <cell r="Q316">
            <v>5.6991155000000002E-2</v>
          </cell>
          <cell r="R316">
            <v>2.7781294660000002</v>
          </cell>
          <cell r="S316">
            <v>4.0837906E-2</v>
          </cell>
          <cell r="T316">
            <v>4.7326349999999998E-3</v>
          </cell>
          <cell r="U316">
            <v>0.121056921</v>
          </cell>
          <cell r="V316">
            <v>1.3900000000000001E-5</v>
          </cell>
          <cell r="W316">
            <v>8.2713560000000005E-3</v>
          </cell>
          <cell r="X316">
            <v>1.143986E-3</v>
          </cell>
          <cell r="Y316">
            <v>1.1658440000000001E-3</v>
          </cell>
          <cell r="Z316">
            <v>1.72E-7</v>
          </cell>
          <cell r="AA316">
            <v>4.3853079000000003E-2</v>
          </cell>
          <cell r="AB316">
            <v>5.3091728959999998</v>
          </cell>
          <cell r="AC316">
            <v>4.2040100000000002E-3</v>
          </cell>
        </row>
        <row r="317">
          <cell r="D317" t="str">
            <v>market for chlorine, gaseous | chlorine, gaseous | Cutoff, U</v>
          </cell>
          <cell r="E317" t="str">
            <v>RoW</v>
          </cell>
          <cell r="F317" t="str">
            <v>a272889f-9ee9-36a4-8eaf-97eba11002fa</v>
          </cell>
          <cell r="G317">
            <v>1</v>
          </cell>
          <cell r="H317" t="str">
            <v>kg</v>
          </cell>
          <cell r="I317">
            <v>2050</v>
          </cell>
          <cell r="J317">
            <v>0.82750452900000004</v>
          </cell>
          <cell r="K317">
            <v>13.209548549999999</v>
          </cell>
          <cell r="L317">
            <v>1.8774869999999999E-3</v>
          </cell>
          <cell r="M317">
            <v>0.21747820200000001</v>
          </cell>
          <cell r="N317">
            <v>5.0897975999999998E-2</v>
          </cell>
          <cell r="O317">
            <v>3.6815900000000001E-4</v>
          </cell>
          <cell r="P317">
            <v>0.840549459</v>
          </cell>
          <cell r="Q317">
            <v>5.5228909E-2</v>
          </cell>
          <cell r="R317">
            <v>1.0712085099999999</v>
          </cell>
          <cell r="S317">
            <v>9.1772973999999993E-2</v>
          </cell>
          <cell r="T317">
            <v>1.0222228999999999E-2</v>
          </cell>
          <cell r="U317">
            <v>6.6571966999999996E-2</v>
          </cell>
          <cell r="V317">
            <v>4.3399999999999998E-5</v>
          </cell>
          <cell r="W317">
            <v>3.121909E-3</v>
          </cell>
          <cell r="X317">
            <v>1.922586E-3</v>
          </cell>
          <cell r="Y317">
            <v>1.944821E-3</v>
          </cell>
          <cell r="Z317">
            <v>9.9000000000000005E-7</v>
          </cell>
          <cell r="AA317">
            <v>3.0066060000000002E-3</v>
          </cell>
          <cell r="AB317">
            <v>3.766028484</v>
          </cell>
          <cell r="AC317">
            <v>2.4763554E-2</v>
          </cell>
        </row>
        <row r="318">
          <cell r="D318" t="str">
            <v>market for biomethane, low pressure | biomethane, low pressure | Cutoff, U</v>
          </cell>
          <cell r="E318" t="str">
            <v>RoW</v>
          </cell>
          <cell r="F318" t="str">
            <v>7f7b2529-908e-4e78-80de-c858a73974de</v>
          </cell>
          <cell r="G318">
            <v>1</v>
          </cell>
          <cell r="H318" t="str">
            <v>kg</v>
          </cell>
          <cell r="I318">
            <v>2050</v>
          </cell>
          <cell r="J318">
            <v>1.7710706E-2</v>
          </cell>
          <cell r="K318">
            <v>0.214591476</v>
          </cell>
          <cell r="L318">
            <v>1.6799999999999998E-5</v>
          </cell>
          <cell r="M318">
            <v>3.4953940000000002E-3</v>
          </cell>
          <cell r="N318">
            <v>5.5642500000000004E-4</v>
          </cell>
          <cell r="O318">
            <v>2.8399999999999999E-6</v>
          </cell>
          <cell r="P318">
            <v>1.9448289000000001E-2</v>
          </cell>
          <cell r="Q318">
            <v>6.0611300000000003E-4</v>
          </cell>
          <cell r="R318">
            <v>8.7395059999999993E-3</v>
          </cell>
          <cell r="S318">
            <v>8.1432E-4</v>
          </cell>
          <cell r="T318">
            <v>1.222994E-3</v>
          </cell>
          <cell r="U318">
            <v>7.1732399999999998E-4</v>
          </cell>
          <cell r="V318">
            <v>2.9799999999999999E-7</v>
          </cell>
          <cell r="W318">
            <v>2.8399999999999999E-5</v>
          </cell>
          <cell r="X318">
            <v>1.56E-5</v>
          </cell>
          <cell r="Y318">
            <v>1.5999999999999999E-5</v>
          </cell>
          <cell r="Z318">
            <v>6.4000000000000002E-9</v>
          </cell>
          <cell r="AA318">
            <v>3.4999999999999997E-5</v>
          </cell>
          <cell r="AB318">
            <v>2.9837626999999999E-2</v>
          </cell>
          <cell r="AC318">
            <v>5.6799999999999998E-5</v>
          </cell>
        </row>
        <row r="319">
          <cell r="D319" t="str">
            <v>market for hydrogen fluoride | hydrogen fluoride | Cutoff, U</v>
          </cell>
          <cell r="E319" t="str">
            <v>RoW</v>
          </cell>
          <cell r="F319" t="str">
            <v>e6d9ab85-63ea-49fd-a171-2da909bd5222</v>
          </cell>
          <cell r="G319">
            <v>1</v>
          </cell>
          <cell r="H319" t="str">
            <v>kg</v>
          </cell>
          <cell r="I319">
            <v>2050</v>
          </cell>
          <cell r="J319">
            <v>1.337355844</v>
          </cell>
          <cell r="K319">
            <v>23.489529099999999</v>
          </cell>
          <cell r="L319">
            <v>7.5525649999999998E-3</v>
          </cell>
          <cell r="M319">
            <v>0.42876919499999999</v>
          </cell>
          <cell r="N319">
            <v>0.67759317100000005</v>
          </cell>
          <cell r="O319">
            <v>1.036536E-3</v>
          </cell>
          <cell r="P319">
            <v>1.363508422</v>
          </cell>
          <cell r="Q319">
            <v>0.207177693</v>
          </cell>
          <cell r="R319">
            <v>12.813012929999999</v>
          </cell>
          <cell r="S319">
            <v>8.3565994000000005E-2</v>
          </cell>
          <cell r="T319">
            <v>2.5835424999999999E-2</v>
          </cell>
          <cell r="U319">
            <v>0.88307449500000001</v>
          </cell>
          <cell r="V319">
            <v>4.5099999999999998E-5</v>
          </cell>
          <cell r="W319">
            <v>4.6703302000000002E-2</v>
          </cell>
          <cell r="X319">
            <v>5.3624099999999997E-3</v>
          </cell>
          <cell r="Y319">
            <v>5.4567050000000001E-3</v>
          </cell>
          <cell r="Z319">
            <v>6.5499999999999998E-7</v>
          </cell>
          <cell r="AA319">
            <v>2.2105329E-2</v>
          </cell>
          <cell r="AB319">
            <v>72.697520960000006</v>
          </cell>
          <cell r="AC319">
            <v>3.9311190000000003E-2</v>
          </cell>
        </row>
        <row r="320">
          <cell r="D320" t="str">
            <v>market for silica sand | silica sand | Cutoff, U</v>
          </cell>
          <cell r="E320" t="str">
            <v>GLO</v>
          </cell>
          <cell r="F320" t="str">
            <v>c2e83761-ac38-3388-be0c-a428550d0702</v>
          </cell>
          <cell r="G320">
            <v>1</v>
          </cell>
          <cell r="H320" t="str">
            <v>kg</v>
          </cell>
          <cell r="I320">
            <v>2050</v>
          </cell>
          <cell r="J320">
            <v>4.249327E-2</v>
          </cell>
          <cell r="K320">
            <v>0.54513425400000004</v>
          </cell>
          <cell r="L320">
            <v>8.81E-5</v>
          </cell>
          <cell r="M320">
            <v>1.0780967000000001E-2</v>
          </cell>
          <cell r="N320">
            <v>7.7039700000000003E-4</v>
          </cell>
          <cell r="O320">
            <v>7.8499999999999994E-6</v>
          </cell>
          <cell r="P320">
            <v>4.2947282000000003E-2</v>
          </cell>
          <cell r="Q320">
            <v>1.606215E-3</v>
          </cell>
          <cell r="R320">
            <v>3.0687149E-2</v>
          </cell>
          <cell r="S320">
            <v>5.47636E-4</v>
          </cell>
          <cell r="T320">
            <v>1.2011739E-2</v>
          </cell>
          <cell r="U320">
            <v>1.1899619999999999E-3</v>
          </cell>
          <cell r="V320">
            <v>1.4500000000000001E-6</v>
          </cell>
          <cell r="W320">
            <v>5.9299999999999998E-5</v>
          </cell>
          <cell r="X320">
            <v>2.11805E-4</v>
          </cell>
          <cell r="Y320">
            <v>2.15429E-4</v>
          </cell>
          <cell r="Z320">
            <v>1.6800000000000002E-8</v>
          </cell>
          <cell r="AA320">
            <v>2.13246E-4</v>
          </cell>
          <cell r="AB320">
            <v>0.28210303599999997</v>
          </cell>
          <cell r="AC320">
            <v>3.6904800000000002E-4</v>
          </cell>
        </row>
        <row r="321">
          <cell r="D321" t="str">
            <v>market for methylchloride | methylchloride | Cutoff, U</v>
          </cell>
          <cell r="E321" t="str">
            <v>RoW</v>
          </cell>
          <cell r="F321" t="str">
            <v>eb1bb635-fdc5-4438-af7d-ef93560e91be</v>
          </cell>
          <cell r="G321">
            <v>1</v>
          </cell>
          <cell r="H321" t="str">
            <v>kg</v>
          </cell>
          <cell r="I321">
            <v>2050</v>
          </cell>
          <cell r="J321">
            <v>3.1914615980000001</v>
          </cell>
          <cell r="K321">
            <v>48.015167259999998</v>
          </cell>
          <cell r="L321">
            <v>6.2809720000000001E-3</v>
          </cell>
          <cell r="M321">
            <v>0.92175555499999995</v>
          </cell>
          <cell r="N321">
            <v>1.2324319E-2</v>
          </cell>
          <cell r="O321">
            <v>5.8600000000000001E-5</v>
          </cell>
          <cell r="P321">
            <v>3.3284547930000001</v>
          </cell>
          <cell r="Q321">
            <v>9.0378228000000005E-2</v>
          </cell>
          <cell r="R321">
            <v>0.365372482</v>
          </cell>
          <cell r="S321">
            <v>1.2429489999999999E-3</v>
          </cell>
          <cell r="T321">
            <v>2.7590710000000001E-3</v>
          </cell>
          <cell r="U321">
            <v>1.7306413999999999E-2</v>
          </cell>
          <cell r="V321">
            <v>3.3500000000000001E-6</v>
          </cell>
          <cell r="W321">
            <v>4.58701E-4</v>
          </cell>
          <cell r="X321">
            <v>1.3767E-2</v>
          </cell>
          <cell r="Y321">
            <v>1.3976486999999999E-2</v>
          </cell>
          <cell r="Z321">
            <v>1.27E-5</v>
          </cell>
          <cell r="AA321">
            <v>1.6985205999999999E-2</v>
          </cell>
          <cell r="AB321">
            <v>1.3346778349999999</v>
          </cell>
          <cell r="AC321">
            <v>8.7407939999999996E-3</v>
          </cell>
        </row>
        <row r="322">
          <cell r="D322" t="str">
            <v>market for ammonia, anhydrous, liquid | ammonia, anhydrous, liquid | Cutoff, U</v>
          </cell>
          <cell r="E322" t="str">
            <v>RoW</v>
          </cell>
          <cell r="F322" t="str">
            <v>316a94d0-ffad-4104-b7cb-c123f213b700</v>
          </cell>
          <cell r="G322">
            <v>1</v>
          </cell>
          <cell r="H322" t="str">
            <v>kg</v>
          </cell>
          <cell r="I322">
            <v>2050</v>
          </cell>
          <cell r="J322">
            <v>3.2781825069999999</v>
          </cell>
          <cell r="K322">
            <v>42.538926410000002</v>
          </cell>
          <cell r="L322">
            <v>2.2889770000000002E-3</v>
          </cell>
          <cell r="M322">
            <v>0.891714534</v>
          </cell>
          <cell r="N322">
            <v>6.6770126999999999E-2</v>
          </cell>
          <cell r="O322">
            <v>7.3800899999999997E-4</v>
          </cell>
          <cell r="P322">
            <v>3.3204780550000002</v>
          </cell>
          <cell r="Q322">
            <v>9.9372352999999997E-2</v>
          </cell>
          <cell r="R322">
            <v>1.755484925</v>
          </cell>
          <cell r="S322">
            <v>3.3680397000000001E-2</v>
          </cell>
          <cell r="T322">
            <v>3.9025134000000003E-2</v>
          </cell>
          <cell r="U322">
            <v>8.9091952000000002E-2</v>
          </cell>
          <cell r="V322">
            <v>8.6399999999999999E-5</v>
          </cell>
          <cell r="W322">
            <v>6.1222159999999998E-3</v>
          </cell>
          <cell r="X322">
            <v>4.1539790000000004E-3</v>
          </cell>
          <cell r="Y322">
            <v>4.2611039999999999E-3</v>
          </cell>
          <cell r="Z322">
            <v>3.8500000000000002E-7</v>
          </cell>
          <cell r="AA322">
            <v>6.1680830000000004E-3</v>
          </cell>
          <cell r="AB322">
            <v>5.0419970200000002</v>
          </cell>
          <cell r="AC322">
            <v>5.7745519000000002E-2</v>
          </cell>
        </row>
        <row r="323">
          <cell r="D323" t="str">
            <v>market for sodium methoxide | sodium methoxide | Cutoff, U</v>
          </cell>
          <cell r="E323" t="str">
            <v>GLO</v>
          </cell>
          <cell r="F323" t="str">
            <v>93e7d812-137c-37ff-bd6d-e5c33f22247f</v>
          </cell>
          <cell r="G323">
            <v>1</v>
          </cell>
          <cell r="H323" t="str">
            <v>kg</v>
          </cell>
          <cell r="I323">
            <v>2050</v>
          </cell>
          <cell r="J323">
            <v>1.452152374</v>
          </cell>
          <cell r="K323">
            <v>36.332090409999999</v>
          </cell>
          <cell r="L323">
            <v>2.5955259999999999E-3</v>
          </cell>
          <cell r="M323">
            <v>0.68811961600000005</v>
          </cell>
          <cell r="N323">
            <v>8.5104134999999997E-2</v>
          </cell>
          <cell r="O323">
            <v>5.0071299999999996E-4</v>
          </cell>
          <cell r="P323">
            <v>1.485612103</v>
          </cell>
          <cell r="Q323">
            <v>9.2016582E-2</v>
          </cell>
          <cell r="R323">
            <v>1.67523972</v>
          </cell>
          <cell r="S323">
            <v>0.14362394000000001</v>
          </cell>
          <cell r="T323">
            <v>2.0247498999999999E-2</v>
          </cell>
          <cell r="U323">
            <v>0.111933401</v>
          </cell>
          <cell r="V323">
            <v>5.13E-5</v>
          </cell>
          <cell r="W323">
            <v>5.979135E-3</v>
          </cell>
          <cell r="X323">
            <v>3.4533860000000001E-3</v>
          </cell>
          <cell r="Y323">
            <v>3.5707479999999999E-3</v>
          </cell>
          <cell r="Z323">
            <v>1.22E-6</v>
          </cell>
          <cell r="AA323">
            <v>4.7782650000000003E-3</v>
          </cell>
          <cell r="AB323">
            <v>7.4121852309999996</v>
          </cell>
          <cell r="AC323">
            <v>3.4289987000000001E-2</v>
          </cell>
        </row>
        <row r="324">
          <cell r="D324" t="str">
            <v>market for solvent, organic | solvent, organic | Cutoff, U</v>
          </cell>
          <cell r="E324" t="str">
            <v>GLO</v>
          </cell>
          <cell r="F324" t="str">
            <v>56723f8c-e7be-30f8-9c08-97855a3f1be4</v>
          </cell>
          <cell r="G324">
            <v>1</v>
          </cell>
          <cell r="H324" t="str">
            <v>kg</v>
          </cell>
          <cell r="I324">
            <v>2050</v>
          </cell>
          <cell r="J324">
            <v>0.76338059400000002</v>
          </cell>
          <cell r="K324">
            <v>56.196457680000002</v>
          </cell>
          <cell r="L324">
            <v>1.6967309999999999E-3</v>
          </cell>
          <cell r="M324">
            <v>1.2067231350000001</v>
          </cell>
          <cell r="N324">
            <v>3.9748550000000001E-2</v>
          </cell>
          <cell r="O324">
            <v>1.3468700000000001E-4</v>
          </cell>
          <cell r="P324">
            <v>0.777054986</v>
          </cell>
          <cell r="Q324">
            <v>4.7786663E-2</v>
          </cell>
          <cell r="R324">
            <v>0.773333626</v>
          </cell>
          <cell r="S324">
            <v>4.2572651000000003E-2</v>
          </cell>
          <cell r="T324">
            <v>1.7556648000000001E-2</v>
          </cell>
          <cell r="U324">
            <v>5.4011824999999999E-2</v>
          </cell>
          <cell r="V324">
            <v>1.0699999999999999E-5</v>
          </cell>
          <cell r="W324">
            <v>3.5811839999999998E-3</v>
          </cell>
          <cell r="X324">
            <v>4.1610659999999997E-3</v>
          </cell>
          <cell r="Y324">
            <v>5.1917140000000001E-3</v>
          </cell>
          <cell r="Z324">
            <v>1.15E-6</v>
          </cell>
          <cell r="AA324">
            <v>4.7304449999999998E-3</v>
          </cell>
          <cell r="AB324">
            <v>4.4048552839999999</v>
          </cell>
          <cell r="AC324">
            <v>1.1999713E-2</v>
          </cell>
        </row>
        <row r="325">
          <cell r="C325" t="str">
            <v>Wastewater treatment, solvent mixture</v>
          </cell>
          <cell r="D325" t="str">
            <v>treatment of spent solvent mixture, hazardous waste incineration | spent solvent mixture | Cutoff, U</v>
          </cell>
          <cell r="E325" t="str">
            <v>RoW</v>
          </cell>
          <cell r="F325" t="str">
            <v>42cb8897-4071-32e8-975d-a0d0c31c21c4</v>
          </cell>
          <cell r="G325">
            <v>1</v>
          </cell>
          <cell r="H325" t="str">
            <v>kg</v>
          </cell>
          <cell r="I325">
            <v>2050</v>
          </cell>
          <cell r="J325">
            <v>1.9624210989999999</v>
          </cell>
          <cell r="K325">
            <v>3.1329685760000001</v>
          </cell>
          <cell r="L325">
            <v>3.2232099999999998E-4</v>
          </cell>
          <cell r="M325">
            <v>6.2159803999999999E-2</v>
          </cell>
          <cell r="N325">
            <v>5.5838440000000001E-3</v>
          </cell>
          <cell r="O325">
            <v>2.7422299999999998E-4</v>
          </cell>
          <cell r="P325">
            <v>1.965291428</v>
          </cell>
          <cell r="Q325">
            <v>1.2566693E-2</v>
          </cell>
          <cell r="R325">
            <v>0.13457923999999999</v>
          </cell>
          <cell r="S325">
            <v>8.8754539999999996E-3</v>
          </cell>
          <cell r="T325">
            <v>2.0673829999999999E-3</v>
          </cell>
          <cell r="U325">
            <v>7.5143329999999998E-3</v>
          </cell>
          <cell r="V325">
            <v>3.7599999999999999E-5</v>
          </cell>
          <cell r="W325">
            <v>5.9894199999999999E-4</v>
          </cell>
          <cell r="X325">
            <v>7.8458300000000005E-4</v>
          </cell>
          <cell r="Y325">
            <v>7.92953E-4</v>
          </cell>
          <cell r="Z325">
            <v>5.2099999999999997E-7</v>
          </cell>
          <cell r="AA325">
            <v>7.1150599999999999E-4</v>
          </cell>
          <cell r="AB325">
            <v>0.47500002000000002</v>
          </cell>
          <cell r="AC325">
            <v>2.5981469999999999E-3</v>
          </cell>
        </row>
        <row r="326">
          <cell r="D326" t="str">
            <v>market for ethylene glycol | ethylene glycol | Cutoff, U</v>
          </cell>
          <cell r="E326" t="str">
            <v>GLO</v>
          </cell>
          <cell r="F326" t="str">
            <v>ba4cf14e-4c99-31c9-8043-65b57dacd773</v>
          </cell>
          <cell r="G326">
            <v>1</v>
          </cell>
          <cell r="H326" t="str">
            <v>kg</v>
          </cell>
          <cell r="I326">
            <v>2050</v>
          </cell>
          <cell r="J326">
            <v>1.8948416320000001</v>
          </cell>
          <cell r="K326">
            <v>53.886184780000001</v>
          </cell>
          <cell r="L326">
            <v>2.5925509999999998E-3</v>
          </cell>
          <cell r="M326">
            <v>1.074684982</v>
          </cell>
          <cell r="N326">
            <v>7.9779894000000004E-2</v>
          </cell>
          <cell r="O326">
            <v>4.78398E-4</v>
          </cell>
          <cell r="P326">
            <v>1.9421500739999999</v>
          </cell>
          <cell r="Q326">
            <v>9.1950556000000003E-2</v>
          </cell>
          <cell r="R326">
            <v>1.565544831</v>
          </cell>
          <cell r="S326">
            <v>0.106203255</v>
          </cell>
          <cell r="T326">
            <v>1.4368275999999999E-2</v>
          </cell>
          <cell r="U326">
            <v>0.10434969500000001</v>
          </cell>
          <cell r="V326">
            <v>3.3500000000000001E-5</v>
          </cell>
          <cell r="W326">
            <v>5.5747920000000003E-3</v>
          </cell>
          <cell r="X326">
            <v>4.0019629999999999E-3</v>
          </cell>
          <cell r="Y326">
            <v>4.2247140000000001E-3</v>
          </cell>
          <cell r="Z326">
            <v>3.8700000000000001E-7</v>
          </cell>
          <cell r="AA326">
            <v>5.3642519999999999E-3</v>
          </cell>
          <cell r="AB326">
            <v>6.1921289670000004</v>
          </cell>
          <cell r="AC326">
            <v>2.6537207E-2</v>
          </cell>
        </row>
        <row r="327">
          <cell r="D327" t="str">
            <v>market for formaldehyde | formaldehyde | Cutoff, U</v>
          </cell>
          <cell r="E327" t="str">
            <v>RoW</v>
          </cell>
          <cell r="F327" t="str">
            <v>3ede02ea-677c-434f-8228-d23732c91d62</v>
          </cell>
          <cell r="G327">
            <v>1</v>
          </cell>
          <cell r="H327" t="str">
            <v>kg</v>
          </cell>
          <cell r="I327">
            <v>2050</v>
          </cell>
          <cell r="J327">
            <v>0.96368475799999997</v>
          </cell>
          <cell r="K327">
            <v>39.505999889999998</v>
          </cell>
          <cell r="L327">
            <v>1.1308749999999999E-3</v>
          </cell>
          <cell r="M327">
            <v>0.84310645299999998</v>
          </cell>
          <cell r="N327">
            <v>4.2133456E-2</v>
          </cell>
          <cell r="O327">
            <v>1.5614900000000001E-4</v>
          </cell>
          <cell r="P327">
            <v>1.0015401420000001</v>
          </cell>
          <cell r="Q327">
            <v>4.7475200000000002E-2</v>
          </cell>
          <cell r="R327">
            <v>0.74616514700000003</v>
          </cell>
          <cell r="S327">
            <v>2.867014E-2</v>
          </cell>
          <cell r="T327">
            <v>9.9419509999999992E-3</v>
          </cell>
          <cell r="U327">
            <v>5.5844770000000002E-2</v>
          </cell>
          <cell r="V327">
            <v>1.2099999999999999E-5</v>
          </cell>
          <cell r="W327">
            <v>3.5896560000000001E-3</v>
          </cell>
          <cell r="X327">
            <v>2.3191079999999998E-3</v>
          </cell>
          <cell r="Y327">
            <v>2.43312E-3</v>
          </cell>
          <cell r="Z327">
            <v>4.6699999999999999E-7</v>
          </cell>
          <cell r="AA327">
            <v>2.774576E-3</v>
          </cell>
          <cell r="AB327">
            <v>3.9986958480000001</v>
          </cell>
          <cell r="AC327">
            <v>6.1655939999999999E-3</v>
          </cell>
        </row>
        <row r="328">
          <cell r="D328" t="str">
            <v>market for nitric acid, without water, in 50% solution state | nitric acid, without water, in 50% solution state | Cutoff, U</v>
          </cell>
          <cell r="E328" t="str">
            <v>RoW</v>
          </cell>
          <cell r="F328" t="str">
            <v>92c451a8-dc2f-41ac-b342-c1f1f9c5f193</v>
          </cell>
          <cell r="G328">
            <v>1</v>
          </cell>
          <cell r="H328" t="str">
            <v>kg</v>
          </cell>
          <cell r="I328">
            <v>2050</v>
          </cell>
          <cell r="J328">
            <v>1.9808920299999999</v>
          </cell>
          <cell r="K328">
            <v>12.55748723</v>
          </cell>
          <cell r="L328">
            <v>1.4123759999999999E-3</v>
          </cell>
          <cell r="M328">
            <v>0.257225074</v>
          </cell>
          <cell r="N328">
            <v>4.9134403E-2</v>
          </cell>
          <cell r="O328">
            <v>2.5414900000000001E-4</v>
          </cell>
          <cell r="P328">
            <v>2.1218340690000002</v>
          </cell>
          <cell r="Q328">
            <v>5.1527529000000002E-2</v>
          </cell>
          <cell r="R328">
            <v>0.95472855999999995</v>
          </cell>
          <cell r="S328">
            <v>1.6044079999999999E-2</v>
          </cell>
          <cell r="T328">
            <v>1.5175231000000001E-2</v>
          </cell>
          <cell r="U328">
            <v>6.4314816999999996E-2</v>
          </cell>
          <cell r="V328">
            <v>6.2399999999999999E-5</v>
          </cell>
          <cell r="W328">
            <v>4.1648060000000001E-3</v>
          </cell>
          <cell r="X328">
            <v>1.7503060000000001E-3</v>
          </cell>
          <cell r="Y328">
            <v>1.784363E-3</v>
          </cell>
          <cell r="Z328">
            <v>4.3000000000000002E-5</v>
          </cell>
          <cell r="AA328">
            <v>6.7929080000000003E-3</v>
          </cell>
          <cell r="AB328">
            <v>4.0931413819999998</v>
          </cell>
          <cell r="AC328">
            <v>1.6417113000000001E-2</v>
          </cell>
        </row>
        <row r="329">
          <cell r="D329" t="str">
            <v>market for carbon monoxide | carbon monoxide | Cutoff, U</v>
          </cell>
          <cell r="E329" t="str">
            <v>RoW</v>
          </cell>
          <cell r="F329" t="str">
            <v>4824fd12-f1ad-39e1-8479-e9c4eefe76bb</v>
          </cell>
          <cell r="G329">
            <v>1</v>
          </cell>
          <cell r="H329" t="str">
            <v>kg</v>
          </cell>
          <cell r="I329">
            <v>2050</v>
          </cell>
          <cell r="J329">
            <v>1.7539447269999999</v>
          </cell>
          <cell r="K329">
            <v>56.644718529999999</v>
          </cell>
          <cell r="L329">
            <v>4.1665560000000001E-3</v>
          </cell>
          <cell r="M329">
            <v>1.098848249</v>
          </cell>
          <cell r="N329">
            <v>7.1425714000000001E-2</v>
          </cell>
          <cell r="O329">
            <v>6.8695099999999999E-4</v>
          </cell>
          <cell r="P329">
            <v>1.7830104410000001</v>
          </cell>
          <cell r="Q329">
            <v>9.1728334999999994E-2</v>
          </cell>
          <cell r="R329">
            <v>1.628947666</v>
          </cell>
          <cell r="S329">
            <v>0.19362759700000001</v>
          </cell>
          <cell r="T329">
            <v>1.4220996E-2</v>
          </cell>
          <cell r="U329">
            <v>9.4777765999999999E-2</v>
          </cell>
          <cell r="V329">
            <v>5.0300000000000003E-5</v>
          </cell>
          <cell r="W329">
            <v>3.9983070000000004E-3</v>
          </cell>
          <cell r="X329">
            <v>4.4531359999999999E-3</v>
          </cell>
          <cell r="Y329">
            <v>4.5621180000000004E-3</v>
          </cell>
          <cell r="Z329">
            <v>1.11E-6</v>
          </cell>
          <cell r="AA329">
            <v>7.2054440000000001E-3</v>
          </cell>
          <cell r="AB329">
            <v>4.7202559040000001</v>
          </cell>
          <cell r="AC329">
            <v>1.1369326000000001E-2</v>
          </cell>
        </row>
        <row r="330">
          <cell r="D330" t="str">
            <v>market for ethoxylated alcohol (AE11) | ethoxylated alcohol (AE11) | Cutoff, U</v>
          </cell>
          <cell r="E330" t="str">
            <v>RoW</v>
          </cell>
          <cell r="F330" t="str">
            <v>be1d3337-1dcf-3294-9ced-ee30f8ed36be</v>
          </cell>
          <cell r="G330">
            <v>1</v>
          </cell>
          <cell r="H330" t="str">
            <v>kg</v>
          </cell>
          <cell r="I330">
            <v>2050</v>
          </cell>
          <cell r="J330">
            <v>2.854131862</v>
          </cell>
          <cell r="K330">
            <v>74.223111919999994</v>
          </cell>
          <cell r="L330">
            <v>3.2956729999999998E-3</v>
          </cell>
          <cell r="M330">
            <v>1.0434809190000001</v>
          </cell>
          <cell r="N330">
            <v>9.6632300000000004E-2</v>
          </cell>
          <cell r="O330">
            <v>4.6819800000000002E-4</v>
          </cell>
          <cell r="P330">
            <v>2.952409501</v>
          </cell>
          <cell r="Q330">
            <v>0.101872104</v>
          </cell>
          <cell r="R330">
            <v>1.7746976699999999</v>
          </cell>
          <cell r="S330">
            <v>8.9145526000000003E-2</v>
          </cell>
          <cell r="T330">
            <v>0.535911413</v>
          </cell>
          <cell r="U330">
            <v>0.125490451</v>
          </cell>
          <cell r="V330">
            <v>1.245108E-3</v>
          </cell>
          <cell r="W330">
            <v>6.9501500000000004E-3</v>
          </cell>
          <cell r="X330">
            <v>5.5336889999999996E-3</v>
          </cell>
          <cell r="Y330">
            <v>6.2650409999999998E-3</v>
          </cell>
          <cell r="Z330">
            <v>3.14E-6</v>
          </cell>
          <cell r="AA330">
            <v>7.737524E-3</v>
          </cell>
          <cell r="AB330">
            <v>8.6227585130000008</v>
          </cell>
          <cell r="AC330">
            <v>3.4574475E-2</v>
          </cell>
        </row>
        <row r="331">
          <cell r="D331" t="str">
            <v>market for molybdenum | molybdenum | Cutoff, U</v>
          </cell>
          <cell r="E331" t="str">
            <v>GLO</v>
          </cell>
          <cell r="F331" t="str">
            <v>bd423d23-52fe-32b8-bc6e-e2ed1c44f7e2</v>
          </cell>
          <cell r="G331">
            <v>1</v>
          </cell>
          <cell r="H331" t="str">
            <v>kg</v>
          </cell>
          <cell r="I331">
            <v>2050</v>
          </cell>
          <cell r="J331">
            <v>15.04672744</v>
          </cell>
          <cell r="K331">
            <v>225.71273439999999</v>
          </cell>
          <cell r="L331">
            <v>0.102307683</v>
          </cell>
          <cell r="M331">
            <v>3.7595616449999998</v>
          </cell>
          <cell r="N331">
            <v>115.5186454</v>
          </cell>
          <cell r="O331">
            <v>0.137065926</v>
          </cell>
          <cell r="P331">
            <v>15.34534463</v>
          </cell>
          <cell r="Q331">
            <v>7.1059494570000004</v>
          </cell>
          <cell r="R331">
            <v>1142.7150429999999</v>
          </cell>
          <cell r="S331">
            <v>1.167935586</v>
          </cell>
          <cell r="T331">
            <v>-3.6119233589999999</v>
          </cell>
          <cell r="U331">
            <v>143.48144379999999</v>
          </cell>
          <cell r="V331">
            <v>2.4750969999999999E-3</v>
          </cell>
          <cell r="W331">
            <v>10.5303567</v>
          </cell>
          <cell r="X331">
            <v>0.193271423</v>
          </cell>
          <cell r="Y331">
            <v>0.19689047800000001</v>
          </cell>
          <cell r="Z331">
            <v>2.6599999999999999E-5</v>
          </cell>
          <cell r="AA331">
            <v>0.18477582100000001</v>
          </cell>
          <cell r="AB331">
            <v>604.12189539999997</v>
          </cell>
          <cell r="AC331">
            <v>0.52472655800000001</v>
          </cell>
        </row>
        <row r="332">
          <cell r="D332" t="str">
            <v>market for sewage sludge | sewage sludge | Cutoff, U</v>
          </cell>
          <cell r="E332" t="str">
            <v>RoW</v>
          </cell>
          <cell r="F332" t="str">
            <v>1c183ca1-5719-474f-bd16-ec4cd1fc0a3d</v>
          </cell>
          <cell r="G332">
            <v>1</v>
          </cell>
          <cell r="H332" t="str">
            <v>m3</v>
          </cell>
          <cell r="I332">
            <v>2050</v>
          </cell>
          <cell r="J332">
            <v>7.1614702269999997</v>
          </cell>
          <cell r="K332">
            <v>98.872757210000003</v>
          </cell>
          <cell r="L332">
            <v>6.6668049999999996E-3</v>
          </cell>
          <cell r="M332">
            <v>1.8505745389999999</v>
          </cell>
          <cell r="N332">
            <v>0.200269635</v>
          </cell>
          <cell r="O332">
            <v>1.2829180000000001E-3</v>
          </cell>
          <cell r="P332">
            <v>7.6026173090000002</v>
          </cell>
          <cell r="Q332">
            <v>0.194665328</v>
          </cell>
          <cell r="R332">
            <v>2.8399783260000002</v>
          </cell>
          <cell r="S332">
            <v>0.41945648400000002</v>
          </cell>
          <cell r="T332">
            <v>6.0491145000000003E-2</v>
          </cell>
          <cell r="U332">
            <v>0.25549287999999998</v>
          </cell>
          <cell r="V332">
            <v>1.04886E-4</v>
          </cell>
          <cell r="W332">
            <v>1.1224158999999999E-2</v>
          </cell>
          <cell r="X332">
            <v>7.2626499999999998E-3</v>
          </cell>
          <cell r="Y332">
            <v>7.4534470000000002E-3</v>
          </cell>
          <cell r="Z332">
            <v>2.79E-6</v>
          </cell>
          <cell r="AA332">
            <v>1.1038116000000001E-2</v>
          </cell>
          <cell r="AB332">
            <v>7.682057575</v>
          </cell>
          <cell r="AC332">
            <v>3.0311106000000001E-2</v>
          </cell>
        </row>
        <row r="333">
          <cell r="D333" t="str">
            <v>treatment of inert waste, inert material landfill | inert waste, for final disposal | Cutoff, U</v>
          </cell>
          <cell r="E333" t="str">
            <v>RoW</v>
          </cell>
          <cell r="F333" t="str">
            <v>09bd20fe-9311-3ac6-930f-bd5c1dfbcab9</v>
          </cell>
          <cell r="G333">
            <v>1</v>
          </cell>
          <cell r="H333" t="str">
            <v>kg</v>
          </cell>
          <cell r="I333">
            <v>2050</v>
          </cell>
          <cell r="J333">
            <v>5.0988479999999996E-3</v>
          </cell>
          <cell r="K333">
            <v>0.15713993900000001</v>
          </cell>
          <cell r="L333">
            <v>1.2799999999999999E-5</v>
          </cell>
          <cell r="M333">
            <v>3.3653300000000001E-3</v>
          </cell>
          <cell r="N333">
            <v>6.9200000000000002E-5</v>
          </cell>
          <cell r="O333">
            <v>4.3000000000000001E-7</v>
          </cell>
          <cell r="P333">
            <v>5.1434669999999997E-3</v>
          </cell>
          <cell r="Q333">
            <v>2.4514200000000001E-4</v>
          </cell>
          <cell r="R333">
            <v>1.774308E-3</v>
          </cell>
          <cell r="S333">
            <v>1.4025999999999999E-4</v>
          </cell>
          <cell r="T333">
            <v>1.79063E-4</v>
          </cell>
          <cell r="U333">
            <v>1.04285E-4</v>
          </cell>
          <cell r="V333">
            <v>4.5699999999999999E-8</v>
          </cell>
          <cell r="W333">
            <v>1.08E-5</v>
          </cell>
          <cell r="X333">
            <v>4.5099999999999998E-5</v>
          </cell>
          <cell r="Y333">
            <v>4.6E-5</v>
          </cell>
          <cell r="Z333">
            <v>3.7799999999999998E-9</v>
          </cell>
          <cell r="AA333">
            <v>2.8200000000000001E-5</v>
          </cell>
          <cell r="AB333">
            <v>1.7728150000000002E-2</v>
          </cell>
          <cell r="AC333">
            <v>1.5747999999999999E-4</v>
          </cell>
        </row>
        <row r="334">
          <cell r="D334" t="str">
            <v>lithium chloride production | lithium chloride | Cutoff</v>
          </cell>
          <cell r="E334" t="str">
            <v>CL</v>
          </cell>
          <cell r="F334" t="str">
            <v>ec1c882c-04fe-43f1-9845-29bc3c546577</v>
          </cell>
          <cell r="G334">
            <v>1</v>
          </cell>
          <cell r="H334" t="str">
            <v>kg</v>
          </cell>
          <cell r="I334">
            <v>2050</v>
          </cell>
          <cell r="J334">
            <v>3.3104277353834402</v>
          </cell>
          <cell r="K334">
            <v>41.909086708619597</v>
          </cell>
          <cell r="L334">
            <v>1.43287301183806E-2</v>
          </cell>
          <cell r="M334">
            <v>0.75264902579557003</v>
          </cell>
          <cell r="N334">
            <v>0.293270402451281</v>
          </cell>
          <cell r="O334">
            <v>2.4840838815438399E-3</v>
          </cell>
          <cell r="P334">
            <v>3.3470620378492102</v>
          </cell>
          <cell r="Q334">
            <v>0.47365679425871099</v>
          </cell>
          <cell r="R334">
            <v>7.6690484521933504</v>
          </cell>
          <cell r="S334">
            <v>0.12308560377733201</v>
          </cell>
          <cell r="T334">
            <v>0.14589502082286501</v>
          </cell>
          <cell r="U334">
            <v>0.38444085155850699</v>
          </cell>
          <cell r="V334">
            <v>1.49959586804222E-3</v>
          </cell>
          <cell r="W334">
            <v>1.27985737511053</v>
          </cell>
          <cell r="X334">
            <v>1.07990274185117E-2</v>
          </cell>
          <cell r="Y334">
            <v>1.09419181752793E-2</v>
          </cell>
          <cell r="Z334">
            <v>1.3746606724904799E-6</v>
          </cell>
          <cell r="AA334">
            <v>1.7518972935459599E-2</v>
          </cell>
          <cell r="AB334">
            <v>24.838002174718799</v>
          </cell>
          <cell r="AC334">
            <v>6.5011406765871901E-2</v>
          </cell>
        </row>
        <row r="335">
          <cell r="F335" t="str">
            <v>933723ff-1658-4127-922b-7a399d69558e</v>
          </cell>
          <cell r="G335">
            <v>1</v>
          </cell>
          <cell r="H335" t="str">
            <v>kg</v>
          </cell>
          <cell r="I335">
            <v>2050</v>
          </cell>
          <cell r="J335">
            <v>3.4470862599890602</v>
          </cell>
          <cell r="K335">
            <v>43.077996223983298</v>
          </cell>
          <cell r="L335">
            <v>6.5512255712255702E-3</v>
          </cell>
          <cell r="M335">
            <v>0.74718441911428501</v>
          </cell>
          <cell r="N335">
            <v>0.289304433614407</v>
          </cell>
          <cell r="O335">
            <v>2.1569575127061598E-3</v>
          </cell>
          <cell r="P335">
            <v>3.5010947356918298</v>
          </cell>
          <cell r="Q335">
            <v>0.460483297602584</v>
          </cell>
          <cell r="R335">
            <v>7.37323774359729</v>
          </cell>
          <cell r="S335">
            <v>0.22358280503977301</v>
          </cell>
          <cell r="T335">
            <v>0.14519905343744999</v>
          </cell>
          <cell r="U335">
            <v>0.37826028052667898</v>
          </cell>
          <cell r="V335">
            <v>1.48143306023578E-3</v>
          </cell>
          <cell r="W335">
            <v>1.28007582002697</v>
          </cell>
          <cell r="X335">
            <v>9.8682472391885302E-3</v>
          </cell>
          <cell r="Y335">
            <v>1.0006308006129699E-2</v>
          </cell>
          <cell r="Z335">
            <v>1.36902522608879E-6</v>
          </cell>
          <cell r="AA335">
            <v>1.6586771373885398E-2</v>
          </cell>
          <cell r="AB335">
            <v>24.986797656941899</v>
          </cell>
          <cell r="AC335">
            <v>6.6232821631793795E-2</v>
          </cell>
        </row>
        <row r="336">
          <cell r="F336" t="str">
            <v>97249d60-4e14-4258-a48a-c3b8f612a397</v>
          </cell>
          <cell r="G336">
            <v>1</v>
          </cell>
          <cell r="H336" t="str">
            <v>kg</v>
          </cell>
          <cell r="I336">
            <v>2050</v>
          </cell>
          <cell r="J336">
            <v>3.1154886573957001</v>
          </cell>
          <cell r="K336">
            <v>42.037730243086202</v>
          </cell>
          <cell r="L336">
            <v>5.6410523213775102E-3</v>
          </cell>
          <cell r="M336">
            <v>0.741159271532144</v>
          </cell>
          <cell r="N336">
            <v>0.28488281640066299</v>
          </cell>
          <cell r="O336">
            <v>2.0133913199493498E-3</v>
          </cell>
          <cell r="P336">
            <v>3.1562956935084099</v>
          </cell>
          <cell r="Q336">
            <v>0.44074422670335001</v>
          </cell>
          <cell r="R336">
            <v>7.0763804659867304</v>
          </cell>
          <cell r="S336">
            <v>0.17745553397048</v>
          </cell>
          <cell r="T336">
            <v>0.14431688173579299</v>
          </cell>
          <cell r="U336">
            <v>0.37196530618012702</v>
          </cell>
          <cell r="V336">
            <v>1.4730398350740899E-3</v>
          </cell>
          <cell r="W336">
            <v>1.2799704028279999</v>
          </cell>
          <cell r="X336">
            <v>8.3240731146532101E-3</v>
          </cell>
          <cell r="Y336">
            <v>8.4736661846393294E-3</v>
          </cell>
          <cell r="Z336">
            <v>1.9816963938611102E-6</v>
          </cell>
          <cell r="AA336">
            <v>1.48082364676591E-2</v>
          </cell>
          <cell r="AB336">
            <v>24.922667232932501</v>
          </cell>
          <cell r="AC336">
            <v>7.7627417769095097E-2</v>
          </cell>
        </row>
        <row r="337">
          <cell r="F337" t="str">
            <v>d8a3c903-6122-45f4-84c4-f41176cf308e</v>
          </cell>
          <cell r="G337">
            <v>1</v>
          </cell>
          <cell r="H337" t="str">
            <v>kg</v>
          </cell>
          <cell r="I337">
            <v>2050</v>
          </cell>
          <cell r="J337">
            <v>3.20033689890422</v>
          </cell>
          <cell r="K337">
            <v>55.372559554716801</v>
          </cell>
          <cell r="L337">
            <v>6.4847341604600201E-3</v>
          </cell>
          <cell r="M337">
            <v>0.69465203770161299</v>
          </cell>
          <cell r="N337">
            <v>0.32673225030334202</v>
          </cell>
          <cell r="O337">
            <v>1.42003606336903E-3</v>
          </cell>
          <cell r="P337">
            <v>3.2464136743406402</v>
          </cell>
          <cell r="Q337">
            <v>0.47542101380122798</v>
          </cell>
          <cell r="R337">
            <v>6.6153498980375103</v>
          </cell>
          <cell r="S337">
            <v>0.233002133824045</v>
          </cell>
          <cell r="T337">
            <v>0.105138987891097</v>
          </cell>
          <cell r="U337">
            <v>0.42818265841088399</v>
          </cell>
          <cell r="V337">
            <v>3.2230929420738302E-4</v>
          </cell>
          <cell r="W337">
            <v>1.3423320326656301</v>
          </cell>
          <cell r="X337">
            <v>6.9022112556509996E-3</v>
          </cell>
          <cell r="Y337">
            <v>7.0170476503193897E-3</v>
          </cell>
          <cell r="Z337">
            <v>1.44873493673474E-6</v>
          </cell>
          <cell r="AA337">
            <v>1.5806127179594998E-2</v>
          </cell>
          <cell r="AB337">
            <v>27.589617453883601</v>
          </cell>
          <cell r="AC337">
            <v>0.45595880037914099</v>
          </cell>
        </row>
        <row r="338">
          <cell r="D338" t="str">
            <v>market for sodium perchlorate | sodium perchlorate | Cutoff, U</v>
          </cell>
          <cell r="E338" t="str">
            <v>GLO</v>
          </cell>
          <cell r="F338" t="str">
            <v>94f94267-64f9-3709-89df-acbc16a15428</v>
          </cell>
          <cell r="G338">
            <v>1</v>
          </cell>
          <cell r="H338" t="str">
            <v>kg</v>
          </cell>
          <cell r="I338">
            <v>2050</v>
          </cell>
          <cell r="J338">
            <v>5.4374438109999996</v>
          </cell>
          <cell r="K338">
            <v>90.676101669999994</v>
          </cell>
          <cell r="L338">
            <v>1.2914237E-2</v>
          </cell>
          <cell r="M338">
            <v>1.4565412149999999</v>
          </cell>
          <cell r="N338">
            <v>0.41006878499999999</v>
          </cell>
          <cell r="O338">
            <v>2.6575589999999999E-3</v>
          </cell>
          <cell r="P338">
            <v>5.5361550910000004</v>
          </cell>
          <cell r="Q338">
            <v>0.53863500200000003</v>
          </cell>
          <cell r="R338">
            <v>12.437818930000001</v>
          </cell>
          <cell r="S338">
            <v>0.71740943099999999</v>
          </cell>
          <cell r="T338">
            <v>4.9889376999999999E-2</v>
          </cell>
          <cell r="U338">
            <v>0.53234102400000005</v>
          </cell>
          <cell r="V338">
            <v>2.5901599999999999E-4</v>
          </cell>
          <cell r="W338">
            <v>4.9267068999999997E-2</v>
          </cell>
          <cell r="X338">
            <v>1.5516706E-2</v>
          </cell>
          <cell r="Y338">
            <v>1.5738588000000001E-2</v>
          </cell>
          <cell r="Z338">
            <v>2.7300000000000001E-6</v>
          </cell>
          <cell r="AA338">
            <v>2.2749769E-2</v>
          </cell>
          <cell r="AB338">
            <v>14.55411722</v>
          </cell>
          <cell r="AC338">
            <v>0.13530740599999999</v>
          </cell>
        </row>
        <row r="339">
          <cell r="D339" t="str">
            <v>market for sodium chloride, powder | sodium chloride, powder | Cutoff, U</v>
          </cell>
          <cell r="E339" t="str">
            <v>GLO</v>
          </cell>
          <cell r="F339" t="str">
            <v>e0db2502-e7ba-315f-86aa-df1f611577a5</v>
          </cell>
          <cell r="G339">
            <v>1</v>
          </cell>
          <cell r="H339" t="str">
            <v>kg</v>
          </cell>
          <cell r="I339">
            <v>2050</v>
          </cell>
          <cell r="J339">
            <v>0.24204304028621301</v>
          </cell>
          <cell r="K339">
            <v>3.7331339042054901</v>
          </cell>
          <cell r="L339">
            <v>5.4499691175727001E-4</v>
          </cell>
          <cell r="M339">
            <v>6.1596538399595398E-2</v>
          </cell>
          <cell r="N339">
            <v>3.8060849518785897E-2</v>
          </cell>
          <cell r="O339">
            <v>1.2291495047192101E-4</v>
          </cell>
          <cell r="P339">
            <v>0.24520823640620401</v>
          </cell>
          <cell r="Q339">
            <v>3.4975346859362398E-2</v>
          </cell>
          <cell r="R339">
            <v>0.68388329608306397</v>
          </cell>
          <cell r="S339">
            <v>2.3712036843619302E-2</v>
          </cell>
          <cell r="T339">
            <v>8.8115467414633109E-3</v>
          </cell>
          <cell r="U339">
            <v>4.96496633564927E-2</v>
          </cell>
          <cell r="V339">
            <v>3.7421953106076599E-5</v>
          </cell>
          <cell r="W339">
            <v>2.9271315757355798E-3</v>
          </cell>
          <cell r="X339">
            <v>7.6420719156315698E-4</v>
          </cell>
          <cell r="Y339">
            <v>7.7730145165344098E-4</v>
          </cell>
          <cell r="Z339">
            <v>1.0386326454565E-7</v>
          </cell>
          <cell r="AA339">
            <v>1.1187686083840101E-3</v>
          </cell>
          <cell r="AB339">
            <v>3.5002549648966599</v>
          </cell>
          <cell r="AC339">
            <v>4.0635822239222796E-3</v>
          </cell>
        </row>
        <row r="340">
          <cell r="C340" t="str">
            <v>DME</v>
          </cell>
          <cell r="D340" t="str">
            <v>market for ethylene glycol dimethyl ether | ethylene glycol dimethyl ether | Cutoff, U</v>
          </cell>
          <cell r="E340" t="str">
            <v>GLO</v>
          </cell>
          <cell r="F340" t="str">
            <v>af11a9fb-b886-3778-a5c0-0ee801018ddd</v>
          </cell>
          <cell r="G340">
            <v>1</v>
          </cell>
          <cell r="H340" t="str">
            <v>kg</v>
          </cell>
          <cell r="I340">
            <v>2050</v>
          </cell>
          <cell r="J340">
            <v>2.2282735100000002</v>
          </cell>
          <cell r="K340">
            <v>72.019108590000002</v>
          </cell>
          <cell r="L340">
            <v>2.5851519999999998E-3</v>
          </cell>
          <cell r="M340">
            <v>1.46022388</v>
          </cell>
          <cell r="N340">
            <v>9.4850802999999997E-2</v>
          </cell>
          <cell r="O340">
            <v>4.78302E-4</v>
          </cell>
          <cell r="P340">
            <v>2.2926372330000002</v>
          </cell>
          <cell r="Q340">
            <v>0.110393518</v>
          </cell>
          <cell r="R340">
            <v>1.761370251</v>
          </cell>
          <cell r="S340">
            <v>0.13611362599999999</v>
          </cell>
          <cell r="T340">
            <v>1.9598655E-2</v>
          </cell>
          <cell r="U340">
            <v>0.124471426</v>
          </cell>
          <cell r="V340">
            <v>3.4600000000000001E-5</v>
          </cell>
          <cell r="W340">
            <v>7.1353689999999999E-3</v>
          </cell>
          <cell r="X340">
            <v>4.3483000000000003E-3</v>
          </cell>
          <cell r="Y340">
            <v>4.648175E-3</v>
          </cell>
          <cell r="Z340">
            <v>6.7700000000000004E-7</v>
          </cell>
          <cell r="AA340">
            <v>5.7149920000000003E-3</v>
          </cell>
          <cell r="AB340">
            <v>7.893725742</v>
          </cell>
          <cell r="AC340">
            <v>3.5186393000000003E-2</v>
          </cell>
        </row>
        <row r="341">
          <cell r="D341" t="str">
            <v>Waste treatment for PvP</v>
          </cell>
          <cell r="E341" t="str">
            <v>GLO</v>
          </cell>
          <cell r="F341" t="str">
            <v>097342bb-bb9e-4076-96d7-529a6136c7eb</v>
          </cell>
          <cell r="G341">
            <v>1</v>
          </cell>
          <cell r="H341" t="str">
            <v>kg</v>
          </cell>
          <cell r="I341">
            <v>2050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1.9073552699999999E-2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4.5435149999999998E-4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4.3911185999999998E-2</v>
          </cell>
          <cell r="AC341">
            <v>0</v>
          </cell>
        </row>
        <row r="342">
          <cell r="D342" t="str">
            <v>Waste treatment for LiTFSI</v>
          </cell>
          <cell r="E342" t="str">
            <v>GLO</v>
          </cell>
          <cell r="F342" t="str">
            <v>bf898e2e-964e-4959-af0e-9e143adaf72e</v>
          </cell>
          <cell r="G342">
            <v>1</v>
          </cell>
          <cell r="H342" t="str">
            <v>kg</v>
          </cell>
          <cell r="I342">
            <v>2050</v>
          </cell>
          <cell r="J342">
            <v>1.5890500000000001E-3</v>
          </cell>
          <cell r="K342">
            <v>0</v>
          </cell>
          <cell r="L342">
            <v>1.0831E-4</v>
          </cell>
          <cell r="M342">
            <v>0</v>
          </cell>
          <cell r="N342">
            <v>0</v>
          </cell>
          <cell r="O342">
            <v>0</v>
          </cell>
          <cell r="P342">
            <v>1.7714E-3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5.7391999999999903E-4</v>
          </cell>
          <cell r="AB342">
            <v>0</v>
          </cell>
          <cell r="AC342">
            <v>0</v>
          </cell>
        </row>
        <row r="343">
          <cell r="D343" t="str">
            <v>Waste treatment for DOL</v>
          </cell>
          <cell r="E343" t="str">
            <v>GLO</v>
          </cell>
          <cell r="F343" t="str">
            <v>3bd838d2-1570-44cd-8e37-7751f6274e11</v>
          </cell>
          <cell r="G343">
            <v>1</v>
          </cell>
          <cell r="H343" t="str">
            <v>kg</v>
          </cell>
          <cell r="I343">
            <v>2050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5.1705277799999998E-2</v>
          </cell>
          <cell r="O343">
            <v>0</v>
          </cell>
          <cell r="P343">
            <v>0</v>
          </cell>
          <cell r="Q343">
            <v>1.50714E-2</v>
          </cell>
          <cell r="R343">
            <v>2.7961199999999999E-2</v>
          </cell>
          <cell r="S343">
            <v>0</v>
          </cell>
          <cell r="T343">
            <v>0</v>
          </cell>
          <cell r="U343">
            <v>1.3519440999999999E-3</v>
          </cell>
          <cell r="V343">
            <v>0</v>
          </cell>
          <cell r="W343">
            <v>0</v>
          </cell>
          <cell r="X343">
            <v>2.1209E-5</v>
          </cell>
          <cell r="Y343">
            <v>3.4162999999999998E-5</v>
          </cell>
          <cell r="Z343">
            <v>0</v>
          </cell>
          <cell r="AA343">
            <v>0</v>
          </cell>
          <cell r="AB343">
            <v>5.1964099999999999E-2</v>
          </cell>
          <cell r="AC343">
            <v>0</v>
          </cell>
        </row>
        <row r="344">
          <cell r="C344" t="str">
            <v>Truck</v>
          </cell>
          <cell r="D344" t="str">
            <v>market group for transport, freight, lorry, unspecified | transport, freight, lorry, unspecified | Cutoff, GLO</v>
          </cell>
          <cell r="E344" t="str">
            <v>GLO</v>
          </cell>
          <cell r="F344" t="str">
            <v>341dcdb3-968e-4b48-a8f5-896ac2fa9187</v>
          </cell>
          <cell r="G344">
            <v>1</v>
          </cell>
          <cell r="H344" t="str">
            <v>tkm</v>
          </cell>
          <cell r="I344">
            <v>2050</v>
          </cell>
          <cell r="J344">
            <v>0.13205965701906</v>
          </cell>
          <cell r="K344">
            <v>2.1726745878121401</v>
          </cell>
          <cell r="L344">
            <v>1.83371912894172E-4</v>
          </cell>
          <cell r="M344">
            <v>4.58003200524622E-2</v>
          </cell>
          <cell r="N344">
            <v>2.6637346433622399E-3</v>
          </cell>
          <cell r="O344">
            <v>9.9802586685377198E-6</v>
          </cell>
          <cell r="P344">
            <v>0.13272124169449001</v>
          </cell>
          <cell r="Q344">
            <v>5.5854510293575398E-3</v>
          </cell>
          <cell r="R344">
            <v>9.6560309623606594E-2</v>
          </cell>
          <cell r="S344">
            <v>2.48011105371998E-3</v>
          </cell>
          <cell r="T344">
            <v>8.9206188390036096E-3</v>
          </cell>
          <cell r="U344">
            <v>4.9115973839375703E-3</v>
          </cell>
          <cell r="V344">
            <v>2.21756373020506E-6</v>
          </cell>
          <cell r="W344">
            <v>2.7296620663732902E-4</v>
          </cell>
          <cell r="X344">
            <v>6.7693249693775201E-4</v>
          </cell>
          <cell r="Y344">
            <v>6.9169747576903497E-4</v>
          </cell>
          <cell r="Z344">
            <v>6.72340727356413E-8</v>
          </cell>
          <cell r="AA344">
            <v>4.1545984420928198E-4</v>
          </cell>
          <cell r="AB344">
            <v>2.5667489782364599</v>
          </cell>
          <cell r="AC344">
            <v>2.6648356480786799E-4</v>
          </cell>
        </row>
        <row r="345">
          <cell r="C345" t="str">
            <v>Sea</v>
          </cell>
          <cell r="D345" t="str">
            <v>transport, freight, sea, ferry | transport, freight, sea, ferry | Cutoff, GLO</v>
          </cell>
          <cell r="E345" t="str">
            <v>GLO</v>
          </cell>
          <cell r="F345" t="str">
            <v>00aa6b51-7ba0-4ea2-93c2-0f6278b22213</v>
          </cell>
          <cell r="G345">
            <v>1</v>
          </cell>
          <cell r="H345" t="str">
            <v>tkm</v>
          </cell>
          <cell r="I345">
            <v>2050</v>
          </cell>
          <cell r="J345">
            <v>0.10874339156531899</v>
          </cell>
          <cell r="K345">
            <v>1.4990582882908401</v>
          </cell>
          <cell r="L345">
            <v>7.27780570456146E-4</v>
          </cell>
          <cell r="M345">
            <v>3.2330078823516198E-2</v>
          </cell>
          <cell r="N345">
            <v>8.3011370951704196E-4</v>
          </cell>
          <cell r="O345">
            <v>3.0390574140874402E-6</v>
          </cell>
          <cell r="P345">
            <v>0.10919964581757401</v>
          </cell>
          <cell r="Q345">
            <v>4.4176786369656898E-3</v>
          </cell>
          <cell r="R345">
            <v>1.41213655385365E-2</v>
          </cell>
          <cell r="S345">
            <v>1.11069370886978E-3</v>
          </cell>
          <cell r="T345">
            <v>2.9432912102152399E-4</v>
          </cell>
          <cell r="U345">
            <v>1.27581952064493E-3</v>
          </cell>
          <cell r="V345">
            <v>3.8154605967490201E-7</v>
          </cell>
          <cell r="W345">
            <v>1.99156630462058E-4</v>
          </cell>
          <cell r="X345">
            <v>2.3274543126784301E-3</v>
          </cell>
          <cell r="Y345">
            <v>2.3438181007243899E-3</v>
          </cell>
          <cell r="Z345">
            <v>7.6254587121370505E-8</v>
          </cell>
          <cell r="AA345">
            <v>2.2665315078569202E-3</v>
          </cell>
          <cell r="AB345">
            <v>0.28313828612562503</v>
          </cell>
          <cell r="AC345">
            <v>7.4607501636157904E-5</v>
          </cell>
        </row>
        <row r="346">
          <cell r="C346" t="str">
            <v>Train</v>
          </cell>
          <cell r="D346" t="str">
            <v>market group for transport, freight train | transport, freight train | Cutoff, U</v>
          </cell>
          <cell r="E346" t="str">
            <v>GLO</v>
          </cell>
          <cell r="F346" t="str">
            <v>6a46cccd-7cba-3cfa-a181-c49ecbf24520</v>
          </cell>
          <cell r="G346">
            <v>1</v>
          </cell>
          <cell r="H346" t="str">
            <v>tkm</v>
          </cell>
          <cell r="I346">
            <v>2050</v>
          </cell>
          <cell r="J346">
            <v>4.6623728634575097E-2</v>
          </cell>
          <cell r="K346">
            <v>0.68163824672386597</v>
          </cell>
          <cell r="L346">
            <v>1.1117705194351801E-4</v>
          </cell>
          <cell r="M346">
            <v>1.3423628485360399E-2</v>
          </cell>
          <cell r="N346">
            <v>1.18569977512581E-3</v>
          </cell>
          <cell r="O346">
            <v>8.4603612008914507E-6</v>
          </cell>
          <cell r="P346">
            <v>4.7012206600330397E-2</v>
          </cell>
          <cell r="Q346">
            <v>6.9212466248682403E-3</v>
          </cell>
          <cell r="R346">
            <v>2.3782577916193402E-2</v>
          </cell>
          <cell r="S346">
            <v>1.98168599798163E-3</v>
          </cell>
          <cell r="T346">
            <v>2.02688293251807E-3</v>
          </cell>
          <cell r="U346">
            <v>1.6414814511460001E-3</v>
          </cell>
          <cell r="V346">
            <v>7.2265511665295801E-7</v>
          </cell>
          <cell r="W346">
            <v>2.7063252127555802E-4</v>
          </cell>
          <cell r="X346">
            <v>4.6115293594835202E-4</v>
          </cell>
          <cell r="Y346">
            <v>4.6761738427512803E-4</v>
          </cell>
          <cell r="Z346">
            <v>2.0173903463293301E-8</v>
          </cell>
          <cell r="AA346">
            <v>2.5427207398985699E-4</v>
          </cell>
          <cell r="AB346">
            <v>0.14081111368444699</v>
          </cell>
          <cell r="AC346">
            <v>1.8860847565211101E-4</v>
          </cell>
        </row>
      </sheetData>
      <sheetData sheetId="17"/>
      <sheetData sheetId="18"/>
      <sheetData sheetId="19">
        <row r="2">
          <cell r="L2">
            <v>2025</v>
          </cell>
          <cell r="M2">
            <v>2030</v>
          </cell>
          <cell r="N2">
            <v>2035</v>
          </cell>
          <cell r="O2">
            <v>2040</v>
          </cell>
          <cell r="P2">
            <v>2045</v>
          </cell>
          <cell r="Q2">
            <v>2050</v>
          </cell>
        </row>
        <row r="3">
          <cell r="K3" t="str">
            <v>EV penetration</v>
          </cell>
          <cell r="L3">
            <v>0.15298819759335802</v>
          </cell>
          <cell r="M3">
            <v>0.46162448793636079</v>
          </cell>
          <cell r="N3">
            <v>0.75166952898328931</v>
          </cell>
          <cell r="O3">
            <v>0.89703683185136529</v>
          </cell>
          <cell r="P3">
            <v>0.96257567899542951</v>
          </cell>
          <cell r="Q3">
            <v>0.98783048700157317</v>
          </cell>
        </row>
        <row r="4">
          <cell r="K4" t="str">
            <v xml:space="preserve">PHEV-10 PC </v>
          </cell>
          <cell r="L4">
            <v>0.69757916332225467</v>
          </cell>
          <cell r="M4">
            <v>0.33691944127825885</v>
          </cell>
          <cell r="N4">
            <v>0.18084518061603433</v>
          </cell>
          <cell r="O4">
            <v>9.6721700181496617E-2</v>
          </cell>
          <cell r="P4">
            <v>9.7437851578547854E-2</v>
          </cell>
          <cell r="Q4">
            <v>0.10258199900682623</v>
          </cell>
        </row>
        <row r="5">
          <cell r="K5" t="str">
            <v>BEV-100 PC</v>
          </cell>
          <cell r="L5">
            <v>23.941449733818082</v>
          </cell>
          <cell r="M5">
            <v>73.480432421645745</v>
          </cell>
          <cell r="N5">
            <v>126.28670128633935</v>
          </cell>
          <cell r="O5">
            <v>155.34502189639147</v>
          </cell>
          <cell r="P5">
            <v>173.33791545919294</v>
          </cell>
          <cell r="Q5">
            <v>183.95383406745518</v>
          </cell>
        </row>
        <row r="6">
          <cell r="K6" t="str">
            <v>BEV-200 PC</v>
          </cell>
          <cell r="L6">
            <v>5.3242752584000081</v>
          </cell>
          <cell r="M6">
            <v>42.974647234378743</v>
          </cell>
          <cell r="N6">
            <v>72.417091175951725</v>
          </cell>
          <cell r="O6">
            <v>88.077770052130802</v>
          </cell>
          <cell r="P6">
            <v>97.105750235732984</v>
          </cell>
          <cell r="Q6">
            <v>101.94916927797028</v>
          </cell>
        </row>
        <row r="9">
          <cell r="K9" t="str">
            <v>EV penetration</v>
          </cell>
          <cell r="L9">
            <v>0.13451934906225771</v>
          </cell>
          <cell r="M9">
            <v>0.42616141487072273</v>
          </cell>
          <cell r="N9">
            <v>0.63607529788552075</v>
          </cell>
          <cell r="O9">
            <v>0.79206782846224477</v>
          </cell>
          <cell r="P9">
            <v>0.87245676292546792</v>
          </cell>
          <cell r="Q9">
            <v>0.92345935013921954</v>
          </cell>
        </row>
        <row r="10">
          <cell r="K10" t="str">
            <v xml:space="preserve">PHEV-10 PC </v>
          </cell>
          <cell r="L10">
            <v>0.4930204980269301</v>
          </cell>
          <cell r="M10">
            <v>0.57302903985672138</v>
          </cell>
          <cell r="N10">
            <v>0.65139072723868052</v>
          </cell>
          <cell r="O10">
            <v>0.56525557803949078</v>
          </cell>
          <cell r="P10">
            <v>1.7699908891940467E-7</v>
          </cell>
          <cell r="Q10">
            <v>1.1297513113196007E-8</v>
          </cell>
        </row>
        <row r="11">
          <cell r="K11" t="str">
            <v>BEV-100 PC</v>
          </cell>
          <cell r="L11">
            <v>21.83893900656216</v>
          </cell>
          <cell r="M11">
            <v>66.156164621322361</v>
          </cell>
          <cell r="N11">
            <v>105.12941506179499</v>
          </cell>
          <cell r="O11">
            <v>135.2472850693166</v>
          </cell>
          <cell r="P11">
            <v>157.56906862567462</v>
          </cell>
          <cell r="Q11">
            <v>171.24352680048759</v>
          </cell>
        </row>
        <row r="12">
          <cell r="K12" t="str">
            <v>BEV-200 PC</v>
          </cell>
          <cell r="L12">
            <v>4.9674627431321738</v>
          </cell>
          <cell r="M12">
            <v>40.226975607947196</v>
          </cell>
          <cell r="N12">
            <v>63.472820387364301</v>
          </cell>
          <cell r="O12">
            <v>81.432202372076944</v>
          </cell>
          <cell r="P12">
            <v>94.727194034921965</v>
          </cell>
          <cell r="Q12">
            <v>102.99774604911931</v>
          </cell>
        </row>
        <row r="29">
          <cell r="L29">
            <v>2025</v>
          </cell>
          <cell r="M29">
            <v>2030</v>
          </cell>
          <cell r="N29">
            <v>2035</v>
          </cell>
          <cell r="O29">
            <v>2040</v>
          </cell>
          <cell r="P29">
            <v>2045</v>
          </cell>
          <cell r="Q29">
            <v>2050</v>
          </cell>
        </row>
        <row r="30">
          <cell r="K30" t="str">
            <v>NMC622</v>
          </cell>
          <cell r="L30">
            <v>8.6907449209932097E-2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</row>
        <row r="31">
          <cell r="K31" t="str">
            <v>NMC811</v>
          </cell>
          <cell r="L31">
            <v>8.2768999247553932E-2</v>
          </cell>
          <cell r="M31">
            <v>0.14145974416854701</v>
          </cell>
          <cell r="N31">
            <v>0.12264860797592099</v>
          </cell>
          <cell r="O31">
            <v>0.11136192626034599</v>
          </cell>
          <cell r="P31">
            <v>0.103837471783295</v>
          </cell>
          <cell r="Q31">
            <v>0.10007524454477</v>
          </cell>
        </row>
        <row r="32">
          <cell r="K32" t="str">
            <v>NCA (I)</v>
          </cell>
          <cell r="L32">
            <v>0.83032355154251403</v>
          </cell>
          <cell r="M32">
            <v>0.85854025583145299</v>
          </cell>
          <cell r="N32">
            <v>0.87735139202407908</v>
          </cell>
          <cell r="O32">
            <v>0.88863807373965398</v>
          </cell>
          <cell r="P32">
            <v>0.89616252821670495</v>
          </cell>
          <cell r="Q32">
            <v>0.8999247554552301</v>
          </cell>
        </row>
        <row r="33">
          <cell r="K33" t="str">
            <v>LFP(II)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</row>
        <row r="34">
          <cell r="K34" t="str">
            <v>NMC955 / NCA (II)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</row>
        <row r="35">
          <cell r="K35" t="str">
            <v>Li-S / Li-air / SSB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</row>
        <row r="38">
          <cell r="K38" t="str">
            <v>NMC622</v>
          </cell>
          <cell r="L38">
            <v>8.1180811808118203E-2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  <row r="39">
          <cell r="K39" t="str">
            <v>NMC811</v>
          </cell>
          <cell r="L39">
            <v>8.1180811808117787E-2</v>
          </cell>
          <cell r="M39">
            <v>8.3025830258302694E-2</v>
          </cell>
          <cell r="N39">
            <v>6.1500615006151805E-3</v>
          </cell>
          <cell r="O39">
            <v>0</v>
          </cell>
          <cell r="P39">
            <v>0</v>
          </cell>
          <cell r="Q39">
            <v>0</v>
          </cell>
        </row>
        <row r="40">
          <cell r="K40" t="str">
            <v>NCA (I)</v>
          </cell>
          <cell r="L40">
            <v>0.80781057810578105</v>
          </cell>
          <cell r="M40">
            <v>0.53659286592865829</v>
          </cell>
          <cell r="N40">
            <v>0.10455104551045481</v>
          </cell>
          <cell r="O40">
            <v>1.38376383763838E-2</v>
          </cell>
          <cell r="P40">
            <v>0</v>
          </cell>
          <cell r="Q40">
            <v>0</v>
          </cell>
        </row>
        <row r="41">
          <cell r="K41" t="str">
            <v>LFP(II)</v>
          </cell>
          <cell r="L41">
            <v>4.6125461254609944E-3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</row>
        <row r="42">
          <cell r="K42" t="str">
            <v>NMC955 / NCA (II)</v>
          </cell>
          <cell r="L42">
            <v>2.5215252152521971E-2</v>
          </cell>
          <cell r="M42">
            <v>0.38038130381303903</v>
          </cell>
          <cell r="N42">
            <v>0.88929889298893006</v>
          </cell>
          <cell r="O42">
            <v>0.98616236162361615</v>
          </cell>
          <cell r="P42">
            <v>1</v>
          </cell>
          <cell r="Q42">
            <v>1</v>
          </cell>
        </row>
        <row r="43">
          <cell r="K43" t="str">
            <v>Li-S / Li-air / SSB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</row>
        <row r="46">
          <cell r="K46" t="str">
            <v>NMC622</v>
          </cell>
          <cell r="L46">
            <v>9.1218305504019603E-2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</row>
        <row r="47">
          <cell r="K47" t="str">
            <v>NMC811</v>
          </cell>
          <cell r="L47">
            <v>2.6283240568954404E-2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</row>
        <row r="48">
          <cell r="K48" t="str">
            <v>NCA (I)</v>
          </cell>
          <cell r="L48">
            <v>0.83024118738404495</v>
          </cell>
          <cell r="M48">
            <v>0.75139146567717896</v>
          </cell>
          <cell r="N48">
            <v>0.34168212739641196</v>
          </cell>
          <cell r="O48">
            <v>8.3487940630797605E-2</v>
          </cell>
          <cell r="P48">
            <v>1.23685837971551E-2</v>
          </cell>
          <cell r="Q48">
            <v>0</v>
          </cell>
        </row>
        <row r="49">
          <cell r="K49" t="str">
            <v>LFP(II)</v>
          </cell>
          <cell r="L49">
            <v>5.2257266542980997E-2</v>
          </cell>
          <cell r="M49">
            <v>0.24860853432282098</v>
          </cell>
          <cell r="N49">
            <v>0.65831787260358798</v>
          </cell>
          <cell r="O49">
            <v>0.91651205936920233</v>
          </cell>
          <cell r="P49">
            <v>0.98763141620284489</v>
          </cell>
          <cell r="Q49">
            <v>1</v>
          </cell>
        </row>
        <row r="50">
          <cell r="K50" t="str">
            <v>NMC955 / NCA (II)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</row>
        <row r="51">
          <cell r="K51" t="str">
            <v>Li-S / Li-air / SSB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</row>
        <row r="54">
          <cell r="K54" t="str">
            <v>NMC622</v>
          </cell>
          <cell r="L54">
            <v>8.775704253588551E-2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</row>
        <row r="55">
          <cell r="K55" t="str">
            <v>NMC811</v>
          </cell>
          <cell r="L55">
            <v>7.8324225865209485E-2</v>
          </cell>
          <cell r="M55">
            <v>0.140875920770755</v>
          </cell>
          <cell r="N55">
            <v>0.11748977557823799</v>
          </cell>
          <cell r="O55">
            <v>6.4957441202414798E-2</v>
          </cell>
          <cell r="P55">
            <v>1.0608195575718E-2</v>
          </cell>
          <cell r="Q55">
            <v>0</v>
          </cell>
        </row>
        <row r="56">
          <cell r="K56" t="str">
            <v>NCA (I)</v>
          </cell>
          <cell r="L56">
            <v>0.83391873159890506</v>
          </cell>
          <cell r="M56">
            <v>0.84881602914389798</v>
          </cell>
          <cell r="N56">
            <v>0.861566484517304</v>
          </cell>
          <cell r="O56">
            <v>0.55737704918032716</v>
          </cell>
          <cell r="P56">
            <v>0.10382513661202099</v>
          </cell>
          <cell r="Q56">
            <v>0</v>
          </cell>
        </row>
        <row r="57">
          <cell r="K57" t="str">
            <v>LFP(II)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</row>
        <row r="58">
          <cell r="K58" t="str">
            <v>NMC955 / NCA (II)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</row>
        <row r="59">
          <cell r="K59" t="str">
            <v>Li-S / Li-air / SSB</v>
          </cell>
          <cell r="L59">
            <v>0</v>
          </cell>
          <cell r="M59">
            <v>1.0308050085346991E-2</v>
          </cell>
          <cell r="N59">
            <v>2.0943739904458029E-2</v>
          </cell>
          <cell r="O59">
            <v>0.37766550961725798</v>
          </cell>
          <cell r="P59">
            <v>0.88556666781226101</v>
          </cell>
          <cell r="Q59">
            <v>1</v>
          </cell>
        </row>
        <row r="64">
          <cell r="R64" t="str">
            <v>BEV-100 PC</v>
          </cell>
          <cell r="X64" t="str">
            <v>BEV-200 PC</v>
          </cell>
        </row>
        <row r="65">
          <cell r="X65">
            <v>54.646650164176862</v>
          </cell>
          <cell r="Y65">
            <v>54.646650164176862</v>
          </cell>
          <cell r="Z65">
            <v>54.646650164176862</v>
          </cell>
          <cell r="AA65">
            <v>54.646650164176862</v>
          </cell>
          <cell r="AB65">
            <v>54.646650164176862</v>
          </cell>
          <cell r="AC65">
            <v>54.646650164176862</v>
          </cell>
          <cell r="AF65">
            <v>27.796163835054116</v>
          </cell>
        </row>
        <row r="66">
          <cell r="R66">
            <v>29.5</v>
          </cell>
          <cell r="S66">
            <v>29.5</v>
          </cell>
          <cell r="T66">
            <v>29.5</v>
          </cell>
          <cell r="U66">
            <v>28.85</v>
          </cell>
          <cell r="V66">
            <v>29.5</v>
          </cell>
          <cell r="W66">
            <v>29.5</v>
          </cell>
          <cell r="AG66">
            <v>67.400000000000006</v>
          </cell>
          <cell r="AJ66">
            <v>31.88</v>
          </cell>
          <cell r="AK66">
            <v>63.76</v>
          </cell>
        </row>
        <row r="68">
          <cell r="R68" t="str">
            <v>NMC622</v>
          </cell>
          <cell r="S68" t="str">
            <v>NMC811</v>
          </cell>
          <cell r="T68" t="str">
            <v>NCA (I)</v>
          </cell>
          <cell r="U68" t="str">
            <v>LFP(II)</v>
          </cell>
          <cell r="V68" t="str">
            <v>NMC955</v>
          </cell>
          <cell r="W68" t="str">
            <v>NCA955</v>
          </cell>
          <cell r="X68" t="str">
            <v>NMC622</v>
          </cell>
          <cell r="Y68" t="str">
            <v>NMC811</v>
          </cell>
          <cell r="Z68" t="str">
            <v>NCA (I)</v>
          </cell>
          <cell r="AA68" t="str">
            <v>LFP(II)</v>
          </cell>
          <cell r="AB68" t="str">
            <v>NMC955</v>
          </cell>
          <cell r="AC68" t="str">
            <v>NCA955</v>
          </cell>
          <cell r="AF68" t="str">
            <v>Li-S</v>
          </cell>
          <cell r="AG68" t="str">
            <v>Li-S</v>
          </cell>
          <cell r="AJ68" t="str">
            <v>Li-air</v>
          </cell>
          <cell r="AK68" t="str">
            <v>Li-air</v>
          </cell>
        </row>
        <row r="72">
          <cell r="J72" t="str">
            <v>Cathode</v>
          </cell>
          <cell r="K72" t="str">
            <v>Active material (kg)</v>
          </cell>
          <cell r="R72">
            <v>44.181600000000003</v>
          </cell>
          <cell r="S72">
            <v>37.478400000000001</v>
          </cell>
          <cell r="T72">
            <v>40.591200000000001</v>
          </cell>
          <cell r="U72">
            <v>59.915399999999998</v>
          </cell>
          <cell r="V72">
            <v>36.136799999999994</v>
          </cell>
          <cell r="W72">
            <v>39.607200000000006</v>
          </cell>
          <cell r="X72">
            <v>86.899199999999993</v>
          </cell>
          <cell r="Y72">
            <v>73.713599999999985</v>
          </cell>
          <cell r="Z72">
            <v>79.838400000000007</v>
          </cell>
          <cell r="AA72">
            <v>117.79249999999999</v>
          </cell>
          <cell r="AB72">
            <v>71.078400000000002</v>
          </cell>
          <cell r="AC72">
            <v>77.903999999999996</v>
          </cell>
          <cell r="AF72">
            <v>16.495942636799899</v>
          </cell>
          <cell r="AG72">
            <v>33.598604715079929</v>
          </cell>
          <cell r="AJ72">
            <v>7.0355063115274463</v>
          </cell>
          <cell r="AK72">
            <v>14.452669397830256</v>
          </cell>
        </row>
        <row r="73">
          <cell r="R73">
            <v>0.92159999999999997</v>
          </cell>
          <cell r="S73">
            <v>2.0832000000000002</v>
          </cell>
          <cell r="T73">
            <v>0.8448</v>
          </cell>
          <cell r="U73">
            <v>1.2483</v>
          </cell>
          <cell r="V73">
            <v>2.0087999999999999</v>
          </cell>
          <cell r="W73">
            <v>0.8256</v>
          </cell>
          <cell r="X73">
            <v>1.8095999999999999</v>
          </cell>
          <cell r="Y73">
            <v>4.0943999999999994</v>
          </cell>
          <cell r="Z73">
            <v>1.6631999999999998</v>
          </cell>
          <cell r="AA73">
            <v>2.4539999999999997</v>
          </cell>
          <cell r="AB73">
            <v>3.948</v>
          </cell>
          <cell r="AC73">
            <v>1.6223999999999998</v>
          </cell>
          <cell r="AF73">
            <v>4.7131264676571218</v>
          </cell>
          <cell r="AG73">
            <v>9.599601347165704</v>
          </cell>
          <cell r="AJ73">
            <v>1.6315141859430531</v>
          </cell>
          <cell r="AK73">
            <v>3.3416326856388796</v>
          </cell>
        </row>
        <row r="74">
          <cell r="R74">
            <v>0.92159999999999997</v>
          </cell>
          <cell r="S74">
            <v>2.0832000000000002</v>
          </cell>
          <cell r="T74">
            <v>0.8448</v>
          </cell>
          <cell r="U74">
            <v>1.2483</v>
          </cell>
          <cell r="V74">
            <v>2.0087999999999999</v>
          </cell>
          <cell r="W74">
            <v>0.8256</v>
          </cell>
          <cell r="X74">
            <v>1.8095999999999999</v>
          </cell>
          <cell r="Y74">
            <v>4.0943999999999994</v>
          </cell>
          <cell r="Z74">
            <v>1.6631999999999998</v>
          </cell>
          <cell r="AA74">
            <v>2.4539999999999997</v>
          </cell>
          <cell r="AB74">
            <v>3.948</v>
          </cell>
          <cell r="AC74">
            <v>1.6223999999999998</v>
          </cell>
          <cell r="AF74">
            <v>2.3565632370385976</v>
          </cell>
          <cell r="AG74">
            <v>4.7998006739937544</v>
          </cell>
          <cell r="AJ74">
            <v>5.4664536719744401E-3</v>
          </cell>
          <cell r="AK74">
            <v>1.0999999999999999E-2</v>
          </cell>
        </row>
        <row r="75">
          <cell r="R75">
            <v>0.44236800000000004</v>
          </cell>
          <cell r="S75">
            <v>0.99993600000000016</v>
          </cell>
          <cell r="T75">
            <v>0.40550399999999998</v>
          </cell>
          <cell r="U75">
            <v>0.59918400000000005</v>
          </cell>
          <cell r="V75">
            <v>0.96422399999999997</v>
          </cell>
          <cell r="W75">
            <v>0.39628799999999997</v>
          </cell>
          <cell r="X75">
            <v>0.86860800000000005</v>
          </cell>
          <cell r="Y75">
            <v>1.9653119999999995</v>
          </cell>
          <cell r="Z75">
            <v>0.79833599999999993</v>
          </cell>
          <cell r="AA75">
            <v>1.1779199999999999</v>
          </cell>
          <cell r="AB75">
            <v>1.8950399999999998</v>
          </cell>
          <cell r="AC75">
            <v>0.77875199999999989</v>
          </cell>
          <cell r="AF75">
            <v>1.1311503537785268</v>
          </cell>
          <cell r="AG75">
            <v>2.3039043235170023</v>
          </cell>
          <cell r="AJ75">
            <v>0.13119488812738656</v>
          </cell>
          <cell r="AK75">
            <v>0.26400000000000001</v>
          </cell>
        </row>
        <row r="76">
          <cell r="K76" t="str">
            <v>Al current collector (kg)</v>
          </cell>
          <cell r="R76">
            <v>2.8187999999999995</v>
          </cell>
          <cell r="S76">
            <v>2.7799199999999993</v>
          </cell>
          <cell r="T76">
            <v>2.5369199999999998</v>
          </cell>
          <cell r="U76">
            <v>4.0902974999999993</v>
          </cell>
          <cell r="V76">
            <v>2.6244000000000001</v>
          </cell>
          <cell r="W76">
            <v>2.5077600000000002</v>
          </cell>
          <cell r="X76">
            <v>5.2974000000000006</v>
          </cell>
          <cell r="Y76">
            <v>5.2099200000000003</v>
          </cell>
          <cell r="Z76">
            <v>4.7627999999999995</v>
          </cell>
          <cell r="AA76">
            <v>6.8171624999999985</v>
          </cell>
          <cell r="AB76">
            <v>4.9183199999999996</v>
          </cell>
          <cell r="AC76">
            <v>4.7044800000000002</v>
          </cell>
          <cell r="AF76">
            <v>10.603895628819746</v>
          </cell>
          <cell r="AG76">
            <v>14.875435792076395</v>
          </cell>
          <cell r="AJ76">
            <v>22.132672105555315</v>
          </cell>
          <cell r="AK76">
            <v>21.252294057863935</v>
          </cell>
        </row>
        <row r="77">
          <cell r="K77" t="str">
            <v>Graphite (kg)</v>
          </cell>
          <cell r="R77">
            <v>26.805599999999998</v>
          </cell>
          <cell r="S77">
            <v>27.691199999999998</v>
          </cell>
          <cell r="T77">
            <v>27.398399999999999</v>
          </cell>
          <cell r="U77">
            <v>30.584850000000003</v>
          </cell>
          <cell r="V77">
            <v>27.729600000000001</v>
          </cell>
          <cell r="W77">
            <v>27.412800000000001</v>
          </cell>
          <cell r="X77">
            <v>51.926400000000008</v>
          </cell>
          <cell r="Y77">
            <v>53.647199999999998</v>
          </cell>
          <cell r="Z77">
            <v>53.056799999999996</v>
          </cell>
          <cell r="AA77">
            <v>16.836120000000001</v>
          </cell>
          <cell r="AB77">
            <v>53.709599999999995</v>
          </cell>
          <cell r="AC77">
            <v>53.078400000000002</v>
          </cell>
          <cell r="AE77" t="str">
            <v>Lithium anode (kg)</v>
          </cell>
          <cell r="AF77">
            <v>6.3845085274565418</v>
          </cell>
          <cell r="AG77">
            <v>12.874969754472433</v>
          </cell>
          <cell r="AJ77">
            <v>9.5546030095741106</v>
          </cell>
          <cell r="AK77">
            <v>19.441450217426755</v>
          </cell>
        </row>
        <row r="78">
          <cell r="K78" t="str">
            <v>PVDF (kg)</v>
          </cell>
          <cell r="R78">
            <v>0.54720000000000002</v>
          </cell>
          <cell r="S78">
            <v>0.56400000000000006</v>
          </cell>
          <cell r="T78">
            <v>0.55920000000000003</v>
          </cell>
          <cell r="U78">
            <v>0.62414999999999998</v>
          </cell>
          <cell r="V78">
            <v>0.5663999999999999</v>
          </cell>
          <cell r="W78">
            <v>0.55920000000000003</v>
          </cell>
          <cell r="X78">
            <v>1.0608</v>
          </cell>
          <cell r="Y78">
            <v>1.0944</v>
          </cell>
          <cell r="Z78">
            <v>1.0824</v>
          </cell>
          <cell r="AA78">
            <v>0.34355999999999998</v>
          </cell>
          <cell r="AB78">
            <v>1.0968</v>
          </cell>
          <cell r="AC78">
            <v>1.0824</v>
          </cell>
          <cell r="AF78">
            <v>1.4707099200801956</v>
          </cell>
          <cell r="AG78">
            <v>2.0912774951291793</v>
          </cell>
          <cell r="AJ78">
            <v>2.7830730461931141</v>
          </cell>
          <cell r="AK78">
            <v>2.7132337891454736</v>
          </cell>
        </row>
        <row r="79">
          <cell r="K79" t="str">
            <v>NMP (kg)</v>
          </cell>
          <cell r="R79">
            <v>0.262656</v>
          </cell>
          <cell r="S79">
            <v>0.27072000000000002</v>
          </cell>
          <cell r="T79">
            <v>0.26841599999999999</v>
          </cell>
          <cell r="U79">
            <v>0.29959200000000002</v>
          </cell>
          <cell r="V79">
            <v>0.271872</v>
          </cell>
          <cell r="W79">
            <v>0.26841599999999999</v>
          </cell>
          <cell r="X79">
            <v>0.50918399999999997</v>
          </cell>
          <cell r="Y79">
            <v>0.525312</v>
          </cell>
          <cell r="Z79">
            <v>0.51955200000000001</v>
          </cell>
          <cell r="AA79">
            <v>0.16490879999999997</v>
          </cell>
          <cell r="AB79">
            <v>0.52646400000000004</v>
          </cell>
          <cell r="AC79">
            <v>0.51955200000000001</v>
          </cell>
          <cell r="AF79">
            <v>0</v>
          </cell>
          <cell r="AG79">
            <v>0</v>
          </cell>
          <cell r="AJ79">
            <v>0</v>
          </cell>
          <cell r="AK79">
            <v>0</v>
          </cell>
        </row>
        <row r="80">
          <cell r="K80" t="str">
            <v>Cu current collector (kg)</v>
          </cell>
          <cell r="R80">
            <v>6.7737600000000002</v>
          </cell>
          <cell r="S80">
            <v>6.6662400000000002</v>
          </cell>
          <cell r="T80">
            <v>6.1071360000000006</v>
          </cell>
          <cell r="U80">
            <v>9.3717120000000005</v>
          </cell>
          <cell r="V80">
            <v>6.3006719999999996</v>
          </cell>
          <cell r="W80">
            <v>6.0426240000000009</v>
          </cell>
          <cell r="X80">
            <v>12.515328</v>
          </cell>
          <cell r="Y80">
            <v>12.321792</v>
          </cell>
          <cell r="Z80">
            <v>11.289600000000002</v>
          </cell>
          <cell r="AA80">
            <v>4.3734656000000003</v>
          </cell>
          <cell r="AB80">
            <v>11.655168000000002</v>
          </cell>
          <cell r="AC80">
            <v>11.160576000000001</v>
          </cell>
          <cell r="AF80">
            <v>19.516357390689471</v>
          </cell>
          <cell r="AG80">
            <v>27.392273072142707</v>
          </cell>
          <cell r="AJ80">
            <v>40.672163596178748</v>
          </cell>
          <cell r="AK80">
            <v>39.048515344310474</v>
          </cell>
        </row>
        <row r="81">
          <cell r="K81" t="str">
            <v>LiPF6 (kg)</v>
          </cell>
          <cell r="R81">
            <v>2.3910829714285713</v>
          </cell>
          <cell r="S81">
            <v>2.360349257142857</v>
          </cell>
          <cell r="T81">
            <v>2.2865883428571427</v>
          </cell>
          <cell r="U81">
            <v>4.0153597714285718</v>
          </cell>
          <cell r="V81">
            <v>2.2927350857142863</v>
          </cell>
          <cell r="W81">
            <v>2.274294857142857</v>
          </cell>
          <cell r="X81">
            <v>4.6592310857142873</v>
          </cell>
          <cell r="Y81">
            <v>4.597763657142858</v>
          </cell>
          <cell r="Z81">
            <v>4.4563885714285716</v>
          </cell>
          <cell r="AA81">
            <v>7.7327305714285721</v>
          </cell>
          <cell r="AB81">
            <v>4.4686820571428578</v>
          </cell>
          <cell r="AC81">
            <v>4.4256548571428569</v>
          </cell>
          <cell r="AF81">
            <v>5.8146519480889651</v>
          </cell>
          <cell r="AG81">
            <v>11.182225099682723</v>
          </cell>
          <cell r="AI81" t="str">
            <v>LiClO4 (kg)</v>
          </cell>
          <cell r="AJ81">
            <v>4.4338053063693703</v>
          </cell>
          <cell r="AK81">
            <v>7.5744627165949323</v>
          </cell>
        </row>
        <row r="82">
          <cell r="K82" t="str">
            <v>EC (kg)</v>
          </cell>
          <cell r="R82">
            <v>4.4060585142857143</v>
          </cell>
          <cell r="S82">
            <v>4.3494253714285707</v>
          </cell>
          <cell r="T82">
            <v>4.213505828571428</v>
          </cell>
          <cell r="U82">
            <v>7.3991201142857133</v>
          </cell>
          <cell r="V82">
            <v>4.224832457142857</v>
          </cell>
          <cell r="W82">
            <v>4.1908525714285707</v>
          </cell>
          <cell r="X82">
            <v>8.5855844571428577</v>
          </cell>
          <cell r="Y82">
            <v>8.4723181714285722</v>
          </cell>
          <cell r="Z82">
            <v>8.2118057142857133</v>
          </cell>
          <cell r="AA82">
            <v>14.249134714285711</v>
          </cell>
          <cell r="AB82">
            <v>8.2344589714285714</v>
          </cell>
          <cell r="AC82">
            <v>8.1551725714285705</v>
          </cell>
          <cell r="AF82">
            <v>10.539056655911265</v>
          </cell>
          <cell r="AG82">
            <v>20.267782993174951</v>
          </cell>
          <cell r="AJ82">
            <v>34.725918752892923</v>
          </cell>
          <cell r="AK82">
            <v>51.749336755483171</v>
          </cell>
        </row>
        <row r="83">
          <cell r="K83" t="str">
            <v>DMC (kg)</v>
          </cell>
          <cell r="R83">
            <v>4.4060585142857143</v>
          </cell>
          <cell r="S83">
            <v>4.3494253714285707</v>
          </cell>
          <cell r="T83">
            <v>4.213505828571428</v>
          </cell>
          <cell r="U83">
            <v>7.3991201142857133</v>
          </cell>
          <cell r="V83">
            <v>4.224832457142857</v>
          </cell>
          <cell r="W83">
            <v>4.1908525714285707</v>
          </cell>
          <cell r="X83">
            <v>8.5855844571428577</v>
          </cell>
          <cell r="Y83">
            <v>8.4723181714285722</v>
          </cell>
          <cell r="Z83">
            <v>8.2118057142857133</v>
          </cell>
          <cell r="AA83">
            <v>14.249134714285711</v>
          </cell>
          <cell r="AB83">
            <v>8.2344589714285714</v>
          </cell>
          <cell r="AC83">
            <v>8.1551725714285705</v>
          </cell>
          <cell r="AF83">
            <v>19.624450324800225</v>
          </cell>
          <cell r="AG83">
            <v>37.740009711429217</v>
          </cell>
          <cell r="AJ83">
            <v>7.3211113293021359</v>
          </cell>
          <cell r="AK83">
            <v>7.0807074328884729</v>
          </cell>
        </row>
        <row r="84">
          <cell r="K84" t="str">
            <v>PP (kg)</v>
          </cell>
          <cell r="R84">
            <v>0.71150400000000014</v>
          </cell>
          <cell r="S84">
            <v>0.85694400000000015</v>
          </cell>
          <cell r="T84">
            <v>0.63892800000000005</v>
          </cell>
          <cell r="U84">
            <v>1.1038679999999998</v>
          </cell>
          <cell r="V84">
            <v>0.80784000000000011</v>
          </cell>
          <cell r="W84">
            <v>0.63115199999999994</v>
          </cell>
          <cell r="X84">
            <v>1.353024</v>
          </cell>
          <cell r="Y84">
            <v>1.6299359999999998</v>
          </cell>
          <cell r="Z84">
            <v>1.2156479999999998</v>
          </cell>
          <cell r="AA84">
            <v>1.83978</v>
          </cell>
          <cell r="AB84">
            <v>1.5364799999999998</v>
          </cell>
          <cell r="AC84">
            <v>1.2000960000000003</v>
          </cell>
          <cell r="AF84">
            <v>0.36341574675555982</v>
          </cell>
          <cell r="AG84">
            <v>0.6988890687301702</v>
          </cell>
          <cell r="AJ84">
            <v>1.830277832325534</v>
          </cell>
          <cell r="AK84">
            <v>1.7701768582221182</v>
          </cell>
        </row>
        <row r="85">
          <cell r="K85" t="str">
            <v>PE (kg)</v>
          </cell>
          <cell r="R85">
            <v>0.17787600000000003</v>
          </cell>
          <cell r="S85">
            <v>0.21423600000000001</v>
          </cell>
          <cell r="T85">
            <v>0.15973200000000001</v>
          </cell>
          <cell r="U85">
            <v>0.27596699999999996</v>
          </cell>
          <cell r="V85">
            <v>0.20196000000000003</v>
          </cell>
          <cell r="W85">
            <v>0.15778799999999998</v>
          </cell>
          <cell r="X85">
            <v>0.338256</v>
          </cell>
          <cell r="Y85">
            <v>0.40748399999999996</v>
          </cell>
          <cell r="Z85">
            <v>0.30391199999999996</v>
          </cell>
          <cell r="AA85">
            <v>0.45994500000000005</v>
          </cell>
          <cell r="AB85">
            <v>0.38411999999999996</v>
          </cell>
          <cell r="AC85">
            <v>0.30002400000000007</v>
          </cell>
          <cell r="AF85">
            <v>4.5752957497328897</v>
          </cell>
          <cell r="AG85">
            <v>6.4281453779789759</v>
          </cell>
          <cell r="AJ85">
            <v>1.8572374800985942</v>
          </cell>
          <cell r="AK85">
            <v>2.4361095773249706</v>
          </cell>
        </row>
        <row r="86">
          <cell r="K86" t="str">
            <v>Al (kg)</v>
          </cell>
          <cell r="R86">
            <v>1.3199999999999998</v>
          </cell>
          <cell r="S86">
            <v>1.3440000000000001</v>
          </cell>
          <cell r="T86">
            <v>1.296</v>
          </cell>
          <cell r="U86">
            <v>9.3800000000000008E-2</v>
          </cell>
          <cell r="V86">
            <v>1.3199999999999998</v>
          </cell>
          <cell r="W86">
            <v>1.296</v>
          </cell>
          <cell r="X86">
            <v>1.9679999999999997</v>
          </cell>
          <cell r="Y86">
            <v>1.9679999999999997</v>
          </cell>
          <cell r="Z86">
            <v>1.92</v>
          </cell>
          <cell r="AA86">
            <v>0.33500000000000002</v>
          </cell>
          <cell r="AB86">
            <v>1.944</v>
          </cell>
          <cell r="AC86">
            <v>1.92</v>
          </cell>
          <cell r="AF86">
            <v>1.1438239374332224</v>
          </cell>
          <cell r="AG86">
            <v>1.607036344494744</v>
          </cell>
          <cell r="AJ86">
            <v>6.1357623416590608</v>
          </cell>
          <cell r="AK86">
            <v>8.048184233236567</v>
          </cell>
        </row>
        <row r="87">
          <cell r="K87" t="str">
            <v>Cu (kg)</v>
          </cell>
          <cell r="R87">
            <v>4.4160000000000004</v>
          </cell>
          <cell r="S87">
            <v>4.4399999999999995</v>
          </cell>
          <cell r="T87">
            <v>4.2959999999999994</v>
          </cell>
          <cell r="U87">
            <v>0.31220000000000003</v>
          </cell>
          <cell r="V87">
            <v>4.3440000000000003</v>
          </cell>
          <cell r="W87">
            <v>4.2959999999999994</v>
          </cell>
          <cell r="X87">
            <v>6.5279999999999996</v>
          </cell>
          <cell r="Y87">
            <v>6.5520000000000005</v>
          </cell>
          <cell r="Z87">
            <v>6.3840000000000003</v>
          </cell>
          <cell r="AA87">
            <v>1.115</v>
          </cell>
          <cell r="AB87">
            <v>6.4560000000000004</v>
          </cell>
          <cell r="AC87">
            <v>6.3599999999999994</v>
          </cell>
          <cell r="AF87">
            <v>1.9494794761839793</v>
          </cell>
          <cell r="AG87">
            <v>2.7636493184761006</v>
          </cell>
          <cell r="AJ87">
            <v>7.3601034393600022</v>
          </cell>
          <cell r="AK87">
            <v>11.04944779008</v>
          </cell>
        </row>
        <row r="88">
          <cell r="K88" t="str">
            <v>Al (kg)</v>
          </cell>
          <cell r="R88">
            <v>2.1534869952000002</v>
          </cell>
          <cell r="S88">
            <v>2.1611764224000005</v>
          </cell>
          <cell r="T88">
            <v>2.0845864512000003</v>
          </cell>
          <cell r="U88">
            <v>1.1324610000000004</v>
          </cell>
          <cell r="V88">
            <v>2.1352092479999998</v>
          </cell>
          <cell r="W88">
            <v>2.0563989696000005</v>
          </cell>
          <cell r="X88">
            <v>3.493318752</v>
          </cell>
          <cell r="Y88">
            <v>3.5012621952000007</v>
          </cell>
          <cell r="Z88">
            <v>3.3626145600000008</v>
          </cell>
          <cell r="AA88">
            <v>1.8874350000000004</v>
          </cell>
          <cell r="AB88">
            <v>3.4251196032000006</v>
          </cell>
          <cell r="AC88">
            <v>3.3116270688</v>
          </cell>
          <cell r="AF88">
            <v>6.4405025657633725</v>
          </cell>
          <cell r="AG88">
            <v>9.1302784891877007</v>
          </cell>
          <cell r="AJ88">
            <v>1.144904979456</v>
          </cell>
          <cell r="AK88">
            <v>1.7188029895680004</v>
          </cell>
        </row>
        <row r="89">
          <cell r="K89" t="str">
            <v>PET (kg)</v>
          </cell>
          <cell r="R89">
            <v>0.33498686591999993</v>
          </cell>
          <cell r="S89">
            <v>0.33618299903999993</v>
          </cell>
          <cell r="T89">
            <v>0.32426900351999999</v>
          </cell>
          <cell r="U89">
            <v>0.17616059999999997</v>
          </cell>
          <cell r="V89">
            <v>0.33214366079999996</v>
          </cell>
          <cell r="W89">
            <v>0.31988428415999998</v>
          </cell>
          <cell r="X89">
            <v>0.5434051392</v>
          </cell>
          <cell r="Y89">
            <v>0.54464078591999987</v>
          </cell>
          <cell r="Z89">
            <v>0.52307337600000003</v>
          </cell>
          <cell r="AA89">
            <v>0.293601</v>
          </cell>
          <cell r="AB89">
            <v>0.53279638271999996</v>
          </cell>
          <cell r="AC89">
            <v>0.51514198847999992</v>
          </cell>
          <cell r="AF89">
            <v>4.4291318400000002</v>
          </cell>
          <cell r="AG89">
            <v>7.4771424000000009</v>
          </cell>
          <cell r="AJ89">
            <v>0.49067356262400003</v>
          </cell>
          <cell r="AK89">
            <v>0.73662985267200021</v>
          </cell>
        </row>
        <row r="90">
          <cell r="K90" t="str">
            <v>PP (kg)</v>
          </cell>
          <cell r="R90">
            <v>0.14356579967999999</v>
          </cell>
          <cell r="S90">
            <v>0.14407842815999999</v>
          </cell>
          <cell r="T90">
            <v>0.13897243008000001</v>
          </cell>
          <cell r="U90">
            <v>7.5497400000000006E-2</v>
          </cell>
          <cell r="V90">
            <v>0.14234728320000004</v>
          </cell>
          <cell r="W90">
            <v>0.13709326464000002</v>
          </cell>
          <cell r="X90">
            <v>0.23288791679999998</v>
          </cell>
          <cell r="Y90">
            <v>0.23341747968000001</v>
          </cell>
          <cell r="Z90">
            <v>0.22417430400000002</v>
          </cell>
          <cell r="AA90">
            <v>0.125829</v>
          </cell>
          <cell r="AB90">
            <v>0.22834130687999996</v>
          </cell>
          <cell r="AC90">
            <v>0.22077513792</v>
          </cell>
          <cell r="AF90">
            <v>0.68897606399999989</v>
          </cell>
          <cell r="AG90">
            <v>1.16311104</v>
          </cell>
          <cell r="AH90" t="str">
            <v>Oxygen tank</v>
          </cell>
          <cell r="AJ90">
            <v>55</v>
          </cell>
          <cell r="AK90">
            <v>55</v>
          </cell>
        </row>
        <row r="91">
          <cell r="K91" t="str">
            <v>Al casing (kg)</v>
          </cell>
          <cell r="R91">
            <v>3.96</v>
          </cell>
          <cell r="S91">
            <v>3.96</v>
          </cell>
          <cell r="T91">
            <v>3.88</v>
          </cell>
          <cell r="U91">
            <v>0</v>
          </cell>
          <cell r="V91">
            <v>3.9000000000000004</v>
          </cell>
          <cell r="W91">
            <v>3.88</v>
          </cell>
          <cell r="X91">
            <v>5.5200000000000005</v>
          </cell>
          <cell r="Y91">
            <v>5.5400000000000009</v>
          </cell>
          <cell r="Z91">
            <v>5.4</v>
          </cell>
          <cell r="AA91">
            <v>0</v>
          </cell>
          <cell r="AB91">
            <v>5.44</v>
          </cell>
          <cell r="AC91">
            <v>5.3800000000000008</v>
          </cell>
          <cell r="AF91">
            <v>0.29527545599999999</v>
          </cell>
          <cell r="AG91">
            <v>0.49847616000000011</v>
          </cell>
          <cell r="AJ91">
            <v>4.3196393179234587</v>
          </cell>
          <cell r="AK91">
            <v>5.5723248925566375</v>
          </cell>
        </row>
        <row r="92">
          <cell r="K92" t="str">
            <v>Al conductor/cooling plates (kg)</v>
          </cell>
          <cell r="R92">
            <v>3.7</v>
          </cell>
          <cell r="S92">
            <v>3.74</v>
          </cell>
          <cell r="T92">
            <v>3.5599999999999996</v>
          </cell>
          <cell r="U92">
            <v>2.25</v>
          </cell>
          <cell r="V92">
            <v>3.66</v>
          </cell>
          <cell r="W92">
            <v>3.54</v>
          </cell>
          <cell r="X92">
            <v>6.32</v>
          </cell>
          <cell r="Y92">
            <v>6.4</v>
          </cell>
          <cell r="Z92">
            <v>6.08</v>
          </cell>
          <cell r="AA92">
            <v>3.657</v>
          </cell>
          <cell r="AB92">
            <v>6.24</v>
          </cell>
          <cell r="AC92">
            <v>6.04</v>
          </cell>
          <cell r="AF92">
            <v>4.427718795100267</v>
          </cell>
          <cell r="AG92">
            <v>6.1362446465761424</v>
          </cell>
          <cell r="AJ92">
            <v>6.6265068702783045</v>
          </cell>
          <cell r="AK92">
            <v>10.243324157570141</v>
          </cell>
        </row>
        <row r="93">
          <cell r="K93" t="str">
            <v>Terminal (kg)</v>
          </cell>
          <cell r="R93">
            <v>0.68</v>
          </cell>
          <cell r="S93">
            <v>0.66</v>
          </cell>
          <cell r="T93">
            <v>0.68</v>
          </cell>
          <cell r="U93">
            <v>0</v>
          </cell>
          <cell r="V93">
            <v>0.68</v>
          </cell>
          <cell r="W93">
            <v>0.68</v>
          </cell>
          <cell r="X93">
            <v>1.1000000000000001</v>
          </cell>
          <cell r="Y93">
            <v>1.1000000000000001</v>
          </cell>
          <cell r="Z93">
            <v>1.1200000000000001</v>
          </cell>
          <cell r="AA93">
            <v>0</v>
          </cell>
          <cell r="AB93">
            <v>1.1000000000000001</v>
          </cell>
          <cell r="AC93">
            <v>1.1200000000000001</v>
          </cell>
          <cell r="AF93">
            <v>7.7687089430381828</v>
          </cell>
          <cell r="AG93">
            <v>13.560417992855175</v>
          </cell>
          <cell r="AJ93">
            <v>0.48254033831713872</v>
          </cell>
          <cell r="AK93">
            <v>0.48254033831713872</v>
          </cell>
        </row>
        <row r="94">
          <cell r="K94" t="str">
            <v>Cell group interconnects (kg)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F94">
            <v>0.64968158281980126</v>
          </cell>
          <cell r="AG94">
            <v>0.64900478864257194</v>
          </cell>
          <cell r="AJ94">
            <v>1.8465061282740516</v>
          </cell>
          <cell r="AK94">
            <v>2.4168776861501375</v>
          </cell>
        </row>
        <row r="95">
          <cell r="K95" t="str">
            <v>Al jacket outer layer (kg)</v>
          </cell>
          <cell r="R95">
            <v>25.90945653206651</v>
          </cell>
          <cell r="S95">
            <v>25.917999049881239</v>
          </cell>
          <cell r="T95">
            <v>25.537857007125893</v>
          </cell>
          <cell r="U95">
            <v>7.9506598574821856</v>
          </cell>
          <cell r="V95">
            <v>25.621146555819482</v>
          </cell>
          <cell r="W95">
            <v>25.569891448931116</v>
          </cell>
          <cell r="X95">
            <v>33.97466116389549</v>
          </cell>
          <cell r="Y95">
            <v>34.004559976247037</v>
          </cell>
          <cell r="Z95">
            <v>33.40017684085511</v>
          </cell>
          <cell r="AA95">
            <v>15.227038004750595</v>
          </cell>
          <cell r="AB95">
            <v>33.574230641330168</v>
          </cell>
          <cell r="AC95">
            <v>33.421533135391932</v>
          </cell>
          <cell r="AF95">
            <v>1.7168471478383063</v>
          </cell>
          <cell r="AG95">
            <v>2.4288341483782099</v>
          </cell>
          <cell r="AJ95">
            <v>31.02322125890737</v>
          </cell>
          <cell r="AK95">
            <v>38.605773634204276</v>
          </cell>
        </row>
        <row r="96">
          <cell r="K96" t="str">
            <v>Fiber glass jacket insulation layer (kg)*</v>
          </cell>
          <cell r="R96">
            <v>1.0235834679334916</v>
          </cell>
          <cell r="S96">
            <v>1.0239209501187649</v>
          </cell>
          <cell r="T96">
            <v>1.0089029928741093</v>
          </cell>
          <cell r="U96">
            <v>0.31410014251781476</v>
          </cell>
          <cell r="V96">
            <v>1.0121934441805227</v>
          </cell>
          <cell r="W96">
            <v>1.0101685510688836</v>
          </cell>
          <cell r="X96">
            <v>1.342208836104513</v>
          </cell>
          <cell r="Y96">
            <v>1.3433900237529692</v>
          </cell>
          <cell r="Z96">
            <v>1.319513159144893</v>
          </cell>
          <cell r="AA96">
            <v>0.60156199524940623</v>
          </cell>
          <cell r="AB96">
            <v>1.3263893586698337</v>
          </cell>
          <cell r="AC96">
            <v>1.3203568646080759</v>
          </cell>
          <cell r="AF96">
            <v>28.523466983372927</v>
          </cell>
          <cell r="AG96">
            <v>37.836947030878861</v>
          </cell>
          <cell r="AJ96">
            <v>1.2256087410926366</v>
          </cell>
          <cell r="AK96">
            <v>1.5251663657957244</v>
          </cell>
        </row>
        <row r="97">
          <cell r="K97" t="str">
            <v>Steel module compression plate (kg)</v>
          </cell>
          <cell r="R97">
            <v>1.1140000000000001</v>
          </cell>
          <cell r="S97">
            <v>1.1220000000000001</v>
          </cell>
          <cell r="T97">
            <v>1.083</v>
          </cell>
          <cell r="U97">
            <v>0</v>
          </cell>
          <cell r="V97">
            <v>1.1020000000000001</v>
          </cell>
          <cell r="W97">
            <v>1.0740000000000001</v>
          </cell>
          <cell r="X97">
            <v>1.8520000000000001</v>
          </cell>
          <cell r="Y97">
            <v>1.873</v>
          </cell>
          <cell r="Z97">
            <v>1.788</v>
          </cell>
          <cell r="AA97">
            <v>0</v>
          </cell>
          <cell r="AB97">
            <v>1.8320000000000001</v>
          </cell>
          <cell r="AC97">
            <v>1.77</v>
          </cell>
          <cell r="AF97">
            <v>1.1268530166270785</v>
          </cell>
          <cell r="AG97">
            <v>1.4947929691211403</v>
          </cell>
          <cell r="AJ97">
            <v>1.5971435402554128</v>
          </cell>
          <cell r="AK97">
            <v>2.4557607097284122</v>
          </cell>
        </row>
        <row r="98">
          <cell r="K98" t="str">
            <v>Steel strap (kg)</v>
          </cell>
          <cell r="AF98">
            <v>1.429</v>
          </cell>
          <cell r="AG98">
            <v>2.4950000000000001</v>
          </cell>
        </row>
        <row r="99">
          <cell r="K99" t="str">
            <v>Cu module interconnects (kg)</v>
          </cell>
          <cell r="R99">
            <v>0.84</v>
          </cell>
          <cell r="S99">
            <v>0.84</v>
          </cell>
          <cell r="T99">
            <v>0.86099999999999999</v>
          </cell>
          <cell r="U99">
            <v>0</v>
          </cell>
          <cell r="V99">
            <v>0.84</v>
          </cell>
          <cell r="W99">
            <v>0.86099999999999999</v>
          </cell>
          <cell r="X99">
            <v>1.3859999999999999</v>
          </cell>
          <cell r="Y99">
            <v>1.3859999999999999</v>
          </cell>
          <cell r="Z99">
            <v>1.407</v>
          </cell>
          <cell r="AA99">
            <v>0</v>
          </cell>
          <cell r="AB99">
            <v>1.3859999999999999</v>
          </cell>
          <cell r="AC99">
            <v>1.407</v>
          </cell>
          <cell r="AJ99">
            <v>0.70370466004582721</v>
          </cell>
          <cell r="AK99">
            <v>0.70370466004582721</v>
          </cell>
        </row>
        <row r="100">
          <cell r="K100" t="str">
            <v>BMS (kg)</v>
          </cell>
          <cell r="R100">
            <v>3.6</v>
          </cell>
          <cell r="S100">
            <v>3.6</v>
          </cell>
          <cell r="T100">
            <v>3.6</v>
          </cell>
          <cell r="U100">
            <v>3.1</v>
          </cell>
          <cell r="V100">
            <v>3.6</v>
          </cell>
          <cell r="W100">
            <v>3.6</v>
          </cell>
          <cell r="X100">
            <v>3.6</v>
          </cell>
          <cell r="Y100">
            <v>3.6</v>
          </cell>
          <cell r="Z100">
            <v>3.6</v>
          </cell>
          <cell r="AA100">
            <v>3.1</v>
          </cell>
          <cell r="AB100">
            <v>3.6</v>
          </cell>
          <cell r="AC100">
            <v>3.6</v>
          </cell>
          <cell r="AF100">
            <v>0.81600000000000006</v>
          </cell>
          <cell r="AG100">
            <v>0.81600000000000006</v>
          </cell>
          <cell r="AJ100">
            <v>4</v>
          </cell>
          <cell r="AK100">
            <v>4</v>
          </cell>
        </row>
        <row r="101">
          <cell r="K101" t="str">
            <v>Coolant EG (kg)</v>
          </cell>
          <cell r="R101">
            <v>5.5650000000000004</v>
          </cell>
          <cell r="S101">
            <v>5.43</v>
          </cell>
          <cell r="T101">
            <v>5.8150000000000004</v>
          </cell>
          <cell r="U101">
            <v>1.135</v>
          </cell>
          <cell r="V101">
            <v>5.4950000000000001</v>
          </cell>
          <cell r="W101">
            <v>5.875</v>
          </cell>
          <cell r="X101">
            <v>5.31</v>
          </cell>
          <cell r="Y101">
            <v>5.19</v>
          </cell>
          <cell r="Z101">
            <v>5.5250000000000004</v>
          </cell>
          <cell r="AA101">
            <v>1.74</v>
          </cell>
          <cell r="AB101">
            <v>5.24</v>
          </cell>
          <cell r="AC101">
            <v>5.5750000000000002</v>
          </cell>
          <cell r="AF101">
            <v>4</v>
          </cell>
          <cell r="AG101">
            <v>4</v>
          </cell>
          <cell r="AJ101">
            <v>9.3858833581094494</v>
          </cell>
          <cell r="AK101">
            <v>10.925179187180349</v>
          </cell>
        </row>
        <row r="102">
          <cell r="K102" t="str">
            <v>Coolant deionised water (kg)</v>
          </cell>
          <cell r="R102">
            <v>5.5650000000000004</v>
          </cell>
          <cell r="S102">
            <v>5.43</v>
          </cell>
          <cell r="T102">
            <v>5.8150000000000004</v>
          </cell>
          <cell r="U102">
            <v>1.135</v>
          </cell>
          <cell r="V102">
            <v>5.4950000000000001</v>
          </cell>
          <cell r="W102">
            <v>5.875</v>
          </cell>
          <cell r="X102">
            <v>5.31</v>
          </cell>
          <cell r="Y102">
            <v>5.19</v>
          </cell>
          <cell r="Z102">
            <v>5.5250000000000004</v>
          </cell>
          <cell r="AA102">
            <v>1.74</v>
          </cell>
          <cell r="AB102">
            <v>5.24</v>
          </cell>
          <cell r="AC102">
            <v>5.5750000000000002</v>
          </cell>
          <cell r="AF102">
            <v>3.585</v>
          </cell>
          <cell r="AG102">
            <v>4.76</v>
          </cell>
          <cell r="AJ102">
            <v>9.3858833581094494</v>
          </cell>
          <cell r="AK102">
            <v>10.925179187180349</v>
          </cell>
        </row>
        <row r="103">
          <cell r="AF103">
            <v>3.585</v>
          </cell>
          <cell r="AG103">
            <v>4.76</v>
          </cell>
        </row>
        <row r="104">
          <cell r="K104" t="str">
            <v>Pack terminal 75% Cu + 25% Ceramic (kg)</v>
          </cell>
          <cell r="R104">
            <v>7.6999999999999999E-2</v>
          </cell>
          <cell r="S104">
            <v>7.5999999999999998E-2</v>
          </cell>
          <cell r="T104">
            <v>7.8E-2</v>
          </cell>
          <cell r="U104">
            <v>1.4750000000000001</v>
          </cell>
          <cell r="V104">
            <v>7.6999999999999999E-2</v>
          </cell>
          <cell r="W104">
            <v>7.9000000000000001E-2</v>
          </cell>
          <cell r="X104">
            <v>0.126</v>
          </cell>
          <cell r="Y104">
            <v>0.125</v>
          </cell>
          <cell r="Z104">
            <v>0.128</v>
          </cell>
          <cell r="AA104">
            <v>1.4750000000000001</v>
          </cell>
          <cell r="AB104">
            <v>0.126</v>
          </cell>
          <cell r="AC104">
            <v>0.128</v>
          </cell>
          <cell r="AJ104">
            <v>0.28722639185543974</v>
          </cell>
          <cell r="AK104">
            <v>0.28722639185543974</v>
          </cell>
        </row>
        <row r="105">
          <cell r="AF105">
            <v>0.19319999999999998</v>
          </cell>
          <cell r="AG105">
            <v>0.19319999999999998</v>
          </cell>
        </row>
        <row r="107">
          <cell r="R107">
            <v>16.789008000000003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33.021695999999999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</row>
        <row r="108">
          <cell r="R108">
            <v>0</v>
          </cell>
          <cell r="S108">
            <v>9.3696000000000002</v>
          </cell>
          <cell r="T108">
            <v>10.1478</v>
          </cell>
          <cell r="U108">
            <v>27.561084000000001</v>
          </cell>
          <cell r="V108">
            <v>9.0341999999999985</v>
          </cell>
          <cell r="W108">
            <v>9.9018000000000015</v>
          </cell>
          <cell r="X108">
            <v>0</v>
          </cell>
          <cell r="Y108">
            <v>18.428399999999996</v>
          </cell>
          <cell r="Z108">
            <v>19.959600000000002</v>
          </cell>
          <cell r="AA108">
            <v>54.184549999999994</v>
          </cell>
          <cell r="AB108">
            <v>17.769600000000001</v>
          </cell>
          <cell r="AC108">
            <v>19.475999999999999</v>
          </cell>
        </row>
        <row r="109">
          <cell r="R109">
            <v>14.579928000000002</v>
          </cell>
          <cell r="S109">
            <v>5.6217600000000001</v>
          </cell>
          <cell r="T109">
            <v>0</v>
          </cell>
          <cell r="U109">
            <v>0</v>
          </cell>
          <cell r="V109">
            <v>2.7994373444037803</v>
          </cell>
          <cell r="W109">
            <v>0</v>
          </cell>
          <cell r="X109">
            <v>28.676735999999998</v>
          </cell>
          <cell r="Y109">
            <v>11.057039999999997</v>
          </cell>
          <cell r="Z109">
            <v>0</v>
          </cell>
          <cell r="AA109">
            <v>0</v>
          </cell>
          <cell r="AB109">
            <v>5.5062852089966379</v>
          </cell>
          <cell r="AC109">
            <v>0</v>
          </cell>
        </row>
        <row r="110"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</row>
        <row r="111">
          <cell r="K111" t="str">
            <v>NiSO4 (kg)</v>
          </cell>
          <cell r="R111">
            <v>44.623416000000006</v>
          </cell>
          <cell r="S111">
            <v>47.597568000000003</v>
          </cell>
          <cell r="T111">
            <v>52.362648</v>
          </cell>
          <cell r="U111">
            <v>0</v>
          </cell>
          <cell r="V111">
            <v>51.643079882559313</v>
          </cell>
          <cell r="W111">
            <v>57.426277602713249</v>
          </cell>
          <cell r="X111">
            <v>87.768191999999999</v>
          </cell>
          <cell r="Y111">
            <v>93.616271999999981</v>
          </cell>
          <cell r="Z111">
            <v>102.99153600000001</v>
          </cell>
          <cell r="AA111">
            <v>0</v>
          </cell>
          <cell r="AB111">
            <v>101.57810013959467</v>
          </cell>
          <cell r="AC111">
            <v>112.95261291789807</v>
          </cell>
        </row>
        <row r="112">
          <cell r="K112" t="str">
            <v>CoSO4 (kg)</v>
          </cell>
          <cell r="R112">
            <v>15.021744000000002</v>
          </cell>
          <cell r="S112">
            <v>5.9965440000000001</v>
          </cell>
          <cell r="T112">
            <v>10.1478</v>
          </cell>
          <cell r="U112">
            <v>0</v>
          </cell>
          <cell r="V112">
            <v>2.8735056873416012</v>
          </cell>
          <cell r="W112">
            <v>3.1952922960735766</v>
          </cell>
          <cell r="X112">
            <v>29.545728</v>
          </cell>
          <cell r="Y112">
            <v>11.794175999999998</v>
          </cell>
          <cell r="Z112">
            <v>19.959600000000002</v>
          </cell>
          <cell r="AA112">
            <v>0</v>
          </cell>
          <cell r="AB112">
            <v>5.6519721349743559</v>
          </cell>
          <cell r="AC112">
            <v>6.2848686863326835</v>
          </cell>
        </row>
        <row r="113">
          <cell r="R113">
            <v>0</v>
          </cell>
          <cell r="S113">
            <v>0</v>
          </cell>
          <cell r="T113">
            <v>3.4908431999999996</v>
          </cell>
          <cell r="U113">
            <v>0</v>
          </cell>
          <cell r="V113">
            <v>0</v>
          </cell>
          <cell r="W113">
            <v>3.526758517650729</v>
          </cell>
          <cell r="X113">
            <v>0</v>
          </cell>
          <cell r="Y113">
            <v>0</v>
          </cell>
          <cell r="Z113">
            <v>6.8661023999999999</v>
          </cell>
          <cell r="AA113">
            <v>0</v>
          </cell>
          <cell r="AB113">
            <v>0</v>
          </cell>
          <cell r="AC113">
            <v>6.9368346047956519</v>
          </cell>
        </row>
        <row r="114">
          <cell r="R114">
            <v>0</v>
          </cell>
          <cell r="S114">
            <v>0</v>
          </cell>
          <cell r="T114">
            <v>0</v>
          </cell>
          <cell r="U114">
            <v>57.518783999999997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113.08079999999998</v>
          </cell>
          <cell r="AB114">
            <v>0</v>
          </cell>
          <cell r="AC114">
            <v>0</v>
          </cell>
        </row>
        <row r="115">
          <cell r="R115">
            <v>0</v>
          </cell>
          <cell r="S115">
            <v>0</v>
          </cell>
          <cell r="T115">
            <v>0</v>
          </cell>
          <cell r="U115">
            <v>37.147548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73.031349999999989</v>
          </cell>
          <cell r="AB115">
            <v>0</v>
          </cell>
          <cell r="AC115">
            <v>0</v>
          </cell>
        </row>
        <row r="116">
          <cell r="R116">
            <v>38.437992000000001</v>
          </cell>
          <cell r="S116">
            <v>32.606208000000002</v>
          </cell>
          <cell r="T116">
            <v>34.096607999999996</v>
          </cell>
          <cell r="U116">
            <v>0</v>
          </cell>
          <cell r="V116">
            <v>31.439015999999995</v>
          </cell>
          <cell r="W116">
            <v>33.270048000000003</v>
          </cell>
          <cell r="X116">
            <v>75.60230399999999</v>
          </cell>
          <cell r="Y116">
            <v>64.130831999999984</v>
          </cell>
          <cell r="Z116">
            <v>67.064256</v>
          </cell>
          <cell r="AA116">
            <v>0</v>
          </cell>
          <cell r="AB116">
            <v>61.838208000000002</v>
          </cell>
          <cell r="AC116">
            <v>65.439359999999994</v>
          </cell>
        </row>
        <row r="117">
          <cell r="R117">
            <v>2.6508959999999999</v>
          </cell>
          <cell r="S117">
            <v>2.248704</v>
          </cell>
          <cell r="T117">
            <v>14.206919999999998</v>
          </cell>
          <cell r="U117">
            <v>0</v>
          </cell>
          <cell r="V117">
            <v>2.1682079999999995</v>
          </cell>
          <cell r="W117">
            <v>13.862520000000002</v>
          </cell>
          <cell r="X117">
            <v>5.213951999999999</v>
          </cell>
          <cell r="Y117">
            <v>4.4228159999999992</v>
          </cell>
          <cell r="Z117">
            <v>27.943440000000002</v>
          </cell>
          <cell r="AA117">
            <v>0</v>
          </cell>
          <cell r="AB117">
            <v>4.2647040000000001</v>
          </cell>
          <cell r="AC117">
            <v>27.266399999999997</v>
          </cell>
        </row>
        <row r="118">
          <cell r="R118">
            <v>0</v>
          </cell>
          <cell r="S118">
            <v>0</v>
          </cell>
          <cell r="T118">
            <v>1.623648</v>
          </cell>
          <cell r="U118">
            <v>0</v>
          </cell>
          <cell r="V118">
            <v>0</v>
          </cell>
          <cell r="W118">
            <v>1.5842880000000004</v>
          </cell>
          <cell r="X118">
            <v>0</v>
          </cell>
          <cell r="Y118">
            <v>0</v>
          </cell>
          <cell r="Z118">
            <v>3.1935360000000004</v>
          </cell>
          <cell r="AA118">
            <v>0</v>
          </cell>
          <cell r="AB118">
            <v>0</v>
          </cell>
          <cell r="AC118">
            <v>3.1161599999999998</v>
          </cell>
        </row>
        <row r="119">
          <cell r="R119">
            <v>28.276224000000003</v>
          </cell>
          <cell r="S119">
            <v>23.986176</v>
          </cell>
          <cell r="T119">
            <v>25.978368</v>
          </cell>
          <cell r="U119">
            <v>2756.1084000000001</v>
          </cell>
          <cell r="V119">
            <v>23.127551999999998</v>
          </cell>
          <cell r="W119">
            <v>25.348608000000006</v>
          </cell>
          <cell r="X119">
            <v>55.615487999999999</v>
          </cell>
          <cell r="Y119">
            <v>47.176703999999994</v>
          </cell>
          <cell r="Z119">
            <v>51.096576000000006</v>
          </cell>
          <cell r="AA119">
            <v>5418.4549999999999</v>
          </cell>
          <cell r="AB119">
            <v>45.490176000000005</v>
          </cell>
          <cell r="AC119">
            <v>49.858559999999997</v>
          </cell>
        </row>
        <row r="120">
          <cell r="K120" t="str">
            <v>Electricity (kWh)</v>
          </cell>
          <cell r="R120">
            <v>280.55315999999999</v>
          </cell>
          <cell r="S120">
            <v>272.09318400000001</v>
          </cell>
          <cell r="T120">
            <v>294.69211200000001</v>
          </cell>
          <cell r="U120">
            <v>0</v>
          </cell>
          <cell r="V120">
            <v>262.35316799999993</v>
          </cell>
          <cell r="W120">
            <v>287.54827200000005</v>
          </cell>
          <cell r="X120">
            <v>551.80991999999992</v>
          </cell>
          <cell r="Y120">
            <v>535.16073599999993</v>
          </cell>
          <cell r="Z120">
            <v>579.62678400000004</v>
          </cell>
          <cell r="AA120">
            <v>0</v>
          </cell>
          <cell r="AB120">
            <v>516.02918399999999</v>
          </cell>
          <cell r="AC120">
            <v>565.58303999999998</v>
          </cell>
        </row>
        <row r="121">
          <cell r="K121" t="str">
            <v>Heat (MJ)</v>
          </cell>
          <cell r="R121">
            <v>1708.5024720000001</v>
          </cell>
          <cell r="S121">
            <v>1449.2897280000002</v>
          </cell>
          <cell r="T121">
            <v>1569.6617040000001</v>
          </cell>
          <cell r="U121">
            <v>898.73099999999999</v>
          </cell>
          <cell r="V121">
            <v>1397.4100559999997</v>
          </cell>
          <cell r="W121">
            <v>1531.6104240000002</v>
          </cell>
          <cell r="X121">
            <v>3360.3920639999997</v>
          </cell>
          <cell r="Y121">
            <v>2850.5049119999994</v>
          </cell>
          <cell r="Z121">
            <v>3087.3509280000003</v>
          </cell>
          <cell r="AA121">
            <v>1766.8874999999998</v>
          </cell>
          <cell r="AB121">
            <v>2748.6017280000001</v>
          </cell>
          <cell r="AC121">
            <v>3012.5476800000001</v>
          </cell>
        </row>
        <row r="122">
          <cell r="K122" t="str">
            <v>Cathode active material (kg)</v>
          </cell>
          <cell r="R122">
            <v>44.181600000000003</v>
          </cell>
          <cell r="S122">
            <v>37.478400000000001</v>
          </cell>
          <cell r="T122">
            <v>40.591200000000001</v>
          </cell>
          <cell r="U122">
            <v>59.915399999999998</v>
          </cell>
          <cell r="V122">
            <v>36.136799999999994</v>
          </cell>
          <cell r="W122">
            <v>39.607200000000006</v>
          </cell>
          <cell r="X122">
            <v>86.899199999999993</v>
          </cell>
          <cell r="Y122">
            <v>73.713599999999985</v>
          </cell>
          <cell r="Z122">
            <v>79.838400000000007</v>
          </cell>
          <cell r="AA122">
            <v>117.79249999999999</v>
          </cell>
          <cell r="AB122">
            <v>71.078400000000002</v>
          </cell>
          <cell r="AC122">
            <v>77.903999999999996</v>
          </cell>
        </row>
        <row r="123">
          <cell r="K123" t="str">
            <v>Emitted CO2</v>
          </cell>
          <cell r="R123">
            <v>10.161768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19.986816000000001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</row>
        <row r="230">
          <cell r="AB230">
            <v>2030</v>
          </cell>
        </row>
        <row r="231">
          <cell r="Z231" t="str">
            <v>BEV-100 PC</v>
          </cell>
          <cell r="AA231" t="str">
            <v>NMC622</v>
          </cell>
          <cell r="AB231">
            <v>92.128963696056346</v>
          </cell>
        </row>
        <row r="232">
          <cell r="AA232" t="str">
            <v>NMC811</v>
          </cell>
          <cell r="AB232">
            <v>90.950282563437469</v>
          </cell>
        </row>
        <row r="233">
          <cell r="AA233" t="str">
            <v>NCA (I)</v>
          </cell>
          <cell r="AB233">
            <v>94.247905126993103</v>
          </cell>
        </row>
        <row r="234">
          <cell r="AA234" t="str">
            <v>LFP(II)</v>
          </cell>
          <cell r="AB234">
            <v>60.429814800543951</v>
          </cell>
        </row>
        <row r="235">
          <cell r="AA235" t="str">
            <v>NMC955</v>
          </cell>
          <cell r="AB235">
            <v>90.858491618993639</v>
          </cell>
        </row>
        <row r="236">
          <cell r="AA236" t="str">
            <v>NCA955</v>
          </cell>
          <cell r="AB236">
            <v>94.612831244907483</v>
          </cell>
        </row>
        <row r="237">
          <cell r="AA237" t="str">
            <v>Li-S</v>
          </cell>
          <cell r="AB237">
            <v>134.98485342760253</v>
          </cell>
        </row>
        <row r="238">
          <cell r="R238" t="str">
            <v>Full pricing</v>
          </cell>
          <cell r="U238" t="str">
            <v>Direct-emissions-pricing only</v>
          </cell>
          <cell r="AA238" t="str">
            <v>Li-air</v>
          </cell>
          <cell r="AB238">
            <v>126.97011823233298</v>
          </cell>
        </row>
        <row r="239">
          <cell r="R239">
            <v>2030</v>
          </cell>
          <cell r="S239">
            <v>2035</v>
          </cell>
          <cell r="T239">
            <v>2040</v>
          </cell>
          <cell r="U239">
            <v>2030</v>
          </cell>
          <cell r="V239">
            <v>2035</v>
          </cell>
          <cell r="W239">
            <v>2040</v>
          </cell>
          <cell r="Z239" t="str">
            <v>BEV-200 PC</v>
          </cell>
          <cell r="AA239" t="str">
            <v>NMC622</v>
          </cell>
          <cell r="AB239">
            <v>77.363309669218481</v>
          </cell>
          <cell r="AN239">
            <v>2025</v>
          </cell>
          <cell r="AP239">
            <v>2030</v>
          </cell>
          <cell r="AR239">
            <v>2035</v>
          </cell>
          <cell r="AT239">
            <v>2040</v>
          </cell>
          <cell r="AV239">
            <v>2045</v>
          </cell>
          <cell r="AX239">
            <v>2050</v>
          </cell>
          <cell r="BL239">
            <v>2025</v>
          </cell>
          <cell r="BN239">
            <v>2030</v>
          </cell>
          <cell r="BP239">
            <v>2035</v>
          </cell>
          <cell r="BR239">
            <v>2040</v>
          </cell>
          <cell r="BT239">
            <v>2045</v>
          </cell>
          <cell r="BV239">
            <v>2050</v>
          </cell>
          <cell r="CJ239">
            <v>2025</v>
          </cell>
          <cell r="CL239">
            <v>2030</v>
          </cell>
          <cell r="CN239">
            <v>2035</v>
          </cell>
          <cell r="CP239">
            <v>2040</v>
          </cell>
          <cell r="CR239">
            <v>2045</v>
          </cell>
          <cell r="CT239">
            <v>2050</v>
          </cell>
          <cell r="DH239">
            <v>2025</v>
          </cell>
          <cell r="DJ239">
            <v>2030</v>
          </cell>
          <cell r="DL239">
            <v>2035</v>
          </cell>
          <cell r="DN239">
            <v>2040</v>
          </cell>
          <cell r="DP239">
            <v>2045</v>
          </cell>
          <cell r="DR239">
            <v>2050</v>
          </cell>
        </row>
        <row r="240">
          <cell r="Q240" t="str">
            <v>NCA (I)</v>
          </cell>
          <cell r="R240">
            <v>7772.0201855368596</v>
          </cell>
          <cell r="S240">
            <v>5999.6098856361423</v>
          </cell>
          <cell r="T240">
            <v>1785.1463628771071</v>
          </cell>
          <cell r="U240">
            <v>7089.1242254514164</v>
          </cell>
          <cell r="V240">
            <v>5080.6147424430437</v>
          </cell>
          <cell r="W240">
            <v>1585.3511347985354</v>
          </cell>
          <cell r="AA240" t="str">
            <v>NMC811</v>
          </cell>
          <cell r="AB240">
            <v>76.180093116414838</v>
          </cell>
          <cell r="AN240" t="str">
            <v>Full pricing</v>
          </cell>
          <cell r="AO240" t="str">
            <v>Direct-emissions-pricing only</v>
          </cell>
          <cell r="AP240" t="str">
            <v>Full pricing</v>
          </cell>
          <cell r="AQ240" t="str">
            <v>Direct-emissions-pricing only</v>
          </cell>
          <cell r="AR240" t="str">
            <v>Full pricing</v>
          </cell>
          <cell r="AS240" t="str">
            <v>Direct-emissions-pricing only</v>
          </cell>
          <cell r="AT240" t="str">
            <v>Full pricing</v>
          </cell>
          <cell r="AU240" t="str">
            <v>Direct-emissions-pricing only</v>
          </cell>
          <cell r="AV240" t="str">
            <v>Full pricing</v>
          </cell>
          <cell r="AW240" t="str">
            <v>Direct-emissions-pricing only</v>
          </cell>
          <cell r="AX240" t="str">
            <v>Full pricing</v>
          </cell>
          <cell r="AY240" t="str">
            <v>Direct-emissions-pricing only</v>
          </cell>
          <cell r="BL240" t="str">
            <v>Full pricing</v>
          </cell>
          <cell r="BM240" t="str">
            <v>Direct-emissions-pricing only</v>
          </cell>
          <cell r="BN240" t="str">
            <v>Full pricing</v>
          </cell>
          <cell r="BO240" t="str">
            <v>Direct-emissions-pricing only</v>
          </cell>
          <cell r="BP240" t="str">
            <v>Full pricing</v>
          </cell>
          <cell r="BQ240" t="str">
            <v>Direct-emissions-pricing only</v>
          </cell>
          <cell r="BR240" t="str">
            <v>Full pricing</v>
          </cell>
          <cell r="BS240" t="str">
            <v>Direct-emissions-pricing only</v>
          </cell>
          <cell r="BT240" t="str">
            <v>Full pricing</v>
          </cell>
          <cell r="BU240" t="str">
            <v>Direct-emissions-pricing only</v>
          </cell>
          <cell r="BV240" t="str">
            <v>Full pricing</v>
          </cell>
          <cell r="BW240" t="str">
            <v>Direct-emissions-pricing only</v>
          </cell>
          <cell r="CJ240" t="str">
            <v>Full pricing</v>
          </cell>
          <cell r="CK240" t="str">
            <v>Direct-emissions-pricing only</v>
          </cell>
          <cell r="CL240" t="str">
            <v>Full pricing</v>
          </cell>
          <cell r="CM240" t="str">
            <v>Direct-emissions-pricing only</v>
          </cell>
          <cell r="CN240" t="str">
            <v>Full pricing</v>
          </cell>
          <cell r="CO240" t="str">
            <v>Direct-emissions-pricing only</v>
          </cell>
          <cell r="CP240" t="str">
            <v>Full pricing</v>
          </cell>
          <cell r="CQ240" t="str">
            <v>Direct-emissions-pricing only</v>
          </cell>
          <cell r="CR240" t="str">
            <v>Full pricing</v>
          </cell>
          <cell r="CS240" t="str">
            <v>Direct-emissions-pricing only</v>
          </cell>
          <cell r="CT240" t="str">
            <v>Full pricing</v>
          </cell>
          <cell r="CU240" t="str">
            <v>Direct-emissions-pricing only</v>
          </cell>
          <cell r="DH240" t="str">
            <v>Full pricing</v>
          </cell>
          <cell r="DI240" t="str">
            <v>Direct-emissions-pricing only</v>
          </cell>
          <cell r="DJ240" t="str">
            <v>Full pricing</v>
          </cell>
          <cell r="DK240" t="str">
            <v>Direct-emissions-pricing only</v>
          </cell>
          <cell r="DL240" t="str">
            <v>Full pricing</v>
          </cell>
          <cell r="DM240" t="str">
            <v>Direct-emissions-pricing only</v>
          </cell>
          <cell r="DN240" t="str">
            <v>Full pricing</v>
          </cell>
          <cell r="DO240" t="str">
            <v>Direct-emissions-pricing only</v>
          </cell>
          <cell r="DP240" t="str">
            <v>Full pricing</v>
          </cell>
          <cell r="DQ240" t="str">
            <v>Direct-emissions-pricing only</v>
          </cell>
          <cell r="DR240" t="str">
            <v>Full pricing</v>
          </cell>
          <cell r="DS240" t="str">
            <v>Direct-emissions-pricing only</v>
          </cell>
        </row>
        <row r="241">
          <cell r="Q241" t="str">
            <v>LFP(II)</v>
          </cell>
          <cell r="R241">
            <v>1579.6664245425629</v>
          </cell>
          <cell r="S241">
            <v>7108.16876170671</v>
          </cell>
          <cell r="T241">
            <v>12063.974236561076</v>
          </cell>
          <cell r="U241">
            <v>1439.2136666497349</v>
          </cell>
          <cell r="V241">
            <v>6010.3433636906457</v>
          </cell>
          <cell r="W241">
            <v>10695.278752865277</v>
          </cell>
          <cell r="AA241" t="str">
            <v>NCA (I)</v>
          </cell>
          <cell r="AB241">
            <v>79.538211569496823</v>
          </cell>
        </row>
        <row r="242">
          <cell r="AA242" t="str">
            <v>LFP(II)</v>
          </cell>
          <cell r="AB242">
            <v>44.529101803924476</v>
          </cell>
        </row>
        <row r="243">
          <cell r="AA243" t="str">
            <v>NMC955</v>
          </cell>
          <cell r="AB243">
            <v>76.128116548127167</v>
          </cell>
        </row>
        <row r="244">
          <cell r="AA244" t="str">
            <v>NCA955</v>
          </cell>
          <cell r="AB244">
            <v>79.877248135600155</v>
          </cell>
        </row>
        <row r="245">
          <cell r="AA245" t="str">
            <v>Li-S</v>
          </cell>
          <cell r="AB245">
            <v>117.62300506738457</v>
          </cell>
        </row>
        <row r="246">
          <cell r="AA246" t="str">
            <v>Li-air</v>
          </cell>
          <cell r="AB246">
            <v>85.428753325193767</v>
          </cell>
        </row>
        <row r="260">
          <cell r="AM260" t="str">
            <v>NMC622 (100)</v>
          </cell>
          <cell r="AN260">
            <v>194.71984703296994</v>
          </cell>
          <cell r="AO260">
            <v>177.61977282074881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BL260">
            <v>181.88907166179439</v>
          </cell>
          <cell r="BM260">
            <v>165.91578146461148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0</v>
          </cell>
          <cell r="BV260">
            <v>0</v>
          </cell>
          <cell r="BW260">
            <v>0</v>
          </cell>
          <cell r="CJ260">
            <v>204.37850444147554</v>
          </cell>
          <cell r="CK260">
            <v>186.4302179848811</v>
          </cell>
          <cell r="CL260">
            <v>0</v>
          </cell>
          <cell r="CM260">
            <v>0</v>
          </cell>
          <cell r="CN260">
            <v>0</v>
          </cell>
          <cell r="CO260">
            <v>0</v>
          </cell>
          <cell r="CP260">
            <v>0</v>
          </cell>
          <cell r="CQ260">
            <v>0</v>
          </cell>
          <cell r="CR260">
            <v>0</v>
          </cell>
          <cell r="CS260">
            <v>0</v>
          </cell>
          <cell r="CT260">
            <v>0</v>
          </cell>
          <cell r="CU260">
            <v>0</v>
          </cell>
          <cell r="DH260">
            <v>196.62339711957142</v>
          </cell>
          <cell r="DI260">
            <v>179.35615531635452</v>
          </cell>
          <cell r="DJ260">
            <v>0</v>
          </cell>
          <cell r="DK260">
            <v>0</v>
          </cell>
          <cell r="DL260">
            <v>0</v>
          </cell>
          <cell r="DM260">
            <v>0</v>
          </cell>
          <cell r="DN260">
            <v>0</v>
          </cell>
          <cell r="DO260">
            <v>0</v>
          </cell>
          <cell r="DP260">
            <v>0</v>
          </cell>
          <cell r="DQ260">
            <v>0</v>
          </cell>
          <cell r="DR260">
            <v>0</v>
          </cell>
          <cell r="DS260">
            <v>0</v>
          </cell>
        </row>
        <row r="261">
          <cell r="AM261" t="str">
            <v>NMC811 (100)</v>
          </cell>
          <cell r="AN261">
            <v>183.05574251202898</v>
          </cell>
          <cell r="AO261">
            <v>166.97999661541823</v>
          </cell>
          <cell r="AP261">
            <v>945.38481958378975</v>
          </cell>
          <cell r="AQ261">
            <v>851.15222779310307</v>
          </cell>
          <cell r="AR261">
            <v>1400.3149859360612</v>
          </cell>
          <cell r="AS261">
            <v>1165.7149476090419</v>
          </cell>
          <cell r="AT261">
            <v>1553.8224508419664</v>
          </cell>
          <cell r="AU261">
            <v>1352.7969251328113</v>
          </cell>
          <cell r="AV261">
            <v>1602.5668206631501</v>
          </cell>
          <cell r="AW261">
            <v>1456.7785742280253</v>
          </cell>
          <cell r="AX261">
            <v>1628.8086336840583</v>
          </cell>
          <cell r="AY261">
            <v>1516.2659497103041</v>
          </cell>
          <cell r="BL261">
            <v>179.54323379962176</v>
          </cell>
          <cell r="BM261">
            <v>163.77595239992007</v>
          </cell>
          <cell r="BN261">
            <v>554.86711092887776</v>
          </cell>
          <cell r="BO261">
            <v>499.55993349264816</v>
          </cell>
          <cell r="BP261">
            <v>70.21704873675057</v>
          </cell>
          <cell r="BQ261">
            <v>58.453322367829152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CJ261">
            <v>58.129229079864942</v>
          </cell>
          <cell r="CK261">
            <v>53.024386680329847</v>
          </cell>
          <cell r="CL261">
            <v>0</v>
          </cell>
          <cell r="CM261">
            <v>0</v>
          </cell>
          <cell r="CN261">
            <v>0</v>
          </cell>
          <cell r="CO261">
            <v>0</v>
          </cell>
          <cell r="CP261">
            <v>0</v>
          </cell>
          <cell r="CQ261">
            <v>0</v>
          </cell>
          <cell r="CR261">
            <v>0</v>
          </cell>
          <cell r="CS261">
            <v>0</v>
          </cell>
          <cell r="CT261">
            <v>0</v>
          </cell>
          <cell r="CU261">
            <v>0</v>
          </cell>
          <cell r="DH261">
            <v>173.22547635924823</v>
          </cell>
          <cell r="DI261">
            <v>158.0130131906173</v>
          </cell>
          <cell r="DJ261">
            <v>941.48308923050445</v>
          </cell>
          <cell r="DK261">
            <v>847.63940802526633</v>
          </cell>
          <cell r="DL261">
            <v>1341.415089429888</v>
          </cell>
          <cell r="DM261">
            <v>1116.6827723774281</v>
          </cell>
          <cell r="DN261">
            <v>906.34504878800135</v>
          </cell>
          <cell r="DO261">
            <v>789.08680618263134</v>
          </cell>
          <cell r="DP261">
            <v>163.72068738567117</v>
          </cell>
          <cell r="DQ261">
            <v>148.82673624968461</v>
          </cell>
          <cell r="DR261">
            <v>0</v>
          </cell>
          <cell r="DS261">
            <v>0</v>
          </cell>
        </row>
        <row r="262">
          <cell r="AM262" t="str">
            <v>NCA (I) (100)</v>
          </cell>
          <cell r="AN262">
            <v>1902.6128004053628</v>
          </cell>
          <cell r="AO262">
            <v>1735.5275208111116</v>
          </cell>
          <cell r="AP262">
            <v>5945.7147898333078</v>
          </cell>
          <cell r="AQ262">
            <v>5353.0671154811043</v>
          </cell>
          <cell r="AR262">
            <v>10381.045735875112</v>
          </cell>
          <cell r="AS262">
            <v>8641.8700847034088</v>
          </cell>
          <cell r="AT262">
            <v>12850.751850885563</v>
          </cell>
          <cell r="AU262">
            <v>11188.187929774533</v>
          </cell>
          <cell r="AV262">
            <v>14335.90729332493</v>
          </cell>
          <cell r="AW262">
            <v>13031.745271247435</v>
          </cell>
          <cell r="AX262">
            <v>15182.751141246319</v>
          </cell>
          <cell r="AY262">
            <v>14133.697539610706</v>
          </cell>
          <cell r="BL262">
            <v>1851.0263178151229</v>
          </cell>
          <cell r="BM262">
            <v>1688.4713041084121</v>
          </cell>
          <cell r="BN262">
            <v>3716.1077973930251</v>
          </cell>
          <cell r="BO262">
            <v>3345.6994072137832</v>
          </cell>
          <cell r="BP262">
            <v>1237.074671613223</v>
          </cell>
          <cell r="BQ262">
            <v>1029.8228973419887</v>
          </cell>
          <cell r="BR262">
            <v>200.10852813098876</v>
          </cell>
          <cell r="BS262">
            <v>174.21951999841892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CJ262">
            <v>1902.4240702387829</v>
          </cell>
          <cell r="CK262">
            <v>1735.3553647118586</v>
          </cell>
          <cell r="CL262">
            <v>5203.6690418257949</v>
          </cell>
          <cell r="CM262">
            <v>4684.9858448097002</v>
          </cell>
          <cell r="CN262">
            <v>4042.8701930365328</v>
          </cell>
          <cell r="CO262">
            <v>3365.5529381593919</v>
          </cell>
          <cell r="CP262">
            <v>1207.3338283524533</v>
          </cell>
          <cell r="CQ262">
            <v>1051.1352115674501</v>
          </cell>
          <cell r="CR262">
            <v>197.86017054136309</v>
          </cell>
          <cell r="CS262">
            <v>179.86049219369607</v>
          </cell>
          <cell r="CT262">
            <v>0</v>
          </cell>
          <cell r="CU262">
            <v>0</v>
          </cell>
          <cell r="DH262">
            <v>1910.8508367495619</v>
          </cell>
          <cell r="DI262">
            <v>1743.0421022276528</v>
          </cell>
          <cell r="DJ262">
            <v>5878.3708557042155</v>
          </cell>
          <cell r="DK262">
            <v>5292.4357848579148</v>
          </cell>
          <cell r="DL262">
            <v>10194.274678971275</v>
          </cell>
          <cell r="DM262">
            <v>8486.3894856951774</v>
          </cell>
          <cell r="DN262">
            <v>8060.3277735472047</v>
          </cell>
          <cell r="DO262">
            <v>7017.5241847668876</v>
          </cell>
          <cell r="DP262">
            <v>1660.890169273855</v>
          </cell>
          <cell r="DQ262">
            <v>1509.7961479964304</v>
          </cell>
          <cell r="DR262">
            <v>0</v>
          </cell>
          <cell r="DS262">
            <v>0</v>
          </cell>
        </row>
        <row r="263">
          <cell r="AM263" t="str">
            <v>LFP(II) (100)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BL263">
            <v>6.7743706243051349</v>
          </cell>
          <cell r="BM263">
            <v>6.1794531457745858</v>
          </cell>
          <cell r="BN263">
            <v>0</v>
          </cell>
          <cell r="BO263">
            <v>0</v>
          </cell>
          <cell r="BP263">
            <v>0</v>
          </cell>
          <cell r="BQ263">
            <v>0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CJ263">
            <v>76.749387810159405</v>
          </cell>
          <cell r="CK263">
            <v>70.009344371885504</v>
          </cell>
          <cell r="CL263">
            <v>1103.9235540674024</v>
          </cell>
          <cell r="CM263">
            <v>993.88838586536247</v>
          </cell>
          <cell r="CN263">
            <v>4994.9030980555935</v>
          </cell>
          <cell r="CO263">
            <v>4158.0881885441586</v>
          </cell>
          <cell r="CP263">
            <v>8501.9188734053823</v>
          </cell>
          <cell r="CQ263">
            <v>7401.9845082294914</v>
          </cell>
          <cell r="CR263">
            <v>10149.512629629215</v>
          </cell>
          <cell r="CS263">
            <v>9226.1940950345106</v>
          </cell>
          <cell r="CT263">
            <v>10849.833965385898</v>
          </cell>
          <cell r="CU263">
            <v>10100.163678845052</v>
          </cell>
          <cell r="DH263">
            <v>0</v>
          </cell>
          <cell r="DI263">
            <v>0</v>
          </cell>
          <cell r="DJ263">
            <v>0</v>
          </cell>
          <cell r="DK263">
            <v>0</v>
          </cell>
          <cell r="DL263">
            <v>0</v>
          </cell>
          <cell r="DM263">
            <v>0</v>
          </cell>
          <cell r="DN263">
            <v>0</v>
          </cell>
          <cell r="DO263">
            <v>0</v>
          </cell>
          <cell r="DP263">
            <v>0</v>
          </cell>
          <cell r="DQ263">
            <v>0</v>
          </cell>
          <cell r="DR263">
            <v>0</v>
          </cell>
          <cell r="DS263">
            <v>0</v>
          </cell>
        </row>
        <row r="264">
          <cell r="AM264" t="str">
            <v>NMC955 (100)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BL264">
            <v>27.845530540976668</v>
          </cell>
          <cell r="BM264">
            <v>25.400167903398447</v>
          </cell>
          <cell r="BN264">
            <v>1269.7738915104908</v>
          </cell>
          <cell r="BO264">
            <v>1143.2073523546601</v>
          </cell>
          <cell r="BP264">
            <v>5072.233078647957</v>
          </cell>
          <cell r="BQ264">
            <v>4222.4627865311804</v>
          </cell>
          <cell r="BR264">
            <v>6874.834238132652</v>
          </cell>
          <cell r="BS264">
            <v>5985.4036818068344</v>
          </cell>
          <cell r="BT264">
            <v>7712.4581065373022</v>
          </cell>
          <cell r="BU264">
            <v>7010.8425928758134</v>
          </cell>
          <cell r="BV264">
            <v>8134.5299955037954</v>
          </cell>
          <cell r="BW264">
            <v>7572.4738892021232</v>
          </cell>
          <cell r="CJ264">
            <v>0</v>
          </cell>
          <cell r="CK264">
            <v>0</v>
          </cell>
          <cell r="CL264">
            <v>0</v>
          </cell>
          <cell r="CM264">
            <v>0</v>
          </cell>
          <cell r="CN264">
            <v>0</v>
          </cell>
          <cell r="CO264">
            <v>0</v>
          </cell>
          <cell r="CP264">
            <v>0</v>
          </cell>
          <cell r="CQ264">
            <v>0</v>
          </cell>
          <cell r="CR264">
            <v>0</v>
          </cell>
          <cell r="CS264">
            <v>0</v>
          </cell>
          <cell r="CT264">
            <v>0</v>
          </cell>
          <cell r="CU264">
            <v>0</v>
          </cell>
          <cell r="DH264">
            <v>0</v>
          </cell>
          <cell r="DI264">
            <v>0</v>
          </cell>
          <cell r="DJ264">
            <v>0</v>
          </cell>
          <cell r="DK264">
            <v>0</v>
          </cell>
          <cell r="DL264">
            <v>0</v>
          </cell>
          <cell r="DM264">
            <v>0</v>
          </cell>
          <cell r="DN264">
            <v>0</v>
          </cell>
          <cell r="DO264">
            <v>0</v>
          </cell>
          <cell r="DP264">
            <v>0</v>
          </cell>
          <cell r="DQ264">
            <v>0</v>
          </cell>
          <cell r="DR264">
            <v>0</v>
          </cell>
          <cell r="DS264">
            <v>0</v>
          </cell>
        </row>
        <row r="265">
          <cell r="AM265" t="str">
            <v>NCA955 (100)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BL265">
            <v>28.988663046793658</v>
          </cell>
          <cell r="BM265">
            <v>26.442911820267113</v>
          </cell>
          <cell r="BN265">
            <v>1322.241881589385</v>
          </cell>
          <cell r="BO265">
            <v>1190.4455200493119</v>
          </cell>
          <cell r="BP265">
            <v>5282.3971453631511</v>
          </cell>
          <cell r="BQ265">
            <v>4397.4172764000714</v>
          </cell>
          <cell r="BR265">
            <v>7160.4199386778146</v>
          </cell>
          <cell r="BS265">
            <v>6234.0417790038791</v>
          </cell>
          <cell r="BT265">
            <v>8033.5688078980502</v>
          </cell>
          <cell r="BU265">
            <v>7302.7413041595637</v>
          </cell>
          <cell r="BV265">
            <v>8473.7174372755417</v>
          </cell>
          <cell r="BW265">
            <v>7888.2251431505993</v>
          </cell>
          <cell r="CJ265">
            <v>0</v>
          </cell>
          <cell r="CK265">
            <v>0</v>
          </cell>
          <cell r="CL265">
            <v>0</v>
          </cell>
          <cell r="CM265">
            <v>0</v>
          </cell>
          <cell r="CN265">
            <v>0</v>
          </cell>
          <cell r="CO265">
            <v>0</v>
          </cell>
          <cell r="CP265">
            <v>0</v>
          </cell>
          <cell r="CQ265">
            <v>0</v>
          </cell>
          <cell r="CR265">
            <v>0</v>
          </cell>
          <cell r="CS265">
            <v>0</v>
          </cell>
          <cell r="CT265">
            <v>0</v>
          </cell>
          <cell r="CU265">
            <v>0</v>
          </cell>
          <cell r="DH265">
            <v>0</v>
          </cell>
          <cell r="DI265">
            <v>0</v>
          </cell>
          <cell r="DJ265">
            <v>0</v>
          </cell>
          <cell r="DK265">
            <v>0</v>
          </cell>
          <cell r="DL265">
            <v>0</v>
          </cell>
          <cell r="DM265">
            <v>0</v>
          </cell>
          <cell r="DN265">
            <v>0</v>
          </cell>
          <cell r="DO265">
            <v>0</v>
          </cell>
          <cell r="DP265">
            <v>0</v>
          </cell>
          <cell r="DQ265">
            <v>0</v>
          </cell>
          <cell r="DR265">
            <v>0</v>
          </cell>
          <cell r="DS265">
            <v>0</v>
          </cell>
        </row>
        <row r="266">
          <cell r="AM266" t="str">
            <v>Li-S (100)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0</v>
          </cell>
          <cell r="CN266">
            <v>0</v>
          </cell>
          <cell r="CO266">
            <v>0</v>
          </cell>
          <cell r="CP266">
            <v>0</v>
          </cell>
          <cell r="CQ266">
            <v>0</v>
          </cell>
          <cell r="CR266">
            <v>0</v>
          </cell>
          <cell r="CS266">
            <v>0</v>
          </cell>
          <cell r="CT266">
            <v>0</v>
          </cell>
          <cell r="CU266">
            <v>0</v>
          </cell>
          <cell r="DH266">
            <v>0</v>
          </cell>
          <cell r="DI266">
            <v>0</v>
          </cell>
          <cell r="DJ266">
            <v>51.12146218470189</v>
          </cell>
          <cell r="DK266">
            <v>46.025856905240261</v>
          </cell>
          <cell r="DL266">
            <v>177.22771082628776</v>
          </cell>
          <cell r="DM266">
            <v>147.53608560622067</v>
          </cell>
          <cell r="DN266">
            <v>3900.7873067240957</v>
          </cell>
          <cell r="DO266">
            <v>3396.1235862398785</v>
          </cell>
          <cell r="DP266">
            <v>10102.670121141091</v>
          </cell>
          <cell r="DQ266">
            <v>9183.6129297135194</v>
          </cell>
          <cell r="DR266">
            <v>12017.832586564604</v>
          </cell>
          <cell r="DS266">
            <v>11187.45932670529</v>
          </cell>
        </row>
        <row r="267">
          <cell r="AM267" t="str">
            <v>Li-air (100)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0</v>
          </cell>
          <cell r="CN267">
            <v>0</v>
          </cell>
          <cell r="CO267">
            <v>0</v>
          </cell>
          <cell r="CP267">
            <v>0</v>
          </cell>
          <cell r="CQ267">
            <v>0</v>
          </cell>
          <cell r="CR267">
            <v>0</v>
          </cell>
          <cell r="CS267">
            <v>0</v>
          </cell>
          <cell r="CT267">
            <v>0</v>
          </cell>
          <cell r="CU267">
            <v>0</v>
          </cell>
          <cell r="DH267">
            <v>0</v>
          </cell>
          <cell r="DI267">
            <v>0</v>
          </cell>
          <cell r="DJ267">
            <v>48.086121760932627</v>
          </cell>
          <cell r="DK267">
            <v>43.293068404427345</v>
          </cell>
          <cell r="DL267">
            <v>167.07096485992864</v>
          </cell>
          <cell r="DM267">
            <v>139.08093750671068</v>
          </cell>
          <cell r="DN267">
            <v>3686.4406924613272</v>
          </cell>
          <cell r="DO267">
            <v>3209.5080301767152</v>
          </cell>
          <cell r="DP267">
            <v>9592.6037947302266</v>
          </cell>
          <cell r="DQ267">
            <v>8719.948209984037</v>
          </cell>
          <cell r="DR267">
            <v>11449.593888444111</v>
          </cell>
          <cell r="DS267">
            <v>10658.483134260241</v>
          </cell>
        </row>
        <row r="268">
          <cell r="AM268" t="str">
            <v>NMC622 (200)</v>
          </cell>
          <cell r="AN268">
            <v>36.362464787230465</v>
          </cell>
          <cell r="AO268">
            <v>33.925591805954753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BL268">
            <v>33.966414129136858</v>
          </cell>
          <cell r="BM268">
            <v>31.690115276832913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CJ268">
            <v>38.166146308453314</v>
          </cell>
          <cell r="CK268">
            <v>35.608397506695873</v>
          </cell>
          <cell r="CL268">
            <v>0</v>
          </cell>
          <cell r="CM268">
            <v>0</v>
          </cell>
          <cell r="CN268">
            <v>0</v>
          </cell>
          <cell r="CO268">
            <v>0</v>
          </cell>
          <cell r="CP268">
            <v>0</v>
          </cell>
          <cell r="CQ268">
            <v>0</v>
          </cell>
          <cell r="CR268">
            <v>0</v>
          </cell>
          <cell r="CS268">
            <v>0</v>
          </cell>
          <cell r="CT268">
            <v>0</v>
          </cell>
          <cell r="CU268">
            <v>0</v>
          </cell>
          <cell r="DH268">
            <v>36.717938428204803</v>
          </cell>
          <cell r="DI268">
            <v>34.257242966348777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</row>
        <row r="269">
          <cell r="AM269" t="str">
            <v>NMC811 (200)</v>
          </cell>
          <cell r="AN269">
            <v>34.097040547850682</v>
          </cell>
          <cell r="AO269">
            <v>31.81198761376853</v>
          </cell>
          <cell r="AP269">
            <v>463.11269680698751</v>
          </cell>
          <cell r="AQ269">
            <v>433.50264300208278</v>
          </cell>
          <cell r="AR269">
            <v>672.66121013017028</v>
          </cell>
          <cell r="AS269">
            <v>589.58049099765287</v>
          </cell>
          <cell r="AT269">
            <v>738.04298484794811</v>
          </cell>
          <cell r="AU269">
            <v>682.35680428623505</v>
          </cell>
          <cell r="AV269">
            <v>751.85622022999178</v>
          </cell>
          <cell r="AW269">
            <v>733.43988267629334</v>
          </cell>
          <cell r="AX269">
            <v>755.74948680224873</v>
          </cell>
          <cell r="AY269">
            <v>763.52258944036782</v>
          </cell>
          <cell r="BL269">
            <v>33.442779991213087</v>
          </cell>
          <cell r="BM269">
            <v>31.201573091290438</v>
          </cell>
          <cell r="BN269">
            <v>271.81101154649912</v>
          </cell>
          <cell r="BO269">
            <v>254.43222074212665</v>
          </cell>
          <cell r="BP269">
            <v>33.729757554125335</v>
          </cell>
          <cell r="BQ269">
            <v>29.563778497268608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CJ269">
            <v>10.827492509945227</v>
          </cell>
          <cell r="CK269">
            <v>10.101875473068329</v>
          </cell>
          <cell r="CL269">
            <v>0</v>
          </cell>
          <cell r="CM269">
            <v>0</v>
          </cell>
          <cell r="CN269">
            <v>0</v>
          </cell>
          <cell r="CO269">
            <v>0</v>
          </cell>
          <cell r="CP269">
            <v>0</v>
          </cell>
          <cell r="CQ269">
            <v>0</v>
          </cell>
          <cell r="CR269">
            <v>0</v>
          </cell>
          <cell r="CS269">
            <v>0</v>
          </cell>
          <cell r="CT269">
            <v>0</v>
          </cell>
          <cell r="CU269">
            <v>0</v>
          </cell>
          <cell r="DH269">
            <v>32.26599728743232</v>
          </cell>
          <cell r="DI269">
            <v>30.103653852691576</v>
          </cell>
          <cell r="DJ269">
            <v>461.2013683947975</v>
          </cell>
          <cell r="DK269">
            <v>431.71351926602017</v>
          </cell>
          <cell r="DL269">
            <v>644.36780753268249</v>
          </cell>
          <cell r="DM269">
            <v>564.78162056450719</v>
          </cell>
          <cell r="DN269">
            <v>430.50066933142102</v>
          </cell>
          <cell r="DO269">
            <v>398.01890540100885</v>
          </cell>
          <cell r="DP269">
            <v>76.810786049039592</v>
          </cell>
          <cell r="DQ269">
            <v>74.929344723447699</v>
          </cell>
          <cell r="DR269">
            <v>0</v>
          </cell>
          <cell r="DS269">
            <v>0</v>
          </cell>
        </row>
        <row r="270">
          <cell r="AM270" t="str">
            <v>NCA (I) (200)</v>
          </cell>
          <cell r="AN270">
            <v>357.05389869903928</v>
          </cell>
          <cell r="AO270">
            <v>333.12551530451202</v>
          </cell>
          <cell r="AP270">
            <v>2934.5992717650224</v>
          </cell>
          <cell r="AQ270">
            <v>2746.9696884435111</v>
          </cell>
          <cell r="AR270">
            <v>5024.4017918423451</v>
          </cell>
          <cell r="AS270">
            <v>4403.8354386908204</v>
          </cell>
          <cell r="AT270">
            <v>6150.1842515588969</v>
          </cell>
          <cell r="AU270">
            <v>5686.1458720183464</v>
          </cell>
          <cell r="AV270">
            <v>6777.0191913646713</v>
          </cell>
          <cell r="AW270">
            <v>6611.0195365398622</v>
          </cell>
          <cell r="AX270">
            <v>7098.4785581380393</v>
          </cell>
          <cell r="AY270">
            <v>7171.4884686579417</v>
          </cell>
          <cell r="BL270">
            <v>347.37291961328361</v>
          </cell>
          <cell r="BM270">
            <v>324.09331832152128</v>
          </cell>
          <cell r="BN270">
            <v>1834.1423397363515</v>
          </cell>
          <cell r="BO270">
            <v>1716.8727124082939</v>
          </cell>
          <cell r="BP270">
            <v>598.74124002906069</v>
          </cell>
          <cell r="BQ270">
            <v>524.79041300533004</v>
          </cell>
          <cell r="BR270">
            <v>95.7690516939698</v>
          </cell>
          <cell r="BS270">
            <v>88.543168087809448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CJ270">
            <v>357.01848064563126</v>
          </cell>
          <cell r="CK270">
            <v>333.09247083325545</v>
          </cell>
          <cell r="CL270">
            <v>2568.3511437110647</v>
          </cell>
          <cell r="CM270">
            <v>2404.1383806417152</v>
          </cell>
          <cell r="CN270">
            <v>1956.7396925996102</v>
          </cell>
          <cell r="CO270">
            <v>1715.0618042836518</v>
          </cell>
          <cell r="CP270">
            <v>577.81253452465376</v>
          </cell>
          <cell r="CQ270">
            <v>534.2159232310853</v>
          </cell>
          <cell r="CR270">
            <v>93.534517594840594</v>
          </cell>
          <cell r="CS270">
            <v>91.243436929946995</v>
          </cell>
          <cell r="CT270">
            <v>0</v>
          </cell>
          <cell r="CU270">
            <v>0</v>
          </cell>
          <cell r="DH270">
            <v>358.59989008188603</v>
          </cell>
          <cell r="DI270">
            <v>334.56790027200196</v>
          </cell>
          <cell r="DJ270">
            <v>2901.3606340168826</v>
          </cell>
          <cell r="DK270">
            <v>2715.8562307193911</v>
          </cell>
          <cell r="DL270">
            <v>4934.0050382928503</v>
          </cell>
          <cell r="DM270">
            <v>4324.6036329323297</v>
          </cell>
          <cell r="DN270">
            <v>3857.5564691070354</v>
          </cell>
          <cell r="DO270">
            <v>3566.499456879008</v>
          </cell>
          <cell r="DP270">
            <v>785.15327433505274</v>
          </cell>
          <cell r="DQ270">
            <v>765.92134229474493</v>
          </cell>
          <cell r="DR270">
            <v>0</v>
          </cell>
          <cell r="DS270">
            <v>0</v>
          </cell>
        </row>
        <row r="271">
          <cell r="AM271" t="str">
            <v>LFP(II) (200)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BL271">
            <v>1.1059755532654165</v>
          </cell>
          <cell r="BM271">
            <v>1.0318573118460281</v>
          </cell>
          <cell r="BN271">
            <v>0</v>
          </cell>
          <cell r="BO271">
            <v>0</v>
          </cell>
          <cell r="BP271">
            <v>0</v>
          </cell>
          <cell r="BQ271">
            <v>0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CJ271">
            <v>12.530012211256853</v>
          </cell>
          <cell r="CK271">
            <v>11.690298831227967</v>
          </cell>
          <cell r="CL271">
            <v>475.7428704751606</v>
          </cell>
          <cell r="CM271">
            <v>445.32528078437241</v>
          </cell>
          <cell r="CN271">
            <v>2113.2656636511165</v>
          </cell>
          <cell r="CO271">
            <v>1852.2551751464864</v>
          </cell>
          <cell r="CP271">
            <v>3562.0553631556932</v>
          </cell>
          <cell r="CQ271">
            <v>3293.2942446357847</v>
          </cell>
          <cell r="CR271">
            <v>4208.804775877873</v>
          </cell>
          <cell r="CS271">
            <v>4105.7122332285962</v>
          </cell>
          <cell r="CT271">
            <v>4456.8728037012297</v>
          </cell>
          <cell r="CU271">
            <v>4502.7130329745523</v>
          </cell>
          <cell r="DH271">
            <v>0</v>
          </cell>
          <cell r="DI271">
            <v>0</v>
          </cell>
          <cell r="DJ271">
            <v>0</v>
          </cell>
          <cell r="DK271">
            <v>0</v>
          </cell>
          <cell r="DL271">
            <v>0</v>
          </cell>
          <cell r="DM271">
            <v>0</v>
          </cell>
          <cell r="DN271">
            <v>0</v>
          </cell>
          <cell r="DO271">
            <v>0</v>
          </cell>
          <cell r="DP271">
            <v>0</v>
          </cell>
          <cell r="DQ271">
            <v>0</v>
          </cell>
          <cell r="DR271">
            <v>0</v>
          </cell>
          <cell r="DS271">
            <v>0</v>
          </cell>
        </row>
        <row r="272">
          <cell r="AM272" t="str">
            <v>NMC955 (200)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BL272">
            <v>5.1879950527316874</v>
          </cell>
          <cell r="BM272">
            <v>4.8403155143678953</v>
          </cell>
          <cell r="BN272">
            <v>622.22373388672349</v>
          </cell>
          <cell r="BO272">
            <v>582.440591757167</v>
          </cell>
          <cell r="BP272">
            <v>2437.3831638875904</v>
          </cell>
          <cell r="BQ272">
            <v>2136.3407624414231</v>
          </cell>
          <cell r="BR272">
            <v>3266.6988158020304</v>
          </cell>
          <cell r="BS272">
            <v>3020.2226838800352</v>
          </cell>
          <cell r="BT272">
            <v>3619.893247702847</v>
          </cell>
          <cell r="BU272">
            <v>3531.2257948517467</v>
          </cell>
          <cell r="BV272">
            <v>3776.0462919923243</v>
          </cell>
          <cell r="BW272">
            <v>3814.8840231539275</v>
          </cell>
          <cell r="CJ272">
            <v>0</v>
          </cell>
          <cell r="CK272">
            <v>0</v>
          </cell>
          <cell r="CL272">
            <v>0</v>
          </cell>
          <cell r="CM272">
            <v>0</v>
          </cell>
          <cell r="CN272">
            <v>0</v>
          </cell>
          <cell r="CO272">
            <v>0</v>
          </cell>
          <cell r="CP272">
            <v>0</v>
          </cell>
          <cell r="CQ272">
            <v>0</v>
          </cell>
          <cell r="CR272">
            <v>0</v>
          </cell>
          <cell r="CS272">
            <v>0</v>
          </cell>
          <cell r="CT272">
            <v>0</v>
          </cell>
          <cell r="CU272">
            <v>0</v>
          </cell>
          <cell r="DH272">
            <v>0</v>
          </cell>
          <cell r="DI272">
            <v>0</v>
          </cell>
          <cell r="DJ272">
            <v>0</v>
          </cell>
          <cell r="DK272">
            <v>0</v>
          </cell>
          <cell r="DL272">
            <v>0</v>
          </cell>
          <cell r="DM272">
            <v>0</v>
          </cell>
          <cell r="DN272">
            <v>0</v>
          </cell>
          <cell r="DO272">
            <v>0</v>
          </cell>
          <cell r="DP272">
            <v>0</v>
          </cell>
          <cell r="DQ272">
            <v>0</v>
          </cell>
          <cell r="DR272">
            <v>0</v>
          </cell>
          <cell r="DS272">
            <v>0</v>
          </cell>
        </row>
        <row r="273">
          <cell r="AM273" t="str">
            <v>NCA955 (200)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BL273">
            <v>5.4418565010644224</v>
          </cell>
          <cell r="BM273">
            <v>5.0771641417037756</v>
          </cell>
          <cell r="BN273">
            <v>652.86679667306385</v>
          </cell>
          <cell r="BO273">
            <v>611.12442789283148</v>
          </cell>
          <cell r="BP273">
            <v>2557.7322894794211</v>
          </cell>
          <cell r="BQ273">
            <v>2241.825507940333</v>
          </cell>
          <cell r="BR273">
            <v>3428.3987491055877</v>
          </cell>
          <cell r="BS273">
            <v>3169.7221737573682</v>
          </cell>
          <cell r="BT273">
            <v>3799.5366486262528</v>
          </cell>
          <cell r="BU273">
            <v>3706.4689215981462</v>
          </cell>
          <cell r="BV273">
            <v>3963.7701358623158</v>
          </cell>
          <cell r="BW273">
            <v>4004.5386611977897</v>
          </cell>
          <cell r="CJ273">
            <v>0</v>
          </cell>
          <cell r="CK273">
            <v>0</v>
          </cell>
          <cell r="CL273">
            <v>0</v>
          </cell>
          <cell r="CM273">
            <v>0</v>
          </cell>
          <cell r="CN273">
            <v>0</v>
          </cell>
          <cell r="CO273">
            <v>0</v>
          </cell>
          <cell r="CP273">
            <v>0</v>
          </cell>
          <cell r="CQ273">
            <v>0</v>
          </cell>
          <cell r="CR273">
            <v>0</v>
          </cell>
          <cell r="CS273">
            <v>0</v>
          </cell>
          <cell r="CT273">
            <v>0</v>
          </cell>
          <cell r="CU273">
            <v>0</v>
          </cell>
          <cell r="DH273">
            <v>0</v>
          </cell>
          <cell r="DI273">
            <v>0</v>
          </cell>
          <cell r="DJ273">
            <v>0</v>
          </cell>
          <cell r="DK273">
            <v>0</v>
          </cell>
          <cell r="DL273">
            <v>0</v>
          </cell>
          <cell r="DM273">
            <v>0</v>
          </cell>
          <cell r="DN273">
            <v>0</v>
          </cell>
          <cell r="DO273">
            <v>0</v>
          </cell>
          <cell r="DP273">
            <v>0</v>
          </cell>
          <cell r="DQ273">
            <v>0</v>
          </cell>
          <cell r="DR273">
            <v>0</v>
          </cell>
          <cell r="DS273">
            <v>0</v>
          </cell>
        </row>
        <row r="274">
          <cell r="AM274" t="str">
            <v>Li-S (200)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0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0</v>
          </cell>
          <cell r="CN274">
            <v>0</v>
          </cell>
          <cell r="CO274">
            <v>0</v>
          </cell>
          <cell r="CP274">
            <v>0</v>
          </cell>
          <cell r="CQ274">
            <v>0</v>
          </cell>
          <cell r="CR274">
            <v>0</v>
          </cell>
          <cell r="CS274">
            <v>0</v>
          </cell>
          <cell r="CT274">
            <v>0</v>
          </cell>
          <cell r="CU274">
            <v>0</v>
          </cell>
          <cell r="DH274">
            <v>0</v>
          </cell>
          <cell r="DI274">
            <v>0</v>
          </cell>
          <cell r="DJ274">
            <v>26.052602633987433</v>
          </cell>
          <cell r="DK274">
            <v>24.386876405644195</v>
          </cell>
          <cell r="DL274">
            <v>88.536142400864108</v>
          </cell>
          <cell r="DM274">
            <v>77.600999614112183</v>
          </cell>
          <cell r="DN274">
            <v>1926.1975939623262</v>
          </cell>
          <cell r="DO274">
            <v>1780.8638001088129</v>
          </cell>
          <cell r="DP274">
            <v>4925.7214494722575</v>
          </cell>
          <cell r="DQ274">
            <v>4805.0683957790607</v>
          </cell>
          <cell r="DR274">
            <v>5793.5332718811105</v>
          </cell>
          <cell r="DS274">
            <v>5853.1214416994426</v>
          </cell>
        </row>
        <row r="275">
          <cell r="AM275" t="str">
            <v>Li-air (200)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0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0</v>
          </cell>
          <cell r="CN275">
            <v>0</v>
          </cell>
          <cell r="CO275">
            <v>0</v>
          </cell>
          <cell r="CP275">
            <v>0</v>
          </cell>
          <cell r="CQ275">
            <v>0</v>
          </cell>
          <cell r="CR275">
            <v>0</v>
          </cell>
          <cell r="CS275">
            <v>0</v>
          </cell>
          <cell r="CT275">
            <v>0</v>
          </cell>
          <cell r="CU275">
            <v>0</v>
          </cell>
          <cell r="DH275">
            <v>0</v>
          </cell>
          <cell r="DI275">
            <v>0</v>
          </cell>
          <cell r="DJ275">
            <v>18.921820290368938</v>
          </cell>
          <cell r="DK275">
            <v>17.712015159247539</v>
          </cell>
          <cell r="DL275">
            <v>64.421895912579544</v>
          </cell>
          <cell r="DM275">
            <v>56.465115649805732</v>
          </cell>
          <cell r="DN275">
            <v>1404.6220438494131</v>
          </cell>
          <cell r="DO275">
            <v>1298.6417170113016</v>
          </cell>
          <cell r="DP275">
            <v>3609.2798519092062</v>
          </cell>
          <cell r="DQ275">
            <v>3520.8723688159771</v>
          </cell>
          <cell r="DR275">
            <v>4259.7091819576426</v>
          </cell>
          <cell r="DS275">
            <v>4303.5215262041411</v>
          </cell>
        </row>
      </sheetData>
      <sheetData sheetId="20">
        <row r="5">
          <cell r="AU5">
            <v>2719.3308770261979</v>
          </cell>
          <cell r="AV5">
            <v>2576.2647031034653</v>
          </cell>
          <cell r="AW5">
            <v>2698.7443383408308</v>
          </cell>
          <cell r="AX5">
            <v>3009.7174014478414</v>
          </cell>
          <cell r="AY5">
            <v>2577.6001149573303</v>
          </cell>
          <cell r="AZ5">
            <v>2715.073987324763</v>
          </cell>
          <cell r="BA5">
            <v>2624.2752930306033</v>
          </cell>
          <cell r="BB5">
            <v>3689.9233729177467</v>
          </cell>
          <cell r="BC5">
            <v>5260.2280821768836</v>
          </cell>
          <cell r="BD5">
            <v>4977.6230919991458</v>
          </cell>
          <cell r="BE5">
            <v>5220.385739598506</v>
          </cell>
          <cell r="BF5">
            <v>5139.3551050241877</v>
          </cell>
          <cell r="BG5">
            <v>4981.8222019160012</v>
          </cell>
          <cell r="BH5">
            <v>5251.6190743662501</v>
          </cell>
          <cell r="BI5">
            <v>4855.2490875244803</v>
          </cell>
          <cell r="BJ5">
            <v>5950.7847929505888</v>
          </cell>
        </row>
        <row r="8">
          <cell r="AU8">
            <v>475.19067578195774</v>
          </cell>
          <cell r="AV8">
            <v>467.32325029688383</v>
          </cell>
          <cell r="AW8">
            <v>471.22763482410227</v>
          </cell>
          <cell r="AX8">
            <v>452.91351196997016</v>
          </cell>
          <cell r="AY8">
            <v>465.21214529041481</v>
          </cell>
          <cell r="AZ8">
            <v>474.90095295550742</v>
          </cell>
          <cell r="BA8">
            <v>457.78671463865936</v>
          </cell>
          <cell r="BB8">
            <v>649.17227749173617</v>
          </cell>
          <cell r="BC8">
            <v>874.15568189708245</v>
          </cell>
          <cell r="BD8">
            <v>858.83972619731117</v>
          </cell>
          <cell r="BE8">
            <v>866.56448731899457</v>
          </cell>
          <cell r="BF8">
            <v>690.37922781080204</v>
          </cell>
          <cell r="BG8">
            <v>855.1366317545021</v>
          </cell>
          <cell r="BH8">
            <v>873.35244791604077</v>
          </cell>
          <cell r="BI8">
            <v>777.64173343687821</v>
          </cell>
          <cell r="BJ8">
            <v>837.41253455662638</v>
          </cell>
        </row>
      </sheetData>
      <sheetData sheetId="21">
        <row r="6">
          <cell r="W6" t="str">
            <v>SO2</v>
          </cell>
          <cell r="Y6">
            <v>0.71799999999999997</v>
          </cell>
          <cell r="AA6" t="str">
            <v>Ethylene glycol</v>
          </cell>
          <cell r="AB6">
            <v>0.874</v>
          </cell>
          <cell r="AE6" t="str">
            <v>Lithium carbonate</v>
          </cell>
          <cell r="AF6">
            <v>0.48399999999999999</v>
          </cell>
        </row>
        <row r="7">
          <cell r="S7" t="str">
            <v>TEOS</v>
          </cell>
          <cell r="W7" t="str">
            <v>Cl2</v>
          </cell>
          <cell r="Y7">
            <v>0.79600000000000004</v>
          </cell>
          <cell r="AA7" t="str">
            <v>Formaldehyde</v>
          </cell>
          <cell r="AB7">
            <v>0.42299999999999999</v>
          </cell>
          <cell r="AE7" t="str">
            <v>Lithium hydroxide</v>
          </cell>
          <cell r="AF7">
            <v>3.3000000000000002E-2</v>
          </cell>
        </row>
        <row r="8">
          <cell r="S8" t="str">
            <v>metal working factory</v>
          </cell>
          <cell r="W8" t="str">
            <v>CH4</v>
          </cell>
          <cell r="Y8">
            <v>0.16500000000000001</v>
          </cell>
          <cell r="AA8" t="str">
            <v>Water</v>
          </cell>
          <cell r="AB8">
            <v>0.72</v>
          </cell>
          <cell r="AE8" t="str">
            <v>Nitric acid</v>
          </cell>
          <cell r="AF8">
            <v>0.91400000000000003</v>
          </cell>
        </row>
        <row r="9">
          <cell r="W9" t="str">
            <v>HF</v>
          </cell>
          <cell r="Y9">
            <v>0.56799999999999995</v>
          </cell>
          <cell r="AA9" t="str">
            <v>Electricity</v>
          </cell>
          <cell r="AB9">
            <v>0.24199999999999999</v>
          </cell>
          <cell r="AE9" t="str">
            <v xml:space="preserve">Water </v>
          </cell>
          <cell r="AF9">
            <v>0.91400000000000003</v>
          </cell>
        </row>
        <row r="10">
          <cell r="W10" t="str">
            <v>Silica</v>
          </cell>
          <cell r="Y10">
            <v>1.343</v>
          </cell>
          <cell r="AA10" t="str">
            <v>Heat</v>
          </cell>
          <cell r="AB10">
            <v>13.6</v>
          </cell>
          <cell r="AE10" t="str">
            <v>Electricity</v>
          </cell>
          <cell r="AF10">
            <v>0.245</v>
          </cell>
        </row>
        <row r="11">
          <cell r="S11" t="str">
            <v>Natural gas</v>
          </cell>
          <cell r="W11" t="str">
            <v>CH3Cl</v>
          </cell>
          <cell r="Y11">
            <v>4.4420000000000002</v>
          </cell>
          <cell r="AE11" t="str">
            <v>Steam</v>
          </cell>
          <cell r="AF11">
            <v>1.99</v>
          </cell>
        </row>
        <row r="12">
          <cell r="S12" t="str">
            <v>Solid waste</v>
          </cell>
          <cell r="W12" t="str">
            <v>NH3</v>
          </cell>
          <cell r="Y12">
            <v>0.56000000000000005</v>
          </cell>
          <cell r="AF12">
            <v>0.28799999999999998</v>
          </cell>
        </row>
        <row r="13">
          <cell r="W13" t="str">
            <v>NaOMe</v>
          </cell>
          <cell r="Y13">
            <v>0.224</v>
          </cell>
        </row>
        <row r="14">
          <cell r="W14" t="str">
            <v>H2SO4</v>
          </cell>
          <cell r="Y14">
            <v>0.38300000000000001</v>
          </cell>
          <cell r="AB14">
            <v>5.2999999999999999E-2</v>
          </cell>
        </row>
        <row r="15">
          <cell r="W15" t="str">
            <v>Li2CO3</v>
          </cell>
          <cell r="Y15">
            <v>0.13100000000000001</v>
          </cell>
        </row>
        <row r="16">
          <cell r="W16" t="str">
            <v>Organic solvent use</v>
          </cell>
          <cell r="Y16">
            <v>0.251</v>
          </cell>
        </row>
        <row r="17">
          <cell r="W17" t="str">
            <v>Steam</v>
          </cell>
          <cell r="Y17">
            <v>37.976999999999997</v>
          </cell>
        </row>
        <row r="18">
          <cell r="W18" t="str">
            <v>Electricity</v>
          </cell>
          <cell r="Y18">
            <v>42.331000000000003</v>
          </cell>
        </row>
        <row r="25">
          <cell r="Y25">
            <v>3.5670000000000002</v>
          </cell>
        </row>
        <row r="31">
          <cell r="C31" t="str">
            <v>Cobalt</v>
          </cell>
          <cell r="D31">
            <v>3.193E-2</v>
          </cell>
          <cell r="H31">
            <v>1.038</v>
          </cell>
          <cell r="K31" t="str">
            <v>LiCl</v>
          </cell>
          <cell r="L31">
            <v>0.39800000000000002</v>
          </cell>
        </row>
        <row r="32">
          <cell r="C32" t="str">
            <v>Silica sand</v>
          </cell>
          <cell r="D32">
            <v>2.1800000000000001E-3</v>
          </cell>
          <cell r="K32" t="str">
            <v>NaClO4</v>
          </cell>
          <cell r="L32">
            <v>1.151</v>
          </cell>
        </row>
        <row r="33">
          <cell r="C33" t="str">
            <v>Hydrochloric acid (HCl)</v>
          </cell>
          <cell r="D33">
            <v>6.5499999999999994E-3</v>
          </cell>
          <cell r="H33">
            <v>4.6000000000000001E-10</v>
          </cell>
          <cell r="K33" t="str">
            <v>Electricity</v>
          </cell>
          <cell r="L33">
            <v>10.8</v>
          </cell>
        </row>
        <row r="34">
          <cell r="C34" t="str">
            <v>Carbon monoxide (CO)</v>
          </cell>
          <cell r="D34">
            <v>5.8336099999999993</v>
          </cell>
          <cell r="H34">
            <v>0.45</v>
          </cell>
          <cell r="K34" t="str">
            <v>Sodium chloride</v>
          </cell>
          <cell r="L34">
            <v>0.54900000000000004</v>
          </cell>
        </row>
        <row r="35">
          <cell r="C35" t="str">
            <v>Ethoxylated alcohols</v>
          </cell>
          <cell r="D35">
            <v>5.6340000000000001E-2</v>
          </cell>
          <cell r="H35">
            <v>13.9</v>
          </cell>
        </row>
        <row r="36">
          <cell r="C36" t="str">
            <v>Molybdenum</v>
          </cell>
          <cell r="D36">
            <v>3.193E-2</v>
          </cell>
          <cell r="H36">
            <v>166.8</v>
          </cell>
        </row>
        <row r="37">
          <cell r="C37" t="str">
            <v>Monoethanolamine</v>
          </cell>
          <cell r="D37">
            <v>1.435E-2</v>
          </cell>
          <cell r="H37">
            <v>3.7999999999999999E-2</v>
          </cell>
        </row>
        <row r="38">
          <cell r="C38" t="str">
            <v>Oxygen</v>
          </cell>
          <cell r="D38">
            <v>1.5130000000000001E-2</v>
          </cell>
        </row>
        <row r="39">
          <cell r="C39" t="str">
            <v>Sodium hydroxide</v>
          </cell>
          <cell r="D39">
            <v>3.066E-2</v>
          </cell>
        </row>
        <row r="40">
          <cell r="C40" t="str">
            <v>Water</v>
          </cell>
          <cell r="D40">
            <v>1.20146</v>
          </cell>
        </row>
        <row r="41">
          <cell r="C41" t="str">
            <v>Electricity</v>
          </cell>
          <cell r="D41">
            <v>0.65</v>
          </cell>
        </row>
        <row r="42">
          <cell r="C42" t="str">
            <v>Heat</v>
          </cell>
          <cell r="D42">
            <v>58.09</v>
          </cell>
        </row>
        <row r="43">
          <cell r="C43" t="str">
            <v>Wastewater</v>
          </cell>
          <cell r="D43">
            <v>0.43697000000000003</v>
          </cell>
        </row>
        <row r="44">
          <cell r="C44" t="str">
            <v>Hazardous waste</v>
          </cell>
          <cell r="D44">
            <v>1.435E-2</v>
          </cell>
        </row>
        <row r="45">
          <cell r="C45" t="str">
            <v>Inert chemical waste</v>
          </cell>
          <cell r="D45">
            <v>0.26802999999999999</v>
          </cell>
        </row>
        <row r="46">
          <cell r="D46">
            <v>5.5049999999999995E-3</v>
          </cell>
        </row>
        <row r="50">
          <cell r="B50" t="str">
            <v>GSC</v>
          </cell>
          <cell r="C50" t="str">
            <v xml:space="preserve">GO </v>
          </cell>
          <cell r="D50" t="str">
            <v>graphite</v>
          </cell>
          <cell r="E50">
            <v>0.224518</v>
          </cell>
        </row>
        <row r="51">
          <cell r="D51" t="str">
            <v>KNO3</v>
          </cell>
          <cell r="E51">
            <v>0.11233800000000001</v>
          </cell>
        </row>
        <row r="52">
          <cell r="D52" t="str">
            <v>KMnO4</v>
          </cell>
          <cell r="E52">
            <v>1.347424</v>
          </cell>
        </row>
        <row r="53">
          <cell r="D53" t="str">
            <v>Sulfuric acid</v>
          </cell>
          <cell r="E53">
            <v>7.2679999999999998</v>
          </cell>
        </row>
        <row r="54">
          <cell r="D54" t="str">
            <v xml:space="preserve">H2O2 </v>
          </cell>
          <cell r="E54">
            <v>0.77420000000000011</v>
          </cell>
        </row>
        <row r="55">
          <cell r="D55" t="str">
            <v>Water</v>
          </cell>
          <cell r="E55">
            <v>15.8</v>
          </cell>
        </row>
        <row r="56">
          <cell r="D56" t="str">
            <v>Electricity</v>
          </cell>
          <cell r="E56">
            <v>0.48980000000000001</v>
          </cell>
        </row>
        <row r="57">
          <cell r="D57" t="str">
            <v>Heat</v>
          </cell>
          <cell r="E57">
            <v>0.47399999999999998</v>
          </cell>
        </row>
        <row r="58">
          <cell r="D58" t="str">
            <v>Wastewater, PV</v>
          </cell>
          <cell r="E58">
            <v>1.5800000000000002E-2</v>
          </cell>
        </row>
        <row r="59">
          <cell r="C59" t="str">
            <v>Na2S2O3</v>
          </cell>
          <cell r="D59" t="str">
            <v>Mirabilite</v>
          </cell>
          <cell r="E59">
            <v>4.1610400000000007</v>
          </cell>
        </row>
        <row r="60">
          <cell r="D60" t="str">
            <v>Coal</v>
          </cell>
          <cell r="E60">
            <v>1.2003000000000001</v>
          </cell>
        </row>
        <row r="61">
          <cell r="D61" t="str">
            <v>Water</v>
          </cell>
          <cell r="E61">
            <v>5.1612900000000002</v>
          </cell>
        </row>
        <row r="62">
          <cell r="D62" t="str">
            <v>Electricity</v>
          </cell>
          <cell r="E62">
            <v>0.27206800000000003</v>
          </cell>
        </row>
        <row r="63">
          <cell r="D63" t="str">
            <v>Coal</v>
          </cell>
          <cell r="E63">
            <v>3.0807700000000002</v>
          </cell>
        </row>
        <row r="64">
          <cell r="E64">
            <v>5.5213799999999997</v>
          </cell>
        </row>
        <row r="65">
          <cell r="D65" t="str">
            <v>Solid waste</v>
          </cell>
          <cell r="E65">
            <v>6.9217300000000002</v>
          </cell>
        </row>
        <row r="66">
          <cell r="C66" t="str">
            <v>PvP</v>
          </cell>
          <cell r="D66" t="str">
            <v>Monoethanolamine</v>
          </cell>
          <cell r="E66">
            <v>3.0869999999999998E-2</v>
          </cell>
        </row>
        <row r="67">
          <cell r="D67" t="str">
            <v>Butyrolactone</v>
          </cell>
          <cell r="E67">
            <v>4.3469999999999995E-2</v>
          </cell>
        </row>
        <row r="68">
          <cell r="D68" t="str">
            <v>Water</v>
          </cell>
          <cell r="E68">
            <v>1.3481999999999999E-2</v>
          </cell>
        </row>
        <row r="69">
          <cell r="D69" t="str">
            <v>Electricity</v>
          </cell>
          <cell r="E69">
            <v>6.6780000000000006E-2</v>
          </cell>
        </row>
        <row r="70">
          <cell r="D70" t="str">
            <v>Heat</v>
          </cell>
          <cell r="E70">
            <v>0.43343999999999999</v>
          </cell>
        </row>
        <row r="71">
          <cell r="D71" t="str">
            <v>PvP emission</v>
          </cell>
          <cell r="E71">
            <v>6.3E-2</v>
          </cell>
        </row>
        <row r="72">
          <cell r="C72" t="str">
            <v>HCl</v>
          </cell>
          <cell r="E72">
            <v>1.85</v>
          </cell>
        </row>
        <row r="73">
          <cell r="C73" t="str">
            <v>Ethanol</v>
          </cell>
          <cell r="E73">
            <v>24.964000000000002</v>
          </cell>
        </row>
        <row r="74">
          <cell r="E74">
            <v>197.5</v>
          </cell>
        </row>
        <row r="75">
          <cell r="C75" t="str">
            <v>Electricity</v>
          </cell>
          <cell r="E75">
            <v>37.5</v>
          </cell>
        </row>
        <row r="76">
          <cell r="C76" t="str">
            <v>Heat</v>
          </cell>
          <cell r="E76">
            <v>112.7</v>
          </cell>
        </row>
        <row r="77">
          <cell r="C77" t="str">
            <v>Wastewater, PV</v>
          </cell>
          <cell r="E77">
            <v>2.2600000000000002E-4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400">
          <cell r="AR400" t="str">
            <v>IPCC 2013 100a</v>
          </cell>
          <cell r="AS400" t="str">
            <v>CED</v>
          </cell>
          <cell r="AT400" t="str">
            <v>Fine particulate matter formation</v>
          </cell>
          <cell r="AU400" t="str">
            <v>Fossil resource scarcity</v>
          </cell>
          <cell r="AV400" t="str">
            <v>Freshwater ecotoxicity</v>
          </cell>
          <cell r="AW400" t="str">
            <v>Freshwater eutrophication</v>
          </cell>
          <cell r="AX400" t="str">
            <v>Global warming</v>
          </cell>
          <cell r="AY400" t="str">
            <v>Human carcinogenic toxicity</v>
          </cell>
          <cell r="AZ400" t="str">
            <v>Human non-carcinogenic toxicity</v>
          </cell>
          <cell r="BA400" t="str">
            <v>Ionizing radiation</v>
          </cell>
          <cell r="BB400" t="str">
            <v>Land use</v>
          </cell>
          <cell r="BC400" t="str">
            <v>Marine ecotoxicity</v>
          </cell>
          <cell r="BD400" t="str">
            <v>Marine eutrophication</v>
          </cell>
          <cell r="BE400" t="str">
            <v>Mineral resource scarcity</v>
          </cell>
          <cell r="BF400" t="str">
            <v>Ozone formation, Human health</v>
          </cell>
          <cell r="BG400" t="str">
            <v>Ozone formation, Terrestrial ecosystems</v>
          </cell>
          <cell r="BH400" t="str">
            <v>Stratospheric ozone depletion</v>
          </cell>
          <cell r="BI400" t="str">
            <v>Terrestrial acidification</v>
          </cell>
          <cell r="BJ400" t="str">
            <v>Terrestrial ecotoxicity</v>
          </cell>
          <cell r="BK400" t="str">
            <v>Water consumption</v>
          </cell>
        </row>
        <row r="401">
          <cell r="AQ401" t="str">
            <v>NMC622 (100)</v>
          </cell>
          <cell r="AR401">
            <v>1</v>
          </cell>
          <cell r="AS401">
            <v>1</v>
          </cell>
          <cell r="AT401">
            <v>1</v>
          </cell>
          <cell r="AU401">
            <v>1</v>
          </cell>
          <cell r="AV401">
            <v>1</v>
          </cell>
          <cell r="AW401">
            <v>1</v>
          </cell>
          <cell r="AX401">
            <v>1</v>
          </cell>
          <cell r="AY401">
            <v>1</v>
          </cell>
          <cell r="AZ401">
            <v>1</v>
          </cell>
          <cell r="BA401">
            <v>1</v>
          </cell>
          <cell r="BB401">
            <v>1</v>
          </cell>
          <cell r="BC401">
            <v>1</v>
          </cell>
          <cell r="BD401">
            <v>1</v>
          </cell>
          <cell r="BE401">
            <v>1</v>
          </cell>
          <cell r="BF401">
            <v>1</v>
          </cell>
          <cell r="BG401">
            <v>1</v>
          </cell>
          <cell r="BH401">
            <v>1</v>
          </cell>
          <cell r="BI401">
            <v>1</v>
          </cell>
          <cell r="BJ401">
            <v>1</v>
          </cell>
          <cell r="BK401">
            <v>1</v>
          </cell>
        </row>
        <row r="402">
          <cell r="AQ402" t="str">
            <v>NMC811 (100)</v>
          </cell>
          <cell r="AR402">
            <v>0.98860539948779014</v>
          </cell>
          <cell r="AS402">
            <v>0.98483005314219663</v>
          </cell>
          <cell r="AT402">
            <v>1.0153847638704594</v>
          </cell>
          <cell r="AU402">
            <v>0.98513379033788995</v>
          </cell>
          <cell r="AV402">
            <v>1.0117359964204218</v>
          </cell>
          <cell r="AW402">
            <v>1.008563158770287</v>
          </cell>
          <cell r="AX402">
            <v>0.98908735037200757</v>
          </cell>
          <cell r="AY402">
            <v>1.0067518935283348</v>
          </cell>
          <cell r="AZ402">
            <v>1.0078756958622368</v>
          </cell>
          <cell r="BA402">
            <v>0.98363612590555083</v>
          </cell>
          <cell r="BB402">
            <v>1.0064610615355944</v>
          </cell>
          <cell r="BC402">
            <v>1.0129127814096726</v>
          </cell>
          <cell r="BD402">
            <v>0.99802951342484514</v>
          </cell>
          <cell r="BE402">
            <v>0.88962321218236484</v>
          </cell>
          <cell r="BF402">
            <v>0.97643794995556388</v>
          </cell>
          <cell r="BG402">
            <v>0.97654137533259999</v>
          </cell>
          <cell r="BH402">
            <v>0.97319076664385229</v>
          </cell>
          <cell r="BI402">
            <v>1.0213322993626077</v>
          </cell>
          <cell r="BJ402">
            <v>1.0477656533080597</v>
          </cell>
          <cell r="BK402">
            <v>0.9546192694202299</v>
          </cell>
        </row>
        <row r="403">
          <cell r="AQ403" t="str">
            <v>NCA (I) (100)</v>
          </cell>
          <cell r="AR403">
            <v>1.0241807464307018</v>
          </cell>
          <cell r="AS403">
            <v>1.0191944153663721</v>
          </cell>
          <cell r="AT403">
            <v>1.071678684536254</v>
          </cell>
          <cell r="AU403">
            <v>1.0236446546221207</v>
          </cell>
          <cell r="AV403">
            <v>1.0207181948908339</v>
          </cell>
          <cell r="AW403">
            <v>1.0232534911044457</v>
          </cell>
          <cell r="AX403">
            <v>1.0241701189432644</v>
          </cell>
          <cell r="AY403">
            <v>1.0328760419645147</v>
          </cell>
          <cell r="AZ403">
            <v>1.0162248750102434</v>
          </cell>
          <cell r="BA403">
            <v>0.99804008095320129</v>
          </cell>
          <cell r="BB403">
            <v>1.0907342413729142</v>
          </cell>
          <cell r="BC403">
            <v>1.0245578322682682</v>
          </cell>
          <cell r="BD403">
            <v>1.0491235736605342</v>
          </cell>
          <cell r="BE403">
            <v>0.98089823860542624</v>
          </cell>
          <cell r="BF403">
            <v>1.0141387569573164</v>
          </cell>
          <cell r="BG403">
            <v>1.0142348801540801</v>
          </cell>
          <cell r="BH403">
            <v>1.0003541680059747</v>
          </cell>
          <cell r="BI403">
            <v>1.0849598241614811</v>
          </cell>
          <cell r="BJ403">
            <v>1.1258508792729029</v>
          </cell>
          <cell r="BK403">
            <v>1.008485742038884</v>
          </cell>
        </row>
        <row r="404">
          <cell r="AQ404" t="str">
            <v>LFP(II) (100)</v>
          </cell>
          <cell r="AR404">
            <v>0.65961912623494856</v>
          </cell>
          <cell r="AS404">
            <v>0.68643687565127931</v>
          </cell>
          <cell r="AT404">
            <v>0.45822111541047955</v>
          </cell>
          <cell r="AU404">
            <v>0.68966304798633238</v>
          </cell>
          <cell r="AV404">
            <v>0.6377695917041839</v>
          </cell>
          <cell r="AW404">
            <v>0.67537599343941113</v>
          </cell>
          <cell r="AX404">
            <v>0.65865485963197734</v>
          </cell>
          <cell r="AY404">
            <v>0.64184770058374363</v>
          </cell>
          <cell r="AZ404">
            <v>0.67990047556770228</v>
          </cell>
          <cell r="BA404">
            <v>0.68042595691723551</v>
          </cell>
          <cell r="BB404">
            <v>1.2399837794375417</v>
          </cell>
          <cell r="BC404">
            <v>0.6237637556969563</v>
          </cell>
          <cell r="BD404">
            <v>0.8455792875312883</v>
          </cell>
          <cell r="BE404">
            <v>0.6540208158133588</v>
          </cell>
          <cell r="BF404">
            <v>0.81967318958877722</v>
          </cell>
          <cell r="BG404">
            <v>0.81904586404164303</v>
          </cell>
          <cell r="BH404">
            <v>0.73427724000662831</v>
          </cell>
          <cell r="BI404">
            <v>0.40204416989499753</v>
          </cell>
          <cell r="BJ404">
            <v>0.15532033445100135</v>
          </cell>
          <cell r="BK404">
            <v>0.95742901453403473</v>
          </cell>
        </row>
        <row r="405">
          <cell r="AQ405" t="str">
            <v>NMC955 (100)</v>
          </cell>
          <cell r="AR405">
            <v>0.98865647352218733</v>
          </cell>
          <cell r="AS405">
            <v>0.98131573647284143</v>
          </cell>
          <cell r="AT405">
            <v>1.0511356463673434</v>
          </cell>
          <cell r="AU405">
            <v>0.9837642960034062</v>
          </cell>
          <cell r="AV405">
            <v>1.0205526755911549</v>
          </cell>
          <cell r="AW405">
            <v>1.0176212708522159</v>
          </cell>
          <cell r="AX405">
            <v>0.98910036582116534</v>
          </cell>
          <cell r="AY405">
            <v>1.017249884288892</v>
          </cell>
          <cell r="AZ405">
            <v>1.0140109566910709</v>
          </cell>
          <cell r="BA405">
            <v>0.96953788805291985</v>
          </cell>
          <cell r="BB405">
            <v>1.0417334526992434</v>
          </cell>
          <cell r="BC405">
            <v>1.023785526043004</v>
          </cell>
          <cell r="BD405">
            <v>1.0158631759362349</v>
          </cell>
          <cell r="BE405">
            <v>0.86927549948933291</v>
          </cell>
          <cell r="BF405">
            <v>0.98106743840687283</v>
          </cell>
          <cell r="BG405">
            <v>0.98117821132211114</v>
          </cell>
          <cell r="BH405">
            <v>0.96663257343100428</v>
          </cell>
          <cell r="BI405">
            <v>1.0653314064441388</v>
          </cell>
          <cell r="BJ405">
            <v>1.1124010398523998</v>
          </cell>
          <cell r="BK405">
            <v>0.93569785694292884</v>
          </cell>
        </row>
        <row r="406">
          <cell r="AQ406" t="str">
            <v>NCA955 (100)</v>
          </cell>
          <cell r="AR406">
            <v>1.0298507603574614</v>
          </cell>
          <cell r="AS406">
            <v>1.0193661866819779</v>
          </cell>
          <cell r="AT406">
            <v>1.1205951825227567</v>
          </cell>
          <cell r="AU406">
            <v>1.0264241637177458</v>
          </cell>
          <cell r="AV406">
            <v>1.045838311032909</v>
          </cell>
          <cell r="AW406">
            <v>1.0453511840951084</v>
          </cell>
          <cell r="AX406">
            <v>1.0298200422244614</v>
          </cell>
          <cell r="AY406">
            <v>1.0566806003292426</v>
          </cell>
          <cell r="AZ406">
            <v>1.0365011958884591</v>
          </cell>
          <cell r="BA406">
            <v>0.9846945938231727</v>
          </cell>
          <cell r="BB406">
            <v>1.1223434302973143</v>
          </cell>
          <cell r="BC406">
            <v>1.0515824510800535</v>
          </cell>
          <cell r="BD406">
            <v>1.0778957480927585</v>
          </cell>
          <cell r="BE406">
            <v>0.92540162855706276</v>
          </cell>
          <cell r="BF406">
            <v>1.02506671136177</v>
          </cell>
          <cell r="BG406">
            <v>1.025167391425249</v>
          </cell>
          <cell r="BH406">
            <v>0.99534194240998697</v>
          </cell>
          <cell r="BI406">
            <v>1.1441491673151847</v>
          </cell>
          <cell r="BJ406">
            <v>1.2098970142552992</v>
          </cell>
          <cell r="BK406">
            <v>0.97952599018362085</v>
          </cell>
        </row>
        <row r="407">
          <cell r="AQ407" t="str">
            <v>Li-S</v>
          </cell>
          <cell r="AR407">
            <v>1.4612559519855635</v>
          </cell>
          <cell r="AS407">
            <v>1.7252301637938383</v>
          </cell>
          <cell r="AT407">
            <v>0.70148528947183364</v>
          </cell>
          <cell r="AU407">
            <v>1.7668919747682112</v>
          </cell>
          <cell r="AV407">
            <v>1.150010089481206</v>
          </cell>
          <cell r="AW407">
            <v>1.2678000428036533</v>
          </cell>
          <cell r="AX407">
            <v>1.4652243064519856</v>
          </cell>
          <cell r="AY407">
            <v>1.1493740039811025</v>
          </cell>
          <cell r="AZ407">
            <v>1.1917671767847027</v>
          </cell>
          <cell r="BA407">
            <v>1.4014831560891936</v>
          </cell>
          <cell r="BB407">
            <v>0.82239592858899979</v>
          </cell>
          <cell r="BC407">
            <v>1.1171054008929802</v>
          </cell>
          <cell r="BD407">
            <v>1.1084596032996561</v>
          </cell>
          <cell r="BE407">
            <v>0.78607439759343278</v>
          </cell>
          <cell r="BF407">
            <v>1.1003865562127335</v>
          </cell>
          <cell r="BG407">
            <v>1.1090519504048757</v>
          </cell>
          <cell r="BH407">
            <v>1.5009570630300149</v>
          </cell>
          <cell r="BI407">
            <v>0.57260792207764488</v>
          </cell>
          <cell r="BJ407">
            <v>0.36582416365313603</v>
          </cell>
          <cell r="BK407">
            <v>1.6227440921397591</v>
          </cell>
        </row>
        <row r="408">
          <cell r="AQ408" t="str">
            <v>Li-air</v>
          </cell>
          <cell r="AR408">
            <v>1.392144639740017</v>
          </cell>
          <cell r="AS408">
            <v>1.3315912689889775</v>
          </cell>
          <cell r="AT408">
            <v>0.82211040380444877</v>
          </cell>
          <cell r="AU408">
            <v>1.3318296953200426</v>
          </cell>
          <cell r="AV408">
            <v>1.4779382892692314</v>
          </cell>
          <cell r="AW408">
            <v>1.3744176265170731</v>
          </cell>
          <cell r="AX408">
            <v>1.3934122042229486</v>
          </cell>
          <cell r="AY408">
            <v>1.5958122039155103</v>
          </cell>
          <cell r="AZ408">
            <v>1.4035567542117342</v>
          </cell>
          <cell r="BA408">
            <v>1.1641119334194521</v>
          </cell>
          <cell r="BB408">
            <v>0.34670977154561156</v>
          </cell>
          <cell r="BC408">
            <v>1.425585992406353</v>
          </cell>
          <cell r="BD408">
            <v>1.2493336654334219</v>
          </cell>
          <cell r="BE408">
            <v>1.0856741902826721</v>
          </cell>
          <cell r="BF408">
            <v>1.2797417785389484</v>
          </cell>
          <cell r="BG408">
            <v>1.2785114688668726</v>
          </cell>
          <cell r="BH408">
            <v>1.3391445040324503</v>
          </cell>
          <cell r="BI408">
            <v>0.62537911159534965</v>
          </cell>
          <cell r="BJ408">
            <v>0.37260579747691192</v>
          </cell>
          <cell r="BK408">
            <v>1.4816399371531956</v>
          </cell>
        </row>
        <row r="411">
          <cell r="AQ411" t="str">
            <v>NMC622 (200)</v>
          </cell>
          <cell r="AR411">
            <v>0.83896752041148293</v>
          </cell>
          <cell r="AS411">
            <v>0.83788482267072628</v>
          </cell>
          <cell r="AT411">
            <v>0.91546192269987015</v>
          </cell>
          <cell r="AU411">
            <v>0.84899508200950291</v>
          </cell>
          <cell r="AV411">
            <v>0.78031548689629671</v>
          </cell>
          <cell r="AW411">
            <v>0.76944891104251356</v>
          </cell>
          <cell r="AX411">
            <v>0.83868010672168247</v>
          </cell>
          <cell r="AY411">
            <v>0.8195198589252366</v>
          </cell>
          <cell r="AZ411">
            <v>0.76237865608631472</v>
          </cell>
          <cell r="BA411">
            <v>0.7788807143920673</v>
          </cell>
          <cell r="BB411">
            <v>0.82932105324850036</v>
          </cell>
          <cell r="BC411">
            <v>0.78258561981103347</v>
          </cell>
          <cell r="BD411">
            <v>0.87649769541288192</v>
          </cell>
          <cell r="BE411">
            <v>0.90131161355771572</v>
          </cell>
          <cell r="BF411">
            <v>0.89812390810695797</v>
          </cell>
          <cell r="BG411">
            <v>0.89795877750954001</v>
          </cell>
          <cell r="BH411">
            <v>0.82329590452174817</v>
          </cell>
          <cell r="BI411">
            <v>0.93639875112180337</v>
          </cell>
          <cell r="BJ411">
            <v>0.93976899100072397</v>
          </cell>
          <cell r="BK411">
            <v>0.8123919663554211</v>
          </cell>
        </row>
        <row r="412">
          <cell r="AQ412" t="str">
            <v>NMC811 (200)</v>
          </cell>
          <cell r="AR412">
            <v>0.82752242184540203</v>
          </cell>
          <cell r="AS412">
            <v>0.82271868365505074</v>
          </cell>
          <cell r="AT412">
            <v>0.93086053235634003</v>
          </cell>
          <cell r="AU412">
            <v>0.83412231392572411</v>
          </cell>
          <cell r="AV412">
            <v>0.79249354551631868</v>
          </cell>
          <cell r="AW412">
            <v>0.77832473617525144</v>
          </cell>
          <cell r="AX412">
            <v>0.82771758462562839</v>
          </cell>
          <cell r="AY412">
            <v>0.82636931773799638</v>
          </cell>
          <cell r="AZ412">
            <v>0.77072614686968255</v>
          </cell>
          <cell r="BA412">
            <v>0.76255049835942346</v>
          </cell>
          <cell r="BB412">
            <v>0.83515127941373279</v>
          </cell>
          <cell r="BC412">
            <v>0.79592533220144424</v>
          </cell>
          <cell r="BD412">
            <v>0.87456367044186878</v>
          </cell>
          <cell r="BE412">
            <v>0.79105452426575373</v>
          </cell>
          <cell r="BF412">
            <v>0.874502290856912</v>
          </cell>
          <cell r="BG412">
            <v>0.87444242336666822</v>
          </cell>
          <cell r="BH412">
            <v>0.79652115105800936</v>
          </cell>
          <cell r="BI412">
            <v>0.95775296481318661</v>
          </cell>
          <cell r="BJ412">
            <v>0.98776124960174905</v>
          </cell>
          <cell r="BK412">
            <v>0.76718565678825601</v>
          </cell>
        </row>
        <row r="413">
          <cell r="AQ413" t="str">
            <v>NCA (I) (200)</v>
          </cell>
          <cell r="AR413">
            <v>0.8637695948209948</v>
          </cell>
          <cell r="AS413">
            <v>0.85745292322421063</v>
          </cell>
          <cell r="AT413">
            <v>0.98790888997371573</v>
          </cell>
          <cell r="AU413">
            <v>0.87294350799778497</v>
          </cell>
          <cell r="AV413">
            <v>0.80366495882624855</v>
          </cell>
          <cell r="AW413">
            <v>0.79464064422768699</v>
          </cell>
          <cell r="AX413">
            <v>0.86347376564798528</v>
          </cell>
          <cell r="AY413">
            <v>0.85430386084599375</v>
          </cell>
          <cell r="AZ413">
            <v>0.78115743179020825</v>
          </cell>
          <cell r="BA413">
            <v>0.77733572991415212</v>
          </cell>
          <cell r="BB413">
            <v>0.91721844403332753</v>
          </cell>
          <cell r="BC413">
            <v>0.80967458833353745</v>
          </cell>
          <cell r="BD413">
            <v>0.92632589966364454</v>
          </cell>
          <cell r="BE413">
            <v>0.8832743992008012</v>
          </cell>
          <cell r="BF413">
            <v>0.9129898272620024</v>
          </cell>
          <cell r="BG413">
            <v>0.91291929841118691</v>
          </cell>
          <cell r="BH413">
            <v>0.8245943808211571</v>
          </cell>
          <cell r="BI413">
            <v>1.0220490111781864</v>
          </cell>
          <cell r="BJ413">
            <v>1.0668894013364865</v>
          </cell>
          <cell r="BK413">
            <v>0.82211028408209119</v>
          </cell>
        </row>
        <row r="414">
          <cell r="AQ414" t="str">
            <v>LFP(II) (200)</v>
          </cell>
          <cell r="AR414">
            <v>0.48890619485724263</v>
          </cell>
          <cell r="AS414">
            <v>0.48650387168725967</v>
          </cell>
          <cell r="AT414">
            <v>0.32516111699030575</v>
          </cell>
          <cell r="AU414">
            <v>0.49999770614753425</v>
          </cell>
          <cell r="AV414">
            <v>0.29453135449843898</v>
          </cell>
          <cell r="AW414">
            <v>0.35942955806189503</v>
          </cell>
          <cell r="AX414">
            <v>0.48772069757452674</v>
          </cell>
          <cell r="AY414">
            <v>0.46531348455559551</v>
          </cell>
          <cell r="AZ414">
            <v>0.32421577035323984</v>
          </cell>
          <cell r="BA414">
            <v>0.40954948126440377</v>
          </cell>
          <cell r="BB414">
            <v>1.279077525259994</v>
          </cell>
          <cell r="BC414">
            <v>0.29002520440586549</v>
          </cell>
          <cell r="BD414">
            <v>0.71308905177976678</v>
          </cell>
          <cell r="BE414">
            <v>0.51122362615432615</v>
          </cell>
          <cell r="BF414">
            <v>0.63366007916252254</v>
          </cell>
          <cell r="BG414">
            <v>0.63260342469160769</v>
          </cell>
          <cell r="BH414">
            <v>0.50023838743185345</v>
          </cell>
          <cell r="BI414">
            <v>0.28927663293631323</v>
          </cell>
          <cell r="BJ414">
            <v>9.99040201648487E-2</v>
          </cell>
          <cell r="BK414">
            <v>0.74814128977955086</v>
          </cell>
        </row>
        <row r="415">
          <cell r="AQ415" t="str">
            <v>NMC955 (200)</v>
          </cell>
          <cell r="AR415">
            <v>0.82801653800929975</v>
          </cell>
          <cell r="AS415">
            <v>0.81949658912067569</v>
          </cell>
          <cell r="AT415">
            <v>0.96715809762200589</v>
          </cell>
          <cell r="AU415">
            <v>0.83300710512873877</v>
          </cell>
          <cell r="AV415">
            <v>0.80291358453933304</v>
          </cell>
          <cell r="AW415">
            <v>0.78857669650685125</v>
          </cell>
          <cell r="AX415">
            <v>0.82817439191922793</v>
          </cell>
          <cell r="AY415">
            <v>0.83813785201850055</v>
          </cell>
          <cell r="AZ415">
            <v>0.77839668149059704</v>
          </cell>
          <cell r="BA415">
            <v>0.74873541150357203</v>
          </cell>
          <cell r="BB415">
            <v>0.86888158955294659</v>
          </cell>
          <cell r="BC415">
            <v>0.80834026722977304</v>
          </cell>
          <cell r="BD415">
            <v>0.89289374934981813</v>
          </cell>
          <cell r="BE415">
            <v>0.77137638631605143</v>
          </cell>
          <cell r="BF415">
            <v>0.87971927323333055</v>
          </cell>
          <cell r="BG415">
            <v>0.87966537128179112</v>
          </cell>
          <cell r="BH415">
            <v>0.79057113095306086</v>
          </cell>
          <cell r="BI415">
            <v>1.0022458079046472</v>
          </cell>
          <cell r="BJ415">
            <v>1.0531708034568987</v>
          </cell>
          <cell r="BK415">
            <v>0.7490907838402372</v>
          </cell>
        </row>
        <row r="416">
          <cell r="AQ416" t="str">
            <v>NCA955 (200)</v>
          </cell>
          <cell r="AR416">
            <v>0.86915432650657576</v>
          </cell>
          <cell r="AS416">
            <v>0.85733588348841339</v>
          </cell>
          <cell r="AT416">
            <v>1.0366236693752258</v>
          </cell>
          <cell r="AU416">
            <v>0.87543065879795534</v>
          </cell>
          <cell r="AV416">
            <v>0.82835685155962513</v>
          </cell>
          <cell r="AW416">
            <v>0.81640141363695673</v>
          </cell>
          <cell r="AX416">
            <v>0.86883725767882514</v>
          </cell>
          <cell r="AY416">
            <v>0.87770378659120452</v>
          </cell>
          <cell r="AZ416">
            <v>0.80099139474916403</v>
          </cell>
          <cell r="BA416">
            <v>0.76378914502929907</v>
          </cell>
          <cell r="BB416">
            <v>0.9490628172783192</v>
          </cell>
          <cell r="BC416">
            <v>0.83628507284172626</v>
          </cell>
          <cell r="BD416">
            <v>0.95489173460339172</v>
          </cell>
          <cell r="BE416">
            <v>0.82757398143365213</v>
          </cell>
          <cell r="BF416">
            <v>0.92367550398627785</v>
          </cell>
          <cell r="BG416">
            <v>0.92360891092020803</v>
          </cell>
          <cell r="BH416">
            <v>0.81930893878559619</v>
          </cell>
          <cell r="BI416">
            <v>1.0810591284200133</v>
          </cell>
          <cell r="BJ416">
            <v>1.1506560826379379</v>
          </cell>
          <cell r="BK416">
            <v>0.79276618754820516</v>
          </cell>
        </row>
        <row r="417">
          <cell r="AQ417" t="str">
            <v>Li-S</v>
          </cell>
          <cell r="AR417">
            <v>1.271068047704645</v>
          </cell>
          <cell r="AS417">
            <v>1.5414934273659242</v>
          </cell>
          <cell r="AT417">
            <v>0.58843752837046004</v>
          </cell>
          <cell r="AU417">
            <v>1.5919429546741002</v>
          </cell>
          <cell r="AV417">
            <v>0.9114648855371017</v>
          </cell>
          <cell r="AW417">
            <v>1.0210929790132315</v>
          </cell>
          <cell r="AX417">
            <v>1.2748282612205921</v>
          </cell>
          <cell r="AY417">
            <v>0.93496346546865583</v>
          </cell>
          <cell r="AZ417">
            <v>0.93251606027877298</v>
          </cell>
          <cell r="BA417">
            <v>1.1743494460048898</v>
          </cell>
          <cell r="BB417">
            <v>0.6420123240937039</v>
          </cell>
          <cell r="BC417">
            <v>0.88080059173611702</v>
          </cell>
          <cell r="BD417">
            <v>0.97539203015878007</v>
          </cell>
          <cell r="BE417">
            <v>0.67965630745447581</v>
          </cell>
          <cell r="BF417">
            <v>0.9631631302051531</v>
          </cell>
          <cell r="BG417">
            <v>0.9718574855004487</v>
          </cell>
          <cell r="BH417">
            <v>1.2893195166193279</v>
          </cell>
          <cell r="BI417">
            <v>0.48485047364764583</v>
          </cell>
          <cell r="BJ417">
            <v>0.27240299879831731</v>
          </cell>
          <cell r="BK417">
            <v>1.4208114580658591</v>
          </cell>
        </row>
        <row r="418">
          <cell r="AQ418" t="str">
            <v>Li-air</v>
          </cell>
          <cell r="AR418">
            <v>0.93453656087576331</v>
          </cell>
          <cell r="AS418">
            <v>0.90619512042090034</v>
          </cell>
          <cell r="AT418">
            <v>0.56692894002633643</v>
          </cell>
          <cell r="AU418">
            <v>0.90655940216898434</v>
          </cell>
          <cell r="AV418">
            <v>0.93955909283015138</v>
          </cell>
          <cell r="AW418">
            <v>0.88027887756799728</v>
          </cell>
          <cell r="AX418">
            <v>0.93500897280908002</v>
          </cell>
          <cell r="AY418">
            <v>1.0031867092470539</v>
          </cell>
          <cell r="AZ418">
            <v>0.89687649135501879</v>
          </cell>
          <cell r="BA418">
            <v>0.80097235149388346</v>
          </cell>
          <cell r="BB418">
            <v>0.26982633846956772</v>
          </cell>
          <cell r="BC418">
            <v>0.90467697771520339</v>
          </cell>
          <cell r="BD418">
            <v>0.98878293178769194</v>
          </cell>
          <cell r="BE418">
            <v>0.85692247969582691</v>
          </cell>
          <cell r="BF418">
            <v>0.91927033115983103</v>
          </cell>
          <cell r="BG418">
            <v>0.91815346396450204</v>
          </cell>
          <cell r="BH418">
            <v>0.91464825110391257</v>
          </cell>
          <cell r="BI418">
            <v>0.43091662456565155</v>
          </cell>
          <cell r="BJ418">
            <v>0.23846502520066501</v>
          </cell>
          <cell r="BK418">
            <v>1.01436506636488</v>
          </cell>
        </row>
        <row r="422">
          <cell r="AR422" t="str">
            <v>Carbon footprint</v>
          </cell>
          <cell r="AS422" t="str">
            <v>CED</v>
          </cell>
          <cell r="AT422" t="str">
            <v>Fine particulate matter formation</v>
          </cell>
          <cell r="AU422" t="str">
            <v>Fossil resource scarcity</v>
          </cell>
          <cell r="AV422" t="str">
            <v>Freshwater ecotoxicity</v>
          </cell>
          <cell r="AW422" t="str">
            <v>Freshwater eutrophication</v>
          </cell>
          <cell r="AX422" t="str">
            <v>Global warming</v>
          </cell>
          <cell r="AY422" t="str">
            <v>Human carcinogenic toxicity</v>
          </cell>
          <cell r="AZ422" t="str">
            <v>Human non-carcinogenic toxicity</v>
          </cell>
          <cell r="BA422" t="str">
            <v>Ionizing radiation</v>
          </cell>
          <cell r="BB422" t="str">
            <v>Land use</v>
          </cell>
          <cell r="BC422" t="str">
            <v>Marine ecotoxicity</v>
          </cell>
          <cell r="BD422" t="str">
            <v>Marine eutrophication</v>
          </cell>
          <cell r="BE422" t="str">
            <v>Mineral resource scarcity</v>
          </cell>
          <cell r="BF422" t="str">
            <v>Ozone formation, Human health</v>
          </cell>
          <cell r="BG422" t="str">
            <v>Ozone formation, Terrestrial ecosystems</v>
          </cell>
          <cell r="BH422" t="str">
            <v>Stratospheric ozone depletion</v>
          </cell>
          <cell r="BI422" t="str">
            <v>Terrestrial acidification</v>
          </cell>
          <cell r="BJ422" t="str">
            <v>Terrestrial ecotoxicity</v>
          </cell>
          <cell r="BK422" t="str">
            <v>Water consumption</v>
          </cell>
        </row>
        <row r="423">
          <cell r="AQ423" t="str">
            <v>Cathode active material</v>
          </cell>
          <cell r="AR423">
            <v>30.504344840295424</v>
          </cell>
          <cell r="AS423">
            <v>446.6841501670861</v>
          </cell>
          <cell r="AT423">
            <v>0.25884556681860549</v>
          </cell>
          <cell r="AU423">
            <v>8.2908542301776347</v>
          </cell>
          <cell r="AV423">
            <v>14.138847273183456</v>
          </cell>
          <cell r="AW423">
            <v>2.531498188961142E-2</v>
          </cell>
          <cell r="AX423">
            <v>31.010720798232963</v>
          </cell>
          <cell r="AY423">
            <v>4.2367448210709071</v>
          </cell>
          <cell r="AZ423">
            <v>169.90216352605793</v>
          </cell>
          <cell r="BA423">
            <v>1.8507229726905594</v>
          </cell>
          <cell r="BB423">
            <v>0.47098984506082003</v>
          </cell>
          <cell r="BC423">
            <v>19.624722657761851</v>
          </cell>
          <cell r="BD423">
            <v>3.2378756382462721E-3</v>
          </cell>
          <cell r="BE423">
            <v>3.9993720655788429</v>
          </cell>
          <cell r="BF423">
            <v>0.10895156152459493</v>
          </cell>
          <cell r="BG423">
            <v>0.11076606099503637</v>
          </cell>
          <cell r="BH423">
            <v>1.0905233769294188E-5</v>
          </cell>
          <cell r="BI423">
            <v>0.85260330879521717</v>
          </cell>
          <cell r="BJ423">
            <v>4192.411179878547</v>
          </cell>
          <cell r="BK423">
            <v>0.28244516360854127</v>
          </cell>
        </row>
        <row r="424">
          <cell r="AQ424" t="str">
            <v>Anode active material</v>
          </cell>
          <cell r="AR424">
            <v>3.567206501393438</v>
          </cell>
          <cell r="AS424">
            <v>84.182461980567425</v>
          </cell>
          <cell r="AT424">
            <v>2.4897791732780998E-2</v>
          </cell>
          <cell r="AU424">
            <v>1.5732638515527309</v>
          </cell>
          <cell r="AV424">
            <v>9.7027591485191717E-2</v>
          </cell>
          <cell r="AW424">
            <v>8.6545902250254416E-4</v>
          </cell>
          <cell r="AX424">
            <v>3.6518623654033728</v>
          </cell>
          <cell r="AY424">
            <v>0.13536708093442779</v>
          </cell>
          <cell r="AZ424">
            <v>2.1116989529300012</v>
          </cell>
          <cell r="BA424">
            <v>0.3927380179673759</v>
          </cell>
          <cell r="BB424">
            <v>1.8741935605284584E-2</v>
          </cell>
          <cell r="BC424">
            <v>0.12825868660262296</v>
          </cell>
          <cell r="BD424">
            <v>6.3983056189157833E-5</v>
          </cell>
          <cell r="BE424">
            <v>4.9861869859993508E-3</v>
          </cell>
          <cell r="BF424">
            <v>1.6457028600066995E-2</v>
          </cell>
          <cell r="BG424">
            <v>1.6827313032091208E-2</v>
          </cell>
          <cell r="BH424">
            <v>1.4129140604035782E-6</v>
          </cell>
          <cell r="BI424">
            <v>7.21993106490951E-2</v>
          </cell>
          <cell r="BJ424">
            <v>5.8291430976250158</v>
          </cell>
          <cell r="BK424">
            <v>1.0214810736002994E-2</v>
          </cell>
        </row>
        <row r="425">
          <cell r="AQ425" t="str">
            <v>Electrolyte</v>
          </cell>
          <cell r="AR425">
            <v>2.129969939736529</v>
          </cell>
          <cell r="AS425">
            <v>35.618165650564997</v>
          </cell>
          <cell r="AT425">
            <v>4.6146064019366457E-3</v>
          </cell>
          <cell r="AU425">
            <v>0.64463148338503085</v>
          </cell>
          <cell r="AV425">
            <v>0.2687654263283657</v>
          </cell>
          <cell r="AW425">
            <v>7.835729766653229E-4</v>
          </cell>
          <cell r="AX425">
            <v>2.1703965222170871</v>
          </cell>
          <cell r="AY425">
            <v>0.14262949407442807</v>
          </cell>
          <cell r="AZ425">
            <v>5.1757153878723736</v>
          </cell>
          <cell r="BA425">
            <v>0.15990537302519822</v>
          </cell>
          <cell r="BB425">
            <v>3.6715759502813888E-2</v>
          </cell>
          <cell r="BC425">
            <v>0.35182512389675252</v>
          </cell>
          <cell r="BD425">
            <v>3.3346568720982113E-4</v>
          </cell>
          <cell r="BE425">
            <v>4.6792835915361167E-2</v>
          </cell>
          <cell r="BF425">
            <v>4.7282644451912314E-3</v>
          </cell>
          <cell r="BG425">
            <v>4.8771496213505915E-3</v>
          </cell>
          <cell r="BH425">
            <v>7.5028211654509425E-7</v>
          </cell>
          <cell r="BI425">
            <v>1.1944809921036579E-2</v>
          </cell>
          <cell r="BJ425">
            <v>29.013108624684826</v>
          </cell>
          <cell r="BK425">
            <v>2.9928042298027105E-2</v>
          </cell>
        </row>
        <row r="426">
          <cell r="AQ426" t="str">
            <v>Separator</v>
          </cell>
          <cell r="AR426">
            <v>0.10076992410722156</v>
          </cell>
          <cell r="AS426">
            <v>3.1690728574294162</v>
          </cell>
          <cell r="AT426">
            <v>1.2752926715720104E-4</v>
          </cell>
          <cell r="AU426">
            <v>6.2556804144095424E-2</v>
          </cell>
          <cell r="AV426">
            <v>2.5197829177330943E-3</v>
          </cell>
          <cell r="AW426">
            <v>2.3637301550051694E-5</v>
          </cell>
          <cell r="AX426">
            <v>0.10347726233657481</v>
          </cell>
          <cell r="AY426">
            <v>4.0077835980542468E-3</v>
          </cell>
          <cell r="AZ426">
            <v>5.8230258696810901E-2</v>
          </cell>
          <cell r="BA426">
            <v>6.8153468902500923E-3</v>
          </cell>
          <cell r="BB426">
            <v>2.1431210946979964E-3</v>
          </cell>
          <cell r="BC426">
            <v>3.3493654970904261E-3</v>
          </cell>
          <cell r="BD426">
            <v>2.3439989877704495E-6</v>
          </cell>
          <cell r="BE426">
            <v>2.2582000031443021E-4</v>
          </cell>
          <cell r="BF426">
            <v>2.0535361098283287E-4</v>
          </cell>
          <cell r="BG426">
            <v>2.1907258079285549E-4</v>
          </cell>
          <cell r="BH426">
            <v>2.3707661728224103E-8</v>
          </cell>
          <cell r="BI426">
            <v>2.742003211423737E-4</v>
          </cell>
          <cell r="BJ426">
            <v>0.18934178926759421</v>
          </cell>
          <cell r="BK426">
            <v>1.0874338489990092E-3</v>
          </cell>
        </row>
        <row r="427">
          <cell r="AQ427" t="str">
            <v>BMS</v>
          </cell>
          <cell r="AR427">
            <v>17.095995594533143</v>
          </cell>
          <cell r="AS427">
            <v>286.38337965369419</v>
          </cell>
          <cell r="AT427">
            <v>4.5068744719509314E-2</v>
          </cell>
          <cell r="AU427">
            <v>4.616716639518657</v>
          </cell>
          <cell r="AV427">
            <v>16.383229619661702</v>
          </cell>
          <cell r="AW427">
            <v>3.1189958357058456E-2</v>
          </cell>
          <cell r="AX427">
            <v>17.392720819379495</v>
          </cell>
          <cell r="AY427">
            <v>1.9948052041444577</v>
          </cell>
          <cell r="AZ427">
            <v>253.39155325513482</v>
          </cell>
          <cell r="BA427">
            <v>2.208066547393726</v>
          </cell>
          <cell r="BB427">
            <v>0.28898229776887407</v>
          </cell>
          <cell r="BC427">
            <v>21.516726718401319</v>
          </cell>
          <cell r="BD427">
            <v>1.0485191676043062E-3</v>
          </cell>
          <cell r="BE427">
            <v>0.84351434814520987</v>
          </cell>
          <cell r="BF427">
            <v>5.7803200386991625E-2</v>
          </cell>
          <cell r="BG427">
            <v>5.8713687975703546E-2</v>
          </cell>
          <cell r="BH427">
            <v>1.0547457664918176E-5</v>
          </cell>
          <cell r="BI427">
            <v>9.0061452729267272E-2</v>
          </cell>
          <cell r="BJ427">
            <v>282.47313891826786</v>
          </cell>
          <cell r="BK427">
            <v>0.19291797635902777</v>
          </cell>
        </row>
        <row r="428">
          <cell r="AQ428" t="str">
            <v>Al</v>
          </cell>
          <cell r="AR428">
            <v>18.04347428075096</v>
          </cell>
          <cell r="AS428">
            <v>207.6610118642638</v>
          </cell>
          <cell r="AT428">
            <v>3.8882633427117723E-2</v>
          </cell>
          <cell r="AU428">
            <v>3.9418939135122955</v>
          </cell>
          <cell r="AV428">
            <v>4.0253817173194291</v>
          </cell>
          <cell r="AW428">
            <v>6.2424584738661462E-3</v>
          </cell>
          <cell r="AX428">
            <v>18.433377248499685</v>
          </cell>
          <cell r="AY428">
            <v>3.5901391496884925</v>
          </cell>
          <cell r="AZ428">
            <v>20.682821690846595</v>
          </cell>
          <cell r="BA428">
            <v>0.39038217564602967</v>
          </cell>
          <cell r="BB428">
            <v>6.5459343932936689E-2</v>
          </cell>
          <cell r="BC428">
            <v>4.9139701310128876</v>
          </cell>
          <cell r="BD428">
            <v>4.3194488969629724E-4</v>
          </cell>
          <cell r="BE428">
            <v>0.22301921961897683</v>
          </cell>
          <cell r="BF428">
            <v>4.677453613432541E-2</v>
          </cell>
          <cell r="BG428">
            <v>4.7155479868214695E-2</v>
          </cell>
          <cell r="BH428">
            <v>4.4047049874993038E-6</v>
          </cell>
          <cell r="BI428">
            <v>8.2725752887715831E-2</v>
          </cell>
          <cell r="BJ428">
            <v>37.509887995372161</v>
          </cell>
          <cell r="BK428">
            <v>0.10920640132804807</v>
          </cell>
        </row>
        <row r="429">
          <cell r="AQ429" t="str">
            <v>Cu</v>
          </cell>
          <cell r="AR429">
            <v>3.1143762688859047</v>
          </cell>
          <cell r="AS429">
            <v>52.762703124177015</v>
          </cell>
          <cell r="AT429">
            <v>3.3764853303903435E-2</v>
          </cell>
          <cell r="AU429">
            <v>0.78716883856355058</v>
          </cell>
          <cell r="AV429">
            <v>17.942510576761865</v>
          </cell>
          <cell r="AW429">
            <v>2.1390063462155072E-2</v>
          </cell>
          <cell r="AX429">
            <v>3.1733347491619686</v>
          </cell>
          <cell r="AY429">
            <v>1.8166009683753805</v>
          </cell>
          <cell r="AZ429">
            <v>241.23005132578464</v>
          </cell>
          <cell r="BA429">
            <v>0.3049344757722251</v>
          </cell>
          <cell r="BB429">
            <v>-0.32921408401885771</v>
          </cell>
          <cell r="BC429">
            <v>22.614679701747978</v>
          </cell>
          <cell r="BD429">
            <v>3.559226052209981E-4</v>
          </cell>
          <cell r="BE429">
            <v>0.79736186042723733</v>
          </cell>
          <cell r="BF429">
            <v>3.0536406896708619E-2</v>
          </cell>
          <cell r="BG429">
            <v>3.1112439717512708E-2</v>
          </cell>
          <cell r="BH429">
            <v>4.0543421810616181E-6</v>
          </cell>
          <cell r="BI429">
            <v>9.555644421537042E-2</v>
          </cell>
          <cell r="BJ429">
            <v>854.70969008356019</v>
          </cell>
          <cell r="BK429">
            <v>0.10048418041640832</v>
          </cell>
        </row>
        <row r="430">
          <cell r="AQ430" t="str">
            <v>Steel</v>
          </cell>
          <cell r="AR430">
            <v>7.4455661675487214E-2</v>
          </cell>
          <cell r="AS430">
            <v>0.95334999326071468</v>
          </cell>
          <cell r="AT430">
            <v>1.322976189102831E-4</v>
          </cell>
          <cell r="AU430">
            <v>1.8275628525038452E-2</v>
          </cell>
          <cell r="AV430">
            <v>5.7035763675422086E-3</v>
          </cell>
          <cell r="AW430">
            <v>3.2625677971633763E-5</v>
          </cell>
          <cell r="AX430">
            <v>7.5764606135400051E-2</v>
          </cell>
          <cell r="AY430">
            <v>6.2090875861180998E-2</v>
          </cell>
          <cell r="AZ430">
            <v>6.4822089783980727E-2</v>
          </cell>
          <cell r="BA430">
            <v>2.8532455760496961E-3</v>
          </cell>
          <cell r="BB430">
            <v>7.9468444911626201E-4</v>
          </cell>
          <cell r="BC430">
            <v>7.8713176600806872E-3</v>
          </cell>
          <cell r="BD430">
            <v>2.8253255051660078E-6</v>
          </cell>
          <cell r="BE430">
            <v>2.7019244699403385E-3</v>
          </cell>
          <cell r="BF430">
            <v>1.907832549031635E-4</v>
          </cell>
          <cell r="BG430">
            <v>2.0532155175600748E-4</v>
          </cell>
          <cell r="BH430">
            <v>1.7296054724540722E-8</v>
          </cell>
          <cell r="BI430">
            <v>2.0044803829441383E-4</v>
          </cell>
          <cell r="BJ430">
            <v>0.24308574372836725</v>
          </cell>
          <cell r="BK430">
            <v>9.2532910403055871E-4</v>
          </cell>
        </row>
        <row r="431">
          <cell r="AQ431" t="str">
            <v>Others (Additives, Plastics, binders, solvents, and coolants)</v>
          </cell>
          <cell r="AR431">
            <v>1.3348025129647445</v>
          </cell>
          <cell r="AS431">
            <v>26.436445295888159</v>
          </cell>
          <cell r="AT431">
            <v>1.8023214277798016E-3</v>
          </cell>
          <cell r="AU431">
            <v>0.49453879112622734</v>
          </cell>
          <cell r="AV431">
            <v>5.3750309600019135E-2</v>
          </cell>
          <cell r="AW431">
            <v>3.0151241938642385E-4</v>
          </cell>
          <cell r="AX431">
            <v>1.4028821700612975</v>
          </cell>
          <cell r="AY431">
            <v>5.4801527275978409E-2</v>
          </cell>
          <cell r="AZ431">
            <v>1.1746970459293997</v>
          </cell>
          <cell r="BA431">
            <v>0.10911519781442801</v>
          </cell>
          <cell r="BB431">
            <v>1.2322894075894724E-2</v>
          </cell>
          <cell r="BC431">
            <v>7.0849564744254453E-2</v>
          </cell>
          <cell r="BD431">
            <v>2.8382597440685801E-5</v>
          </cell>
          <cell r="BE431">
            <v>3.8796159267200643E-3</v>
          </cell>
          <cell r="BF431">
            <v>2.3572512718893824E-3</v>
          </cell>
          <cell r="BG431">
            <v>2.4451899217300698E-3</v>
          </cell>
          <cell r="BH431">
            <v>6.7648200406000789E-7</v>
          </cell>
          <cell r="BI431">
            <v>4.0223514475923343E-3</v>
          </cell>
          <cell r="BJ431">
            <v>4.9456360282891305</v>
          </cell>
          <cell r="BK431">
            <v>2.0062457091563343E-2</v>
          </cell>
        </row>
        <row r="432">
          <cell r="AQ432" t="str">
            <v>Assembly</v>
          </cell>
          <cell r="AR432">
            <v>1.3005118501053754</v>
          </cell>
          <cell r="AS432">
            <v>26.993475246120838</v>
          </cell>
          <cell r="AT432">
            <v>1.6840455021978123E-3</v>
          </cell>
          <cell r="AU432">
            <v>0.40790253471074506</v>
          </cell>
          <cell r="AV432">
            <v>3.2232597972661738E-2</v>
          </cell>
          <cell r="AW432">
            <v>4.5221518877814335E-4</v>
          </cell>
          <cell r="AX432">
            <v>1.3218214871260361</v>
          </cell>
          <cell r="AY432">
            <v>4.5355680674439292E-2</v>
          </cell>
          <cell r="AZ432">
            <v>0.68738882427863968</v>
          </cell>
          <cell r="BA432">
            <v>0.15788843054039245</v>
          </cell>
          <cell r="BB432">
            <v>9.6435863622064775E-3</v>
          </cell>
          <cell r="BC432">
            <v>4.1706859245489177E-2</v>
          </cell>
          <cell r="BD432">
            <v>3.3494399386397626E-5</v>
          </cell>
          <cell r="BE432">
            <v>1.2256822941747174E-3</v>
          </cell>
          <cell r="BF432">
            <v>1.385207556779555E-3</v>
          </cell>
          <cell r="BG432">
            <v>1.4298783291740566E-3</v>
          </cell>
          <cell r="BH432">
            <v>4.2269902635786375E-7</v>
          </cell>
          <cell r="BI432">
            <v>2.1024499215854479E-3</v>
          </cell>
          <cell r="BJ432">
            <v>0.90422969183982438</v>
          </cell>
          <cell r="BK432">
            <v>7.151701959006735E-3</v>
          </cell>
        </row>
        <row r="433">
          <cell r="AQ433" t="str">
            <v>Transport</v>
          </cell>
          <cell r="AR433">
            <v>12.151280678594672</v>
          </cell>
          <cell r="AS433">
            <v>173.18204052366301</v>
          </cell>
          <cell r="AT433">
            <v>7.0041111869449155E-2</v>
          </cell>
          <cell r="AU433">
            <v>3.717968360618233</v>
          </cell>
          <cell r="AV433">
            <v>0.11942832905137503</v>
          </cell>
          <cell r="AW433">
            <v>4.4090605167337453E-4</v>
          </cell>
          <cell r="AX433">
            <v>12.203995429270474</v>
          </cell>
          <cell r="AY433">
            <v>0.49719607360905926</v>
          </cell>
          <cell r="AZ433">
            <v>2.8571262413041589</v>
          </cell>
          <cell r="BA433">
            <v>0.14233455407050302</v>
          </cell>
          <cell r="BB433">
            <v>0.17082620885766778</v>
          </cell>
          <cell r="BC433">
            <v>0.19672273545914273</v>
          </cell>
          <cell r="BD433">
            <v>7.0892053851774329E-5</v>
          </cell>
          <cell r="BE433">
            <v>2.2755382060257644E-2</v>
          </cell>
          <cell r="BF433">
            <v>0.22545052162755458</v>
          </cell>
          <cell r="BG433">
            <v>0.22719678380949476</v>
          </cell>
          <cell r="BH433">
            <v>8.1122189061982978E-6</v>
          </cell>
          <cell r="BI433">
            <v>0.21562277143044561</v>
          </cell>
          <cell r="BJ433">
            <v>67.445486964763518</v>
          </cell>
          <cell r="BK433">
            <v>1.1169931800095685E-2</v>
          </cell>
        </row>
        <row r="464">
          <cell r="AR464" t="str">
            <v>Carbon footprint</v>
          </cell>
          <cell r="AS464" t="str">
            <v>CED</v>
          </cell>
          <cell r="AT464" t="str">
            <v>Fine particulate matter formation</v>
          </cell>
          <cell r="AU464" t="str">
            <v>Fossil resource scarcity</v>
          </cell>
          <cell r="AV464" t="str">
            <v>Freshwater ecotoxicity</v>
          </cell>
          <cell r="AW464" t="str">
            <v>Freshwater eutrophication</v>
          </cell>
          <cell r="AX464" t="str">
            <v>Global warming</v>
          </cell>
          <cell r="AY464" t="str">
            <v>Human carcinogenic toxicity</v>
          </cell>
          <cell r="AZ464" t="str">
            <v>Human non-carcinogenic toxicity</v>
          </cell>
          <cell r="BA464" t="str">
            <v>Ionizing radiation</v>
          </cell>
          <cell r="BB464" t="str">
            <v>Land use</v>
          </cell>
          <cell r="BC464" t="str">
            <v>Marine ecotoxicity</v>
          </cell>
          <cell r="BD464" t="str">
            <v>Marine eutrophication</v>
          </cell>
          <cell r="BE464" t="str">
            <v>Mineral resource scarcity</v>
          </cell>
          <cell r="BF464" t="str">
            <v>Ozone formation, Human health</v>
          </cell>
          <cell r="BG464" t="str">
            <v>Ozone formation, Terrestrial ecosystems</v>
          </cell>
          <cell r="BH464" t="str">
            <v>Stratospheric ozone depletion</v>
          </cell>
          <cell r="BI464" t="str">
            <v>Terrestrial acidification</v>
          </cell>
          <cell r="BJ464" t="str">
            <v>Terrestrial ecotoxicity</v>
          </cell>
          <cell r="BK464" t="str">
            <v>Water consumption</v>
          </cell>
        </row>
        <row r="465">
          <cell r="AQ465" t="str">
            <v>Cathode active material</v>
          </cell>
          <cell r="AR465">
            <v>9.4074539579133472</v>
          </cell>
          <cell r="AS465">
            <v>129.62086307396751</v>
          </cell>
          <cell r="AT465">
            <v>2.2490856104995065E-2</v>
          </cell>
          <cell r="AU465">
            <v>2.5063190989052972</v>
          </cell>
          <cell r="AV465">
            <v>0.93446779345611519</v>
          </cell>
          <cell r="AW465">
            <v>5.7993627794435893E-3</v>
          </cell>
          <cell r="AX465">
            <v>9.52098830269194</v>
          </cell>
          <cell r="AY465">
            <v>2.2418641286665664</v>
          </cell>
          <cell r="AZ465">
            <v>22.21834523745234</v>
          </cell>
          <cell r="BA465">
            <v>0.32993561967228197</v>
          </cell>
          <cell r="BB465">
            <v>0.66221653947880399</v>
          </cell>
          <cell r="BC465">
            <v>1.2405504952576236</v>
          </cell>
          <cell r="BD465">
            <v>2.5243306246917046E-3</v>
          </cell>
          <cell r="BE465">
            <v>2.2227526272962224</v>
          </cell>
          <cell r="BF465">
            <v>2.3092241498481082E-2</v>
          </cell>
          <cell r="BG465">
            <v>2.3547168506792924E-2</v>
          </cell>
          <cell r="BH465">
            <v>2.6654177049786383E-6</v>
          </cell>
          <cell r="BI465">
            <v>5.4875565004516964E-2</v>
          </cell>
          <cell r="BJ465">
            <v>87.680644092344806</v>
          </cell>
          <cell r="BK465">
            <v>0.32715359483739481</v>
          </cell>
        </row>
        <row r="466">
          <cell r="AQ466" t="str">
            <v>Anode active material</v>
          </cell>
          <cell r="AR466">
            <v>4.1618389616125393</v>
          </cell>
          <cell r="AS466">
            <v>98.215186033759181</v>
          </cell>
          <cell r="AT466">
            <v>2.9048107994624307E-2</v>
          </cell>
          <cell r="AU466">
            <v>1.8355177340395299</v>
          </cell>
          <cell r="AV466">
            <v>0.11320152349934232</v>
          </cell>
          <cell r="AW466">
            <v>1.0097259797332172E-3</v>
          </cell>
          <cell r="AX466">
            <v>4.2606064630251703</v>
          </cell>
          <cell r="AY466">
            <v>0.15793198160313707</v>
          </cell>
          <cell r="AZ466">
            <v>2.4637068176645962</v>
          </cell>
          <cell r="BA466">
            <v>0.45820514855101047</v>
          </cell>
          <cell r="BB466">
            <v>2.1866106654503354E-2</v>
          </cell>
          <cell r="BC466">
            <v>0.14963865951117108</v>
          </cell>
          <cell r="BD466">
            <v>7.464865743742707E-5</v>
          </cell>
          <cell r="BE466">
            <v>5.8173551937941836E-3</v>
          </cell>
          <cell r="BF466">
            <v>1.9200319015278824E-2</v>
          </cell>
          <cell r="BG466">
            <v>1.9632327696434509E-2</v>
          </cell>
          <cell r="BH466">
            <v>1.6484385705455482E-6</v>
          </cell>
          <cell r="BI466">
            <v>8.4234513461330471E-2</v>
          </cell>
          <cell r="BJ466">
            <v>6.8008271590203906</v>
          </cell>
          <cell r="BK466">
            <v>1.1917559942209383E-2</v>
          </cell>
        </row>
        <row r="467">
          <cell r="AQ467" t="str">
            <v>Electrolyte</v>
          </cell>
          <cell r="AR467">
            <v>3.6574591974640742</v>
          </cell>
          <cell r="AS467">
            <v>61.161420696656478</v>
          </cell>
          <cell r="AT467">
            <v>7.9239309027654675E-3</v>
          </cell>
          <cell r="AU467">
            <v>1.1069232968485614</v>
          </cell>
          <cell r="AV467">
            <v>0.46150819415161715</v>
          </cell>
          <cell r="AW467">
            <v>1.3455054632101472E-3</v>
          </cell>
          <cell r="AX467">
            <v>3.7268773489398859</v>
          </cell>
          <cell r="AY467">
            <v>0.24491498457329991</v>
          </cell>
          <cell r="AZ467">
            <v>8.8874342757962701</v>
          </cell>
          <cell r="BA467">
            <v>0.27458010856588838</v>
          </cell>
          <cell r="BB467">
            <v>6.3046144351716266E-2</v>
          </cell>
          <cell r="BC467">
            <v>0.60413342521363778</v>
          </cell>
          <cell r="BD467">
            <v>5.7260767955960145E-4</v>
          </cell>
          <cell r="BE467">
            <v>8.0349907715239768E-2</v>
          </cell>
          <cell r="BF467">
            <v>8.1190978147072726E-3</v>
          </cell>
          <cell r="BG467">
            <v>8.3747546888965265E-3</v>
          </cell>
          <cell r="BH467">
            <v>1.2883403547892827E-6</v>
          </cell>
          <cell r="BI467">
            <v>2.0510925573465792E-2</v>
          </cell>
          <cell r="BJ467">
            <v>49.819604965647443</v>
          </cell>
          <cell r="BK467">
            <v>5.1390675296832146E-2</v>
          </cell>
        </row>
        <row r="468">
          <cell r="AQ468" t="str">
            <v>Separator</v>
          </cell>
          <cell r="AR468">
            <v>0.15986262050873121</v>
          </cell>
          <cell r="AS468">
            <v>5.027455325189166</v>
          </cell>
          <cell r="AT468">
            <v>2.0231396440882306E-4</v>
          </cell>
          <cell r="AU468">
            <v>9.9240867051619344E-2</v>
          </cell>
          <cell r="AV468">
            <v>3.9974139497548911E-3</v>
          </cell>
          <cell r="AW468">
            <v>3.7498499686530576E-5</v>
          </cell>
          <cell r="AX468">
            <v>0.16415757446232715</v>
          </cell>
          <cell r="AY468">
            <v>6.3579961391570464E-3</v>
          </cell>
          <cell r="AZ468">
            <v>9.2377183278104874E-2</v>
          </cell>
          <cell r="BA468">
            <v>1.0811948338793403E-2</v>
          </cell>
          <cell r="BB468">
            <v>3.3998731000474177E-3</v>
          </cell>
          <cell r="BC468">
            <v>5.3134737388179989E-3</v>
          </cell>
          <cell r="BD468">
            <v>3.7185482074600843E-6</v>
          </cell>
          <cell r="BE468">
            <v>3.5824356655400348E-4</v>
          </cell>
          <cell r="BF468">
            <v>3.2577544017713128E-4</v>
          </cell>
          <cell r="BG468">
            <v>3.4753937901047633E-4</v>
          </cell>
          <cell r="BH468">
            <v>3.7610119920065073E-8</v>
          </cell>
          <cell r="BI468">
            <v>4.3499468983934815E-4</v>
          </cell>
          <cell r="BJ468">
            <v>0.30037409348371624</v>
          </cell>
          <cell r="BK468">
            <v>1.7251181468183664E-3</v>
          </cell>
        </row>
        <row r="469">
          <cell r="AQ469" t="str">
            <v>BMS</v>
          </cell>
          <cell r="AR469">
            <v>15.053233170807397</v>
          </cell>
          <cell r="AS469">
            <v>252.16406768082351</v>
          </cell>
          <cell r="AT469">
            <v>3.9683580826103668E-2</v>
          </cell>
          <cell r="AU469">
            <v>4.06507545430369</v>
          </cell>
          <cell r="AV469">
            <v>14.425634014231298</v>
          </cell>
          <cell r="AW469">
            <v>2.746313972417674E-2</v>
          </cell>
          <cell r="AX469">
            <v>15.314503359640426</v>
          </cell>
          <cell r="AY469">
            <v>1.7564503747256945</v>
          </cell>
          <cell r="AZ469">
            <v>223.11436111286426</v>
          </cell>
          <cell r="BA469">
            <v>1.9442295952162165</v>
          </cell>
          <cell r="BB469">
            <v>0.25445244686080809</v>
          </cell>
          <cell r="BC469">
            <v>18.945740982070102</v>
          </cell>
          <cell r="BD469">
            <v>9.2323394836716537E-4</v>
          </cell>
          <cell r="BE469">
            <v>0.7427246980346569</v>
          </cell>
          <cell r="BF469">
            <v>5.0896424758235942E-2</v>
          </cell>
          <cell r="BG469">
            <v>5.1698120213538333E-2</v>
          </cell>
          <cell r="BH469">
            <v>9.2871654482646578E-6</v>
          </cell>
          <cell r="BI469">
            <v>7.9300210399494447E-2</v>
          </cell>
          <cell r="BJ469">
            <v>248.72105289885999</v>
          </cell>
          <cell r="BK469">
            <v>0.16986663718499034</v>
          </cell>
        </row>
        <row r="470">
          <cell r="AQ470" t="str">
            <v>Al</v>
          </cell>
          <cell r="AR470">
            <v>7.5135878962518854</v>
          </cell>
          <cell r="AS470">
            <v>86.258169539000363</v>
          </cell>
          <cell r="AT470">
            <v>1.8130203120442803E-2</v>
          </cell>
          <cell r="AU470">
            <v>1.6549969857470979</v>
          </cell>
          <cell r="AV470">
            <v>1.6107789708745779</v>
          </cell>
          <cell r="AW470">
            <v>2.7814606459076832E-3</v>
          </cell>
          <cell r="AX470">
            <v>7.6669443736769081</v>
          </cell>
          <cell r="AY470">
            <v>1.4451625847591005</v>
          </cell>
          <cell r="AZ470">
            <v>8.6907337255393884</v>
          </cell>
          <cell r="BA470">
            <v>0.15552216200070884</v>
          </cell>
          <cell r="BB470">
            <v>2.8587390394782548E-2</v>
          </cell>
          <cell r="BC470">
            <v>1.967772568597578</v>
          </cell>
          <cell r="BD470">
            <v>1.9018316209861542E-4</v>
          </cell>
          <cell r="BE470">
            <v>8.863207565173889E-2</v>
          </cell>
          <cell r="BF470">
            <v>1.9419468144020739E-2</v>
          </cell>
          <cell r="BG470">
            <v>1.9578270156579366E-2</v>
          </cell>
          <cell r="BH470">
            <v>1.8102053687013607E-6</v>
          </cell>
          <cell r="BI470">
            <v>3.4176823766198475E-2</v>
          </cell>
          <cell r="BJ470">
            <v>15.163299395017038</v>
          </cell>
          <cell r="BK470">
            <v>4.2607019835029201E-2</v>
          </cell>
        </row>
        <row r="471">
          <cell r="AQ471" t="str">
            <v>Cu</v>
          </cell>
          <cell r="AR471">
            <v>2.8480668318016629</v>
          </cell>
          <cell r="AS471">
            <v>47.362133373538072</v>
          </cell>
          <cell r="AT471">
            <v>2.0147920263325216E-2</v>
          </cell>
          <cell r="AU471">
            <v>0.70900655319384376</v>
          </cell>
          <cell r="AV471">
            <v>16.084447228744093</v>
          </cell>
          <cell r="AW471">
            <v>1.9119674965314699E-2</v>
          </cell>
          <cell r="AX471">
            <v>2.9048594709844742</v>
          </cell>
          <cell r="AY471">
            <v>1.5770393200439439</v>
          </cell>
          <cell r="AZ471">
            <v>203.90923211035121</v>
          </cell>
          <cell r="BA471">
            <v>0.28507272771368225</v>
          </cell>
          <cell r="BB471">
            <v>-0.29928121189192392</v>
          </cell>
          <cell r="BC471">
            <v>20.10068486407782</v>
          </cell>
          <cell r="BD471">
            <v>3.1714171693189965E-4</v>
          </cell>
          <cell r="BE471">
            <v>0.71831962850377362</v>
          </cell>
          <cell r="BF471">
            <v>2.7670044778293164E-2</v>
          </cell>
          <cell r="BG471">
            <v>2.8185422698207389E-2</v>
          </cell>
          <cell r="BH471">
            <v>3.6155791808133117E-6</v>
          </cell>
          <cell r="BI471">
            <v>5.1298065389701386E-2</v>
          </cell>
          <cell r="BJ471">
            <v>366.83996573459382</v>
          </cell>
          <cell r="BK471">
            <v>8.9311171482173643E-2</v>
          </cell>
        </row>
        <row r="472">
          <cell r="AQ472" t="str">
            <v>Steel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</row>
        <row r="473">
          <cell r="AQ473" t="str">
            <v>Others (Additives, Plastics, binders, solvents, and coolants)</v>
          </cell>
          <cell r="AR473">
            <v>1.2282213649630236</v>
          </cell>
          <cell r="AS473">
            <v>21.013617319880971</v>
          </cell>
          <cell r="AT473">
            <v>1.5977268406838765E-3</v>
          </cell>
          <cell r="AU473">
            <v>0.37996927266256658</v>
          </cell>
          <cell r="AV473">
            <v>4.8331808835187666E-2</v>
          </cell>
          <cell r="AW473">
            <v>2.6382036959637207E-4</v>
          </cell>
          <cell r="AX473">
            <v>1.3045726758004232</v>
          </cell>
          <cell r="AY473">
            <v>4.5750539774691408E-2</v>
          </cell>
          <cell r="AZ473">
            <v>1.0038150098412388</v>
          </cell>
          <cell r="BA473">
            <v>0.11066958493982942</v>
          </cell>
          <cell r="BB473">
            <v>1.109685619175055E-2</v>
          </cell>
          <cell r="BC473">
            <v>6.3622237732285092E-2</v>
          </cell>
          <cell r="BD473">
            <v>2.6377169639883268E-5</v>
          </cell>
          <cell r="BE473">
            <v>3.3055998610921696E-3</v>
          </cell>
          <cell r="BF473">
            <v>1.8592770842540932E-3</v>
          </cell>
          <cell r="BG473">
            <v>1.9188558638779016E-3</v>
          </cell>
          <cell r="BH473">
            <v>5.072497719958378E-7</v>
          </cell>
          <cell r="BI473">
            <v>3.6374008613430401E-3</v>
          </cell>
          <cell r="BJ473">
            <v>4.3262165951098961</v>
          </cell>
          <cell r="BK473">
            <v>1.9300493503176652E-2</v>
          </cell>
        </row>
        <row r="474">
          <cell r="AQ474" t="str">
            <v>Assembly</v>
          </cell>
          <cell r="AR474">
            <v>1.5339384634730084</v>
          </cell>
          <cell r="AS474">
            <v>31.271453348117724</v>
          </cell>
          <cell r="AT474">
            <v>1.8550703415901753E-3</v>
          </cell>
          <cell r="AU474">
            <v>0.4863741005102189</v>
          </cell>
          <cell r="AV474">
            <v>3.5262935729781154E-2</v>
          </cell>
          <cell r="AW474">
            <v>4.8905323131705387E-4</v>
          </cell>
          <cell r="AX474">
            <v>1.5591872317669353</v>
          </cell>
          <cell r="AY474">
            <v>5.0253624584727818E-2</v>
          </cell>
          <cell r="AZ474">
            <v>0.75018105177918659</v>
          </cell>
          <cell r="BA474">
            <v>0.17212044771827797</v>
          </cell>
          <cell r="BB474">
            <v>1.0637401826623965E-2</v>
          </cell>
          <cell r="BC474">
            <v>4.5633359375900726E-2</v>
          </cell>
          <cell r="BD474">
            <v>3.6544507749711323E-5</v>
          </cell>
          <cell r="BE474">
            <v>1.3778025088594607E-3</v>
          </cell>
          <cell r="BF474">
            <v>1.5905021452417066E-3</v>
          </cell>
          <cell r="BG474">
            <v>1.6442995714912496E-3</v>
          </cell>
          <cell r="BH474">
            <v>4.7511166473642688E-7</v>
          </cell>
          <cell r="BI474">
            <v>2.4009495104455555E-3</v>
          </cell>
          <cell r="BJ474">
            <v>0.99853937577546226</v>
          </cell>
          <cell r="BK474">
            <v>7.7623150617284744E-3</v>
          </cell>
        </row>
        <row r="475">
          <cell r="AQ475" t="str">
            <v>Transport</v>
          </cell>
          <cell r="AR475">
            <v>13.417624989138618</v>
          </cell>
          <cell r="AS475">
            <v>190.49481781585649</v>
          </cell>
          <cell r="AT475">
            <v>7.8802962370989604E-2</v>
          </cell>
          <cell r="AU475">
            <v>4.0917845625520401</v>
          </cell>
          <cell r="AV475">
            <v>0.12841764606568901</v>
          </cell>
          <cell r="AW475">
            <v>4.7372263386877652E-4</v>
          </cell>
          <cell r="AX475">
            <v>13.475608940657198</v>
          </cell>
          <cell r="AY475">
            <v>0.54855079755017766</v>
          </cell>
          <cell r="AZ475">
            <v>2.9890741262417517</v>
          </cell>
          <cell r="BA475">
            <v>0.15480589222460586</v>
          </cell>
          <cell r="BB475">
            <v>0.17074926463119344</v>
          </cell>
          <cell r="BC475">
            <v>0.21020398727672693</v>
          </cell>
          <cell r="BD475">
            <v>7.4617344621206579E-5</v>
          </cell>
          <cell r="BE475">
            <v>2.5061880749137139E-2</v>
          </cell>
          <cell r="BF475">
            <v>0.25343402497392631</v>
          </cell>
          <cell r="BG475">
            <v>0.25537293783535331</v>
          </cell>
          <cell r="BH475">
            <v>9.0106058165044349E-6</v>
          </cell>
          <cell r="BI475">
            <v>0.24297354236568838</v>
          </cell>
          <cell r="BJ475">
            <v>69.832981658468597</v>
          </cell>
          <cell r="BK475">
            <v>1.1966776539767812E-2</v>
          </cell>
        </row>
        <row r="479">
          <cell r="AQ479" t="str">
            <v>Cathode active material</v>
          </cell>
          <cell r="AR479">
            <v>29.807632891338447</v>
          </cell>
          <cell r="AS479">
            <v>422.62108639267927</v>
          </cell>
          <cell r="AT479">
            <v>0.28708299370803975</v>
          </cell>
          <cell r="AU479">
            <v>7.9323506077417409</v>
          </cell>
          <cell r="AV479">
            <v>16.047122025627829</v>
          </cell>
          <cell r="AW479">
            <v>2.7760639826073342E-2</v>
          </cell>
          <cell r="AX479">
            <v>30.304602123257325</v>
          </cell>
          <cell r="AY479">
            <v>4.5860320920879838</v>
          </cell>
          <cell r="AZ479">
            <v>189.44115219395374</v>
          </cell>
          <cell r="BA479">
            <v>1.6361042300497106</v>
          </cell>
          <cell r="BB479">
            <v>0.48846295130851131</v>
          </cell>
          <cell r="BC479">
            <v>22.296823174575145</v>
          </cell>
          <cell r="BD479">
            <v>3.3501485209389173E-3</v>
          </cell>
          <cell r="BE479">
            <v>3.2609601504565435</v>
          </cell>
          <cell r="BF479">
            <v>0.11177713033206467</v>
          </cell>
          <cell r="BG479">
            <v>0.11361047496476277</v>
          </cell>
          <cell r="BH479">
            <v>9.9414324447587338E-6</v>
          </cell>
          <cell r="BI479">
            <v>0.95657536765210704</v>
          </cell>
          <cell r="BJ479">
            <v>4825.295748455078</v>
          </cell>
          <cell r="BK479">
            <v>0.23021546221924316</v>
          </cell>
        </row>
        <row r="480">
          <cell r="AQ480" t="str">
            <v>Anode active material</v>
          </cell>
          <cell r="AR480">
            <v>3.6901695690840528</v>
          </cell>
          <cell r="AS480">
            <v>87.084265889826852</v>
          </cell>
          <cell r="AT480">
            <v>2.5756028801195426E-2</v>
          </cell>
          <cell r="AU480">
            <v>1.6274949002453447</v>
          </cell>
          <cell r="AV480">
            <v>0.1003721722642945</v>
          </cell>
          <cell r="AW480">
            <v>8.9529174912654627E-4</v>
          </cell>
          <cell r="AX480">
            <v>3.7777435553649008</v>
          </cell>
          <cell r="AY480">
            <v>0.14003323960214692</v>
          </cell>
          <cell r="AZ480">
            <v>2.1844900798776288</v>
          </cell>
          <cell r="BA480">
            <v>0.4062758581426324</v>
          </cell>
          <cell r="BB480">
            <v>1.9387977794203433E-2</v>
          </cell>
          <cell r="BC480">
            <v>0.13267981600919565</v>
          </cell>
          <cell r="BD480">
            <v>6.6188578315832204E-5</v>
          </cell>
          <cell r="BE480">
            <v>5.1580628915960701E-3</v>
          </cell>
          <cell r="BF480">
            <v>1.7024309109604625E-2</v>
          </cell>
          <cell r="BG480">
            <v>1.7407357397509347E-2</v>
          </cell>
          <cell r="BH480">
            <v>1.46161778618524E-6</v>
          </cell>
          <cell r="BI480">
            <v>7.4688050428833822E-2</v>
          </cell>
          <cell r="BJ480">
            <v>6.0300760453003361</v>
          </cell>
          <cell r="BK480">
            <v>1.0566919441649085E-2</v>
          </cell>
        </row>
        <row r="481">
          <cell r="AQ481" t="str">
            <v>Electrolyte</v>
          </cell>
          <cell r="AR481">
            <v>2.0423619216496807</v>
          </cell>
          <cell r="AS481">
            <v>34.153151125091895</v>
          </cell>
          <cell r="AT481">
            <v>4.4248025396461934E-3</v>
          </cell>
          <cell r="AU481">
            <v>0.61811707789875725</v>
          </cell>
          <cell r="AV481">
            <v>0.25771080725059242</v>
          </cell>
          <cell r="AW481">
            <v>7.5134375397471862E-4</v>
          </cell>
          <cell r="AX481">
            <v>2.0811257141053305</v>
          </cell>
          <cell r="AY481">
            <v>0.13676298532072412</v>
          </cell>
          <cell r="AZ481">
            <v>4.9628324927413772</v>
          </cell>
          <cell r="BA481">
            <v>0.15332828827351921</v>
          </cell>
          <cell r="BB481">
            <v>3.5205599728919248E-2</v>
          </cell>
          <cell r="BC481">
            <v>0.33735416764392984</v>
          </cell>
          <cell r="BD481">
            <v>3.1974987488242495E-4</v>
          </cell>
          <cell r="BE481">
            <v>4.4868194849433718E-2</v>
          </cell>
          <cell r="BF481">
            <v>4.533785701944292E-3</v>
          </cell>
          <cell r="BG481">
            <v>4.6765470662307749E-3</v>
          </cell>
          <cell r="BH481">
            <v>7.1942218373090044E-7</v>
          </cell>
          <cell r="BI481">
            <v>1.1453506685209882E-2</v>
          </cell>
          <cell r="BJ481">
            <v>27.81976739590603</v>
          </cell>
          <cell r="BK481">
            <v>2.8697068835897468E-2</v>
          </cell>
        </row>
        <row r="482">
          <cell r="AQ482" t="str">
            <v>Separator</v>
          </cell>
          <cell r="AR482">
            <v>0.11441393933242523</v>
          </cell>
          <cell r="AS482">
            <v>3.5981580105604176</v>
          </cell>
          <cell r="AT482">
            <v>1.4479643569153972E-4</v>
          </cell>
          <cell r="AU482">
            <v>7.1026851092567331E-2</v>
          </cell>
          <cell r="AV482">
            <v>2.8609557110873631E-3</v>
          </cell>
          <cell r="AW482">
            <v>2.6837737643349526E-5</v>
          </cell>
          <cell r="AX482">
            <v>0.11748784491159374</v>
          </cell>
          <cell r="AY482">
            <v>4.550428250371245E-3</v>
          </cell>
          <cell r="AZ482">
            <v>6.6114501374035448E-2</v>
          </cell>
          <cell r="BA482">
            <v>7.7381291346494668E-3</v>
          </cell>
          <cell r="BB482">
            <v>2.4332947462569845E-3</v>
          </cell>
          <cell r="BC482">
            <v>3.8028618576557965E-3</v>
          </cell>
          <cell r="BD482">
            <v>2.6613710425808997E-6</v>
          </cell>
          <cell r="BE482">
            <v>2.5639550733939557E-4</v>
          </cell>
          <cell r="BF482">
            <v>2.3315801611287034E-4</v>
          </cell>
          <cell r="BG482">
            <v>2.4873450278241636E-4</v>
          </cell>
          <cell r="BH482">
            <v>2.6917624427309698E-8</v>
          </cell>
          <cell r="BI482">
            <v>3.1132641198314433E-4</v>
          </cell>
          <cell r="BJ482">
            <v>0.21497823068026789</v>
          </cell>
          <cell r="BK482">
            <v>1.2346698831986322E-3</v>
          </cell>
        </row>
        <row r="483">
          <cell r="AQ483" t="str">
            <v>BMS</v>
          </cell>
          <cell r="AR483">
            <v>17.095995594533143</v>
          </cell>
          <cell r="AS483">
            <v>286.38337965369419</v>
          </cell>
          <cell r="AT483">
            <v>4.5068744719509314E-2</v>
          </cell>
          <cell r="AU483">
            <v>4.616716639518657</v>
          </cell>
          <cell r="AV483">
            <v>16.383229619661702</v>
          </cell>
          <cell r="AW483">
            <v>3.1189958357058456E-2</v>
          </cell>
          <cell r="AX483">
            <v>17.392720819379495</v>
          </cell>
          <cell r="AY483">
            <v>1.9948052041444577</v>
          </cell>
          <cell r="AZ483">
            <v>253.39155325513482</v>
          </cell>
          <cell r="BA483">
            <v>2.208066547393726</v>
          </cell>
          <cell r="BB483">
            <v>0.28898229776887407</v>
          </cell>
          <cell r="BC483">
            <v>21.516726718401319</v>
          </cell>
          <cell r="BD483">
            <v>1.0485191676043062E-3</v>
          </cell>
          <cell r="BE483">
            <v>0.84351434814520987</v>
          </cell>
          <cell r="BF483">
            <v>5.7803200386991625E-2</v>
          </cell>
          <cell r="BG483">
            <v>5.8713687975703546E-2</v>
          </cell>
          <cell r="BH483">
            <v>1.0547457664918176E-5</v>
          </cell>
          <cell r="BI483">
            <v>9.0061452729267272E-2</v>
          </cell>
          <cell r="BJ483">
            <v>282.47313891826786</v>
          </cell>
          <cell r="BK483">
            <v>0.19291797635902777</v>
          </cell>
        </row>
        <row r="484">
          <cell r="AQ484" t="str">
            <v>Al</v>
          </cell>
          <cell r="AR484">
            <v>17.754985361330576</v>
          </cell>
          <cell r="AS484">
            <v>204.35149335032591</v>
          </cell>
          <cell r="AT484">
            <v>3.8164723510498426E-2</v>
          </cell>
          <cell r="AU484">
            <v>3.878197212172338</v>
          </cell>
          <cell r="AV484">
            <v>3.96427043264831</v>
          </cell>
          <cell r="AW484">
            <v>6.1336171605909737E-3</v>
          </cell>
          <cell r="AX484">
            <v>18.139101314575573</v>
          </cell>
          <cell r="AY484">
            <v>3.5352112067308403</v>
          </cell>
          <cell r="AZ484">
            <v>20.348258038023125</v>
          </cell>
          <cell r="BA484">
            <v>0.38448991240544622</v>
          </cell>
          <cell r="BB484">
            <v>6.4346776558769983E-2</v>
          </cell>
          <cell r="BC484">
            <v>4.8392982726743643</v>
          </cell>
          <cell r="BD484">
            <v>4.245267711577415E-4</v>
          </cell>
          <cell r="BE484">
            <v>0.21966374805937708</v>
          </cell>
          <cell r="BF484">
            <v>4.6029567407990718E-2</v>
          </cell>
          <cell r="BG484">
            <v>4.6404411917045391E-2</v>
          </cell>
          <cell r="BH484">
            <v>4.3354705487279822E-6</v>
          </cell>
          <cell r="BI484">
            <v>8.1416563348552629E-2</v>
          </cell>
          <cell r="BJ484">
            <v>36.932812865961544</v>
          </cell>
          <cell r="BK484">
            <v>0.10760271221863824</v>
          </cell>
        </row>
        <row r="485">
          <cell r="AQ485" t="str">
            <v>Cu</v>
          </cell>
          <cell r="AR485">
            <v>2.9780069798760831</v>
          </cell>
          <cell r="AS485">
            <v>50.498668296604599</v>
          </cell>
          <cell r="AT485">
            <v>3.2845494004653794E-2</v>
          </cell>
          <cell r="AU485">
            <v>0.75326601095457346</v>
          </cell>
          <cell r="AV485">
            <v>17.173815289763901</v>
          </cell>
          <cell r="AW485">
            <v>2.047654301667089E-2</v>
          </cell>
          <cell r="AX485">
            <v>3.0342340494594806</v>
          </cell>
          <cell r="AY485">
            <v>1.7414532148327355</v>
          </cell>
          <cell r="AZ485">
            <v>231.53809331345857</v>
          </cell>
          <cell r="BA485">
            <v>0.29125761356798996</v>
          </cell>
          <cell r="BB485">
            <v>-0.31489328992308491</v>
          </cell>
          <cell r="BC485">
            <v>21.654784324716179</v>
          </cell>
          <cell r="BD485">
            <v>3.4077373046700746E-4</v>
          </cell>
          <cell r="BE485">
            <v>0.76301730360166831</v>
          </cell>
          <cell r="BF485">
            <v>2.9212711875266809E-2</v>
          </cell>
          <cell r="BG485">
            <v>2.9764113449493697E-2</v>
          </cell>
          <cell r="BH485">
            <v>3.8816248030311434E-6</v>
          </cell>
          <cell r="BI485">
            <v>9.3252722549576395E-2</v>
          </cell>
          <cell r="BJ485">
            <v>838.89704966325507</v>
          </cell>
          <cell r="BK485">
            <v>9.6219362005125458E-2</v>
          </cell>
        </row>
        <row r="486">
          <cell r="AQ486" t="str">
            <v>Steel</v>
          </cell>
          <cell r="AR486">
            <v>7.3653625822609425E-2</v>
          </cell>
          <cell r="AS486">
            <v>0.94308051397963</v>
          </cell>
          <cell r="AT486">
            <v>1.3087250990945421E-4</v>
          </cell>
          <cell r="AU486">
            <v>1.8078763585810034E-2</v>
          </cell>
          <cell r="AV486">
            <v>5.6421374838702999E-3</v>
          </cell>
          <cell r="AW486">
            <v>3.2274234402819037E-5</v>
          </cell>
          <cell r="AX486">
            <v>7.4948470342200049E-2</v>
          </cell>
          <cell r="AY486">
            <v>6.1422033392299347E-2</v>
          </cell>
          <cell r="AZ486">
            <v>6.4123826698336411E-2</v>
          </cell>
          <cell r="BA486">
            <v>2.8225104351945825E-3</v>
          </cell>
          <cell r="BB486">
            <v>7.8612411393727186E-4</v>
          </cell>
          <cell r="BC486">
            <v>7.7865278827728172E-3</v>
          </cell>
          <cell r="BD486">
            <v>2.7948911191139507E-6</v>
          </cell>
          <cell r="BE486">
            <v>2.6728193589535491E-3</v>
          </cell>
          <cell r="BF486">
            <v>1.8872813905142387E-4</v>
          </cell>
          <cell r="BG486">
            <v>2.0310982947497328E-4</v>
          </cell>
          <cell r="BH486">
            <v>1.7109741747256621E-8</v>
          </cell>
          <cell r="BI486">
            <v>1.9828881346538964E-4</v>
          </cell>
          <cell r="BJ486">
            <v>0.24046722584260388</v>
          </cell>
          <cell r="BK486">
            <v>9.1536146556703388E-4</v>
          </cell>
        </row>
        <row r="487">
          <cell r="AQ487" t="str">
            <v>Others (Additives, Plastics, binders, solvents, and coolants)</v>
          </cell>
          <cell r="AR487">
            <v>1.9799181750876953</v>
          </cell>
          <cell r="AS487">
            <v>37.422860157576352</v>
          </cell>
          <cell r="AT487">
            <v>2.6352271573661132E-3</v>
          </cell>
          <cell r="AU487">
            <v>0.69289243517253629</v>
          </cell>
          <cell r="AV487">
            <v>7.8725464557399275E-2</v>
          </cell>
          <cell r="AW487">
            <v>4.3475450902498013E-4</v>
          </cell>
          <cell r="AX487">
            <v>2.0901036457774484</v>
          </cell>
          <cell r="AY487">
            <v>7.7619184847887615E-2</v>
          </cell>
          <cell r="AZ487">
            <v>1.6744742101674621</v>
          </cell>
          <cell r="BA487">
            <v>0.16927962090563992</v>
          </cell>
          <cell r="BB487">
            <v>1.7979330510609487E-2</v>
          </cell>
          <cell r="BC487">
            <v>0.10371180141341625</v>
          </cell>
          <cell r="BD487">
            <v>4.1872760615478602E-5</v>
          </cell>
          <cell r="BE487">
            <v>5.542835080589407E-3</v>
          </cell>
          <cell r="BF487">
            <v>3.2646795126171392E-3</v>
          </cell>
          <cell r="BG487">
            <v>3.3803160725383603E-3</v>
          </cell>
          <cell r="BH487">
            <v>8.7673288556450646E-7</v>
          </cell>
          <cell r="BI487">
            <v>5.9394083715434715E-3</v>
          </cell>
          <cell r="BJ487">
            <v>7.132360709794999</v>
          </cell>
          <cell r="BK487">
            <v>3.0208195841736098E-2</v>
          </cell>
        </row>
        <row r="488">
          <cell r="AQ488" t="str">
            <v>Assembly</v>
          </cell>
          <cell r="AR488">
            <v>1.2815832480329328</v>
          </cell>
          <cell r="AS488">
            <v>26.612974841110887</v>
          </cell>
          <cell r="AT488">
            <v>1.66333413304936E-3</v>
          </cell>
          <cell r="AU488">
            <v>0.40180187096948861</v>
          </cell>
          <cell r="AV488">
            <v>3.1826910552485724E-2</v>
          </cell>
          <cell r="AW488">
            <v>4.4691068456112677E-4</v>
          </cell>
          <cell r="AX488">
            <v>1.3026099057996352</v>
          </cell>
          <cell r="AY488">
            <v>4.4765780311881387E-2</v>
          </cell>
          <cell r="AZ488">
            <v>0.67890588715073474</v>
          </cell>
          <cell r="BA488">
            <v>0.15581560619027984</v>
          </cell>
          <cell r="BB488">
            <v>9.5116679463548553E-3</v>
          </cell>
          <cell r="BC488">
            <v>4.1180160452714346E-2</v>
          </cell>
          <cell r="BD488">
            <v>3.3091769975607618E-5</v>
          </cell>
          <cell r="BE488">
            <v>1.2085654442326346E-3</v>
          </cell>
          <cell r="BF488">
            <v>1.3648056280108189E-3</v>
          </cell>
          <cell r="BG488">
            <v>1.408782357757222E-3</v>
          </cell>
          <cell r="BH488">
            <v>4.1744921775899551E-7</v>
          </cell>
          <cell r="BI488">
            <v>2.0721566602769142E-3</v>
          </cell>
          <cell r="BJ488">
            <v>0.89202101936004119</v>
          </cell>
          <cell r="BK488">
            <v>7.0650564978153073E-3</v>
          </cell>
        </row>
        <row r="489">
          <cell r="AQ489" t="str">
            <v>Transport</v>
          </cell>
          <cell r="AR489">
            <v>11.584160506704052</v>
          </cell>
          <cell r="AS489">
            <v>165.24499736407665</v>
          </cell>
          <cell r="AT489">
            <v>6.6482512645931469E-2</v>
          </cell>
          <cell r="AU489">
            <v>3.5471484758870662</v>
          </cell>
          <cell r="AV489">
            <v>0.11453908138988911</v>
          </cell>
          <cell r="AW489">
            <v>4.2292923002228491E-4</v>
          </cell>
          <cell r="AX489">
            <v>11.634459430067114</v>
          </cell>
          <cell r="AY489">
            <v>0.47408232604302653</v>
          </cell>
          <cell r="AZ489">
            <v>2.7566190584878263</v>
          </cell>
          <cell r="BA489">
            <v>0.13615939035676852</v>
          </cell>
          <cell r="BB489">
            <v>0.16639467808784164</v>
          </cell>
          <cell r="BC489">
            <v>0.18893177284283269</v>
          </cell>
          <cell r="BD489">
            <v>6.8308838899201852E-5</v>
          </cell>
          <cell r="BE489">
            <v>2.1706215191696736E-2</v>
          </cell>
          <cell r="BF489">
            <v>0.21403944823847676</v>
          </cell>
          <cell r="BG489">
            <v>0.21570209737155041</v>
          </cell>
          <cell r="BH489">
            <v>7.7231166014924694E-6</v>
          </cell>
          <cell r="BI489">
            <v>0.20459284205467898</v>
          </cell>
          <cell r="BJ489">
            <v>65.216951778088003</v>
          </cell>
          <cell r="BK489">
            <v>1.0721345615693064E-2</v>
          </cell>
        </row>
        <row r="493">
          <cell r="AQ493" t="str">
            <v>Cathode active material</v>
          </cell>
          <cell r="AR493">
            <v>33.976597848238136</v>
          </cell>
          <cell r="AS493">
            <v>483.04122441558155</v>
          </cell>
          <cell r="AT493">
            <v>0.31912598236735129</v>
          </cell>
          <cell r="AU493">
            <v>9.1208680567179687</v>
          </cell>
          <cell r="AV493">
            <v>17.855666494150789</v>
          </cell>
          <cell r="AW493">
            <v>3.0867128326361692E-2</v>
          </cell>
          <cell r="AX493">
            <v>34.543200664811621</v>
          </cell>
          <cell r="AY493">
            <v>5.165125748378621</v>
          </cell>
          <cell r="AZ493">
            <v>210.85453281696621</v>
          </cell>
          <cell r="BA493">
            <v>1.7999823540930662</v>
          </cell>
          <cell r="BB493">
            <v>0.54480121873916842</v>
          </cell>
          <cell r="BC493">
            <v>24.809306097899409</v>
          </cell>
          <cell r="BD493">
            <v>3.7267883806354173E-3</v>
          </cell>
          <cell r="BE493">
            <v>3.6161066704235627</v>
          </cell>
          <cell r="BF493">
            <v>0.12491159957487134</v>
          </cell>
          <cell r="BG493">
            <v>0.12698184558163034</v>
          </cell>
          <cell r="BH493">
            <v>1.1141456941422843E-5</v>
          </cell>
          <cell r="BI493">
            <v>1.0633874771532108</v>
          </cell>
          <cell r="BJ493">
            <v>5366.8647696827747</v>
          </cell>
          <cell r="BK493">
            <v>0.27798247728187758</v>
          </cell>
        </row>
        <row r="494">
          <cell r="AQ494" t="str">
            <v>Anode active material</v>
          </cell>
          <cell r="AR494">
            <v>3.6480108030186988</v>
          </cell>
          <cell r="AS494">
            <v>86.089361692366467</v>
          </cell>
          <cell r="AT494">
            <v>2.5461776092024765E-2</v>
          </cell>
          <cell r="AU494">
            <v>1.6089013978364484</v>
          </cell>
          <cell r="AV494">
            <v>9.9225458854316384E-2</v>
          </cell>
          <cell r="AW494">
            <v>8.8506338571260254E-4</v>
          </cell>
          <cell r="AX494">
            <v>3.7345842902352344</v>
          </cell>
          <cell r="AY494">
            <v>0.13843341377321464</v>
          </cell>
          <cell r="AZ494">
            <v>2.159533122067014</v>
          </cell>
          <cell r="BA494">
            <v>0.40163431293968732</v>
          </cell>
          <cell r="BB494">
            <v>1.9166477615145543E-2</v>
          </cell>
          <cell r="BC494">
            <v>0.13116400021265642</v>
          </cell>
          <cell r="BD494">
            <v>6.543239930097242E-5</v>
          </cell>
          <cell r="BE494">
            <v>5.0991340096771948E-3</v>
          </cell>
          <cell r="BF494">
            <v>1.6829812934906006E-2</v>
          </cell>
          <cell r="BG494">
            <v>1.7208485043651696E-2</v>
          </cell>
          <cell r="BH494">
            <v>1.4449193659172416E-6</v>
          </cell>
          <cell r="BI494">
            <v>7.3834768218637672E-2</v>
          </cell>
          <cell r="BJ494">
            <v>5.961184748954512</v>
          </cell>
          <cell r="BK494">
            <v>1.0446196456856136E-2</v>
          </cell>
        </row>
        <row r="495">
          <cell r="AQ495" t="str">
            <v>Electrolyte</v>
          </cell>
          <cell r="AR495">
            <v>2.0259354182583951</v>
          </cell>
          <cell r="AS495">
            <v>33.878460901565667</v>
          </cell>
          <cell r="AT495">
            <v>4.3892143154667315E-3</v>
          </cell>
          <cell r="AU495">
            <v>0.61314562687008078</v>
          </cell>
          <cell r="AV495">
            <v>0.25563806617350981</v>
          </cell>
          <cell r="AW495">
            <v>7.453007747202302E-4</v>
          </cell>
          <cell r="AX495">
            <v>2.0643874375843754</v>
          </cell>
          <cell r="AY495">
            <v>0.13566301492940458</v>
          </cell>
          <cell r="AZ495">
            <v>4.9229169499043142</v>
          </cell>
          <cell r="BA495">
            <v>0.15209508488257922</v>
          </cell>
          <cell r="BB495">
            <v>3.4922444771313989E-2</v>
          </cell>
          <cell r="BC495">
            <v>0.33464086334652543</v>
          </cell>
          <cell r="BD495">
            <v>3.1717816007103801E-4</v>
          </cell>
          <cell r="BE495">
            <v>4.4507324649572327E-2</v>
          </cell>
          <cell r="BF495">
            <v>4.4973209375854901E-3</v>
          </cell>
          <cell r="BG495">
            <v>4.6389340871458061E-3</v>
          </cell>
          <cell r="BH495">
            <v>7.136359463282387E-7</v>
          </cell>
          <cell r="BI495">
            <v>1.1361387328492376E-2</v>
          </cell>
          <cell r="BJ495">
            <v>27.596015915509994</v>
          </cell>
          <cell r="BK495">
            <v>2.8466261311748148E-2</v>
          </cell>
        </row>
        <row r="496">
          <cell r="AQ496" t="str">
            <v>Separator</v>
          </cell>
          <cell r="AR496">
            <v>8.9389714098755721E-2</v>
          </cell>
          <cell r="AS496">
            <v>2.8111812050421223</v>
          </cell>
          <cell r="AT496">
            <v>1.1312705483707993E-4</v>
          </cell>
          <cell r="AU496">
            <v>5.5492101308150195E-2</v>
          </cell>
          <cell r="AV496">
            <v>2.2352172694645117E-3</v>
          </cell>
          <cell r="AW496">
            <v>2.0967879517076815E-5</v>
          </cell>
          <cell r="AX496">
            <v>9.1791305569967063E-2</v>
          </cell>
          <cell r="AY496">
            <v>3.5551741571082296E-3</v>
          </cell>
          <cell r="AZ496">
            <v>5.1654163907735702E-2</v>
          </cell>
          <cell r="BA496">
            <v>6.0456720137555438E-3</v>
          </cell>
          <cell r="BB496">
            <v>1.9010928472093331E-3</v>
          </cell>
          <cell r="BC496">
            <v>2.9711129272915067E-3</v>
          </cell>
          <cell r="BD496">
            <v>2.0792850765832582E-6</v>
          </cell>
          <cell r="BE496">
            <v>2.0031755947746353E-4</v>
          </cell>
          <cell r="BF496">
            <v>1.8216249280262218E-4</v>
          </cell>
          <cell r="BG496">
            <v>1.9433214361770602E-4</v>
          </cell>
          <cell r="BH496">
            <v>2.1030293737058535E-8</v>
          </cell>
          <cell r="BI496">
            <v>2.4323416465634961E-4</v>
          </cell>
          <cell r="BJ496">
            <v>0.16795892782025201</v>
          </cell>
          <cell r="BK496">
            <v>9.6462711195358358E-4</v>
          </cell>
        </row>
        <row r="497">
          <cell r="AQ497" t="str">
            <v>BMS</v>
          </cell>
          <cell r="AR497">
            <v>17.095995594533143</v>
          </cell>
          <cell r="AS497">
            <v>286.38337965369419</v>
          </cell>
          <cell r="AT497">
            <v>4.5068744719509314E-2</v>
          </cell>
          <cell r="AU497">
            <v>4.616716639518657</v>
          </cell>
          <cell r="AV497">
            <v>16.383229619661702</v>
          </cell>
          <cell r="AW497">
            <v>3.1189958357058456E-2</v>
          </cell>
          <cell r="AX497">
            <v>17.392720819379495</v>
          </cell>
          <cell r="AY497">
            <v>1.9948052041444577</v>
          </cell>
          <cell r="AZ497">
            <v>253.39155325513482</v>
          </cell>
          <cell r="BA497">
            <v>2.208066547393726</v>
          </cell>
          <cell r="BB497">
            <v>0.28898229776887407</v>
          </cell>
          <cell r="BC497">
            <v>21.516726718401319</v>
          </cell>
          <cell r="BD497">
            <v>1.0485191676043062E-3</v>
          </cell>
          <cell r="BE497">
            <v>0.84351434814520987</v>
          </cell>
          <cell r="BF497">
            <v>5.7803200386991625E-2</v>
          </cell>
          <cell r="BG497">
            <v>5.8713687975703546E-2</v>
          </cell>
          <cell r="BH497">
            <v>1.0547457664918176E-5</v>
          </cell>
          <cell r="BI497">
            <v>9.0061452729267272E-2</v>
          </cell>
          <cell r="BJ497">
            <v>282.47313891826786</v>
          </cell>
          <cell r="BK497">
            <v>0.19291797635902777</v>
          </cell>
        </row>
        <row r="498">
          <cell r="AQ498" t="str">
            <v>Al</v>
          </cell>
          <cell r="AR498">
            <v>17.559592185535887</v>
          </cell>
          <cell r="AS498">
            <v>202.10888608168673</v>
          </cell>
          <cell r="AT498">
            <v>3.7688167754447575E-2</v>
          </cell>
          <cell r="AU498">
            <v>3.8351230942721721</v>
          </cell>
          <cell r="AV498">
            <v>3.9225529272094319</v>
          </cell>
          <cell r="AW498">
            <v>6.0608080958358653E-3</v>
          </cell>
          <cell r="AX498">
            <v>17.939743624038435</v>
          </cell>
          <cell r="AY498">
            <v>3.4977597128790103</v>
          </cell>
          <cell r="AZ498">
            <v>20.122048477117744</v>
          </cell>
          <cell r="BA498">
            <v>0.38046393276507218</v>
          </cell>
          <cell r="BB498">
            <v>6.3599874266705866E-2</v>
          </cell>
          <cell r="BC498">
            <v>4.7883311358860787</v>
          </cell>
          <cell r="BD498">
            <v>4.1955400505172915E-4</v>
          </cell>
          <cell r="BE498">
            <v>0.21736993134193719</v>
          </cell>
          <cell r="BF498">
            <v>4.5524710420899867E-2</v>
          </cell>
          <cell r="BG498">
            <v>4.5895424786950141E-2</v>
          </cell>
          <cell r="BH498">
            <v>4.2884583659031126E-6</v>
          </cell>
          <cell r="BI498">
            <v>8.0528494995618233E-2</v>
          </cell>
          <cell r="BJ498">
            <v>36.539681057773926</v>
          </cell>
          <cell r="BK498">
            <v>0.1065022100425668</v>
          </cell>
        </row>
        <row r="499">
          <cell r="AQ499" t="str">
            <v>Cu</v>
          </cell>
          <cell r="AR499">
            <v>2.9070372696782285</v>
          </cell>
          <cell r="AS499">
            <v>49.32357251530248</v>
          </cell>
          <cell r="AT499">
            <v>3.2403220404619501E-2</v>
          </cell>
          <cell r="AU499">
            <v>0.73566163832352893</v>
          </cell>
          <cell r="AV499">
            <v>16.774400173801062</v>
          </cell>
          <cell r="AW499">
            <v>2.0002103349172316E-2</v>
          </cell>
          <cell r="AX499">
            <v>2.9618328582023863</v>
          </cell>
          <cell r="AY499">
            <v>1.7025887232377537</v>
          </cell>
          <cell r="AZ499">
            <v>226.54516394237064</v>
          </cell>
          <cell r="BA499">
            <v>0.2841242064286067</v>
          </cell>
          <cell r="BB499">
            <v>-0.3074369960176116</v>
          </cell>
          <cell r="BC499">
            <v>21.156621081644218</v>
          </cell>
          <cell r="BD499">
            <v>3.3291224740988141E-4</v>
          </cell>
          <cell r="BE499">
            <v>0.74515949580135177</v>
          </cell>
          <cell r="BF499">
            <v>2.8524093103831971E-2</v>
          </cell>
          <cell r="BG499">
            <v>2.9062728240446933E-2</v>
          </cell>
          <cell r="BH499">
            <v>3.7919796713552849E-6</v>
          </cell>
          <cell r="BI499">
            <v>9.2175665641121424E-2</v>
          </cell>
          <cell r="BJ499">
            <v>832.0720444250876</v>
          </cell>
          <cell r="BK499">
            <v>9.400507430541441E-2</v>
          </cell>
        </row>
        <row r="500">
          <cell r="AQ500" t="str">
            <v>Steel</v>
          </cell>
          <cell r="AR500">
            <v>7.178220883256127E-2</v>
          </cell>
          <cell r="AS500">
            <v>0.91911839565709841</v>
          </cell>
          <cell r="AT500">
            <v>1.2754725557418675E-4</v>
          </cell>
          <cell r="AU500">
            <v>1.7619412060943716E-2</v>
          </cell>
          <cell r="AV500">
            <v>5.4987800886358452E-3</v>
          </cell>
          <cell r="AW500">
            <v>3.1454199408918008E-5</v>
          </cell>
          <cell r="AX500">
            <v>7.3044153491400046E-2</v>
          </cell>
          <cell r="AY500">
            <v>5.9861400964908794E-2</v>
          </cell>
          <cell r="AZ500">
            <v>6.249454616516633E-2</v>
          </cell>
          <cell r="BA500">
            <v>2.7507951065326511E-3</v>
          </cell>
          <cell r="BB500">
            <v>7.6614999851962781E-4</v>
          </cell>
          <cell r="BC500">
            <v>7.5886850690544501E-3</v>
          </cell>
          <cell r="BD500">
            <v>2.7238775516591495E-6</v>
          </cell>
          <cell r="BE500">
            <v>2.6049074333177056E-3</v>
          </cell>
          <cell r="BF500">
            <v>1.8393286873069801E-4</v>
          </cell>
          <cell r="BG500">
            <v>1.9794914415256014E-4</v>
          </cell>
          <cell r="BH500">
            <v>1.6675011466927053E-8</v>
          </cell>
          <cell r="BI500">
            <v>1.9325062219766647E-4</v>
          </cell>
          <cell r="BJ500">
            <v>0.23435735077582262</v>
          </cell>
          <cell r="BK500">
            <v>8.9210364248547584E-4</v>
          </cell>
        </row>
        <row r="501">
          <cell r="AQ501" t="str">
            <v>Others (Additives, Plastics, binders, solvents, and coolants)</v>
          </cell>
          <cell r="AR501">
            <v>1.300791913574749</v>
          </cell>
          <cell r="AS501">
            <v>26.027853329524177</v>
          </cell>
          <cell r="AT501">
            <v>1.7586243714260838E-3</v>
          </cell>
          <cell r="AU501">
            <v>0.48800207944353935</v>
          </cell>
          <cell r="AV501">
            <v>5.2515394528693866E-2</v>
          </cell>
          <cell r="AW501">
            <v>2.9535737056266096E-4</v>
          </cell>
          <cell r="AX501">
            <v>1.366076803698548</v>
          </cell>
          <cell r="AY501">
            <v>5.3802270102825581E-2</v>
          </cell>
          <cell r="AZ501">
            <v>1.1482462763917978</v>
          </cell>
          <cell r="BA501">
            <v>0.10529419183171186</v>
          </cell>
          <cell r="BB501">
            <v>1.195541013363117E-2</v>
          </cell>
          <cell r="BC501">
            <v>6.9212230191899177E-2</v>
          </cell>
          <cell r="BD501">
            <v>2.7586666285927239E-5</v>
          </cell>
          <cell r="BE501">
            <v>3.7936494222563285E-3</v>
          </cell>
          <cell r="BF501">
            <v>2.3185716442316209E-3</v>
          </cell>
          <cell r="BG501">
            <v>2.4062760501678674E-3</v>
          </cell>
          <cell r="BH501">
            <v>6.5228934561285701E-7</v>
          </cell>
          <cell r="BI501">
            <v>3.9158323315669477E-3</v>
          </cell>
          <cell r="BJ501">
            <v>4.8228509282406655</v>
          </cell>
          <cell r="BK501">
            <v>1.9533021845766482E-2</v>
          </cell>
        </row>
        <row r="502">
          <cell r="AQ502" t="str">
            <v>Assembly</v>
          </cell>
          <cell r="AR502">
            <v>1.2769342616228692</v>
          </cell>
          <cell r="AS502">
            <v>26.527495239285809</v>
          </cell>
          <cell r="AT502">
            <v>1.6597919467569314E-3</v>
          </cell>
          <cell r="AU502">
            <v>0.40025346797999267</v>
          </cell>
          <cell r="AV502">
            <v>3.1763804101161808E-2</v>
          </cell>
          <cell r="AW502">
            <v>4.4612832280701653E-4</v>
          </cell>
          <cell r="AX502">
            <v>1.2978823776963073</v>
          </cell>
          <cell r="AY502">
            <v>4.466739464198935E-2</v>
          </cell>
          <cell r="AZ502">
            <v>0.67759260927620735</v>
          </cell>
          <cell r="BA502">
            <v>0.15551429149553833</v>
          </cell>
          <cell r="BB502">
            <v>9.4916602358912135E-3</v>
          </cell>
          <cell r="BC502">
            <v>4.1098641045954107E-2</v>
          </cell>
          <cell r="BD502">
            <v>3.3027851110200954E-5</v>
          </cell>
          <cell r="BE502">
            <v>1.2055964794468149E-3</v>
          </cell>
          <cell r="BF502">
            <v>1.36070667830056E-3</v>
          </cell>
          <cell r="BG502">
            <v>1.4045037830140194E-3</v>
          </cell>
          <cell r="BH502">
            <v>4.163757504245883E-7</v>
          </cell>
          <cell r="BI502">
            <v>2.0661333107487466E-3</v>
          </cell>
          <cell r="BJ502">
            <v>0.89011415691545881</v>
          </cell>
          <cell r="BK502">
            <v>7.0521641485081265E-3</v>
          </cell>
        </row>
        <row r="503">
          <cell r="AQ503" t="str">
            <v>Transport</v>
          </cell>
          <cell r="AR503">
            <v>12.13429188806094</v>
          </cell>
          <cell r="AS503">
            <v>172.94438631309305</v>
          </cell>
          <cell r="AT503">
            <v>6.9934291237443227E-2</v>
          </cell>
          <cell r="AU503">
            <v>3.7128532766260864</v>
          </cell>
          <cell r="AV503">
            <v>0.11928238168761733</v>
          </cell>
          <cell r="AW503">
            <v>4.4036949435275586E-4</v>
          </cell>
          <cell r="AX503">
            <v>12.186934303136409</v>
          </cell>
          <cell r="AY503">
            <v>0.49650374129200259</v>
          </cell>
          <cell r="AZ503">
            <v>2.8541401795632004</v>
          </cell>
          <cell r="BA503">
            <v>0.14214992202321047</v>
          </cell>
          <cell r="BB503">
            <v>0.17069612636587689</v>
          </cell>
          <cell r="BC503">
            <v>0.19649039563355686</v>
          </cell>
          <cell r="BD503">
            <v>7.0815217298425122E-5</v>
          </cell>
          <cell r="BE503">
            <v>2.2723962658559377E-2</v>
          </cell>
          <cell r="BF503">
            <v>0.22510801860753665</v>
          </cell>
          <cell r="BG503">
            <v>0.22685177446431717</v>
          </cell>
          <cell r="BH503">
            <v>8.1005549532426753E-6</v>
          </cell>
          <cell r="BI503">
            <v>0.21529162760556034</v>
          </cell>
          <cell r="BJ503">
            <v>67.37942139788035</v>
          </cell>
          <cell r="BK503">
            <v>1.1156548672063026E-2</v>
          </cell>
        </row>
        <row r="507">
          <cell r="AQ507" t="str">
            <v>Cathode active material</v>
          </cell>
          <cell r="AR507">
            <v>44.754803700914955</v>
          </cell>
          <cell r="AS507">
            <v>1035.0442534249098</v>
          </cell>
          <cell r="AT507">
            <v>6.4384559500721E-2</v>
          </cell>
          <cell r="AU507">
            <v>20.319354194943191</v>
          </cell>
          <cell r="AV507">
            <v>2.4051262300046474</v>
          </cell>
          <cell r="AW507">
            <v>1.9886000745403209E-2</v>
          </cell>
          <cell r="AX507">
            <v>45.739132583592301</v>
          </cell>
          <cell r="AY507">
            <v>2.3657773154042583</v>
          </cell>
          <cell r="AZ507">
            <v>53.874678201329353</v>
          </cell>
          <cell r="BA507">
            <v>2.5443066789432454</v>
          </cell>
          <cell r="BB507">
            <v>0.44960525693510156</v>
          </cell>
          <cell r="BC507">
            <v>3.1657047827124978</v>
          </cell>
          <cell r="BD507">
            <v>1.4682168192172869E-3</v>
          </cell>
          <cell r="BE507">
            <v>0.18715143551471031</v>
          </cell>
          <cell r="BF507">
            <v>0.10719017437922818</v>
          </cell>
          <cell r="BG507">
            <v>0.11292436100198402</v>
          </cell>
          <cell r="BH507">
            <v>1.2096329006671009E-5</v>
          </cell>
          <cell r="BI507">
            <v>0.17913804298364927</v>
          </cell>
          <cell r="BJ507">
            <v>205.32079886449813</v>
          </cell>
          <cell r="BK507">
            <v>0.45039844757338282</v>
          </cell>
        </row>
        <row r="508">
          <cell r="AQ508" t="str">
            <v>Anode active material</v>
          </cell>
          <cell r="AR508">
            <v>12.188329885019602</v>
          </cell>
          <cell r="AS508">
            <v>178.95817554497989</v>
          </cell>
          <cell r="AT508">
            <v>3.2361268329583012E-2</v>
          </cell>
          <cell r="AU508">
            <v>3.1488474649089988</v>
          </cell>
          <cell r="AV508">
            <v>0.56121793880147941</v>
          </cell>
          <cell r="AW508">
            <v>4.644668359732076E-3</v>
          </cell>
          <cell r="AX508">
            <v>12.401488044420766</v>
          </cell>
          <cell r="AY508">
            <v>0.85971471286504986</v>
          </cell>
          <cell r="AZ508">
            <v>13.753686543166118</v>
          </cell>
          <cell r="BA508">
            <v>0.89626872084878828</v>
          </cell>
          <cell r="BB508">
            <v>0.21779143949714708</v>
          </cell>
          <cell r="BC508">
            <v>0.73341251514071348</v>
          </cell>
          <cell r="BD508">
            <v>2.0578777191061094E-3</v>
          </cell>
          <cell r="BE508">
            <v>1.6719452648476976</v>
          </cell>
          <cell r="BF508">
            <v>3.0344484884276643E-2</v>
          </cell>
          <cell r="BG508">
            <v>3.0743186862085905E-2</v>
          </cell>
          <cell r="BH508">
            <v>4.0414039768262112E-6</v>
          </cell>
          <cell r="BI508">
            <v>4.317213722929391E-2</v>
          </cell>
          <cell r="BJ508">
            <v>41.393955914414136</v>
          </cell>
          <cell r="BK508">
            <v>0.1422625055713036</v>
          </cell>
        </row>
        <row r="509">
          <cell r="AQ509" t="str">
            <v>Electrolyte</v>
          </cell>
          <cell r="AR509">
            <v>13.114552846021054</v>
          </cell>
          <cell r="AS509">
            <v>219.15372237133982</v>
          </cell>
          <cell r="AT509">
            <v>1.8582541173806671E-2</v>
          </cell>
          <cell r="AU509">
            <v>4.0188747300600713</v>
          </cell>
          <cell r="AV509">
            <v>0.35222768225259482</v>
          </cell>
          <cell r="AW509">
            <v>2.2409875049025779E-3</v>
          </cell>
          <cell r="AX509">
            <v>13.4260583165438</v>
          </cell>
          <cell r="AY509">
            <v>0.42675036296156682</v>
          </cell>
          <cell r="AZ509">
            <v>7.3655533934928945</v>
          </cell>
          <cell r="BA509">
            <v>0.85052193914308005</v>
          </cell>
          <cell r="BB509">
            <v>6.3618062326125935E-2</v>
          </cell>
          <cell r="BC509">
            <v>0.44440899304591724</v>
          </cell>
          <cell r="BD509">
            <v>2.2108693237086482E-4</v>
          </cell>
          <cell r="BE509">
            <v>5.8386044158762349E-2</v>
          </cell>
          <cell r="BF509">
            <v>3.0024335270375315E-2</v>
          </cell>
          <cell r="BG509">
            <v>3.0674918719181977E-2</v>
          </cell>
          <cell r="BH509">
            <v>1.3177670141012064E-5</v>
          </cell>
          <cell r="BI509">
            <v>4.7250976876435868E-2</v>
          </cell>
          <cell r="BJ509">
            <v>31.542072917625088</v>
          </cell>
          <cell r="BK509">
            <v>7.355262644151149E-2</v>
          </cell>
        </row>
        <row r="510">
          <cell r="AQ510" t="str">
            <v>Separator</v>
          </cell>
          <cell r="AR510">
            <v>0.57062391196743301</v>
          </cell>
          <cell r="AS510">
            <v>17.94532215080423</v>
          </cell>
          <cell r="AT510">
            <v>7.2215246721979865E-4</v>
          </cell>
          <cell r="AU510">
            <v>0.35423672903536602</v>
          </cell>
          <cell r="AV510">
            <v>1.4268626264873102E-2</v>
          </cell>
          <cell r="AW510">
            <v>1.3384955479864017E-4</v>
          </cell>
          <cell r="AX510">
            <v>0.58595459664482485</v>
          </cell>
          <cell r="AY510">
            <v>2.2694640045647686E-2</v>
          </cell>
          <cell r="AZ510">
            <v>0.32973705504724743</v>
          </cell>
          <cell r="BA510">
            <v>3.8592863281226637E-2</v>
          </cell>
          <cell r="BB510">
            <v>1.2135725552152709E-2</v>
          </cell>
          <cell r="BC510">
            <v>1.8966254658730249E-2</v>
          </cell>
          <cell r="BD510">
            <v>1.327322496170684E-5</v>
          </cell>
          <cell r="BE510">
            <v>1.2787376106664411E-3</v>
          </cell>
          <cell r="BF510">
            <v>1.1628437936599073E-3</v>
          </cell>
          <cell r="BG510">
            <v>1.2405293956935922E-3</v>
          </cell>
          <cell r="BH510">
            <v>1.3424797923401779E-7</v>
          </cell>
          <cell r="BI510">
            <v>1.5526980028932539E-3</v>
          </cell>
          <cell r="BJ510">
            <v>1.0721745942353562</v>
          </cell>
          <cell r="BK510">
            <v>6.1577475860890201E-3</v>
          </cell>
        </row>
        <row r="511">
          <cell r="AQ511" t="str">
            <v>BMS</v>
          </cell>
          <cell r="AR511">
            <v>16.727425208581352</v>
          </cell>
          <cell r="AS511">
            <v>280.2092769414254</v>
          </cell>
          <cell r="AT511">
            <v>4.4097113407148419E-2</v>
          </cell>
          <cell r="AU511">
            <v>4.5171854350182548</v>
          </cell>
          <cell r="AV511">
            <v>16.030025664345612</v>
          </cell>
          <cell r="AW511">
            <v>3.0517538027635963E-2</v>
          </cell>
          <cell r="AX511">
            <v>17.017753372195521</v>
          </cell>
          <cell r="AY511">
            <v>1.9517994534746759</v>
          </cell>
          <cell r="AZ511">
            <v>247.92871711530603</v>
          </cell>
          <cell r="BA511">
            <v>2.1604631226572111</v>
          </cell>
          <cell r="BB511">
            <v>0.2827521653128286</v>
          </cell>
          <cell r="BC511">
            <v>21.052850354654691</v>
          </cell>
          <cell r="BD511">
            <v>1.025914276760432E-3</v>
          </cell>
          <cell r="BE511">
            <v>0.82532913002599306</v>
          </cell>
          <cell r="BF511">
            <v>5.6557028571019997E-2</v>
          </cell>
          <cell r="BG511">
            <v>5.7447887074071467E-2</v>
          </cell>
          <cell r="BH511">
            <v>1.0320066371976325E-5</v>
          </cell>
          <cell r="BI511">
            <v>8.8119829370261499E-2</v>
          </cell>
          <cell r="BJ511">
            <v>276.3833365866966</v>
          </cell>
          <cell r="BK511">
            <v>0.18875888234133731</v>
          </cell>
        </row>
        <row r="512">
          <cell r="AQ512" t="str">
            <v>Al</v>
          </cell>
          <cell r="AR512">
            <v>23.62251759181887</v>
          </cell>
          <cell r="AS512">
            <v>271.46594769568389</v>
          </cell>
          <cell r="AT512">
            <v>5.4544470016146221E-2</v>
          </cell>
          <cell r="AU512">
            <v>5.1861242374793921</v>
          </cell>
          <cell r="AV512">
            <v>5.1471707350249378</v>
          </cell>
          <cell r="AW512">
            <v>8.514253129625525E-3</v>
          </cell>
          <cell r="AX512">
            <v>24.116075277352152</v>
          </cell>
          <cell r="AY512">
            <v>4.606680877114167</v>
          </cell>
          <cell r="AZ512">
            <v>27.224510631222692</v>
          </cell>
          <cell r="BA512">
            <v>0.49787558469908494</v>
          </cell>
          <cell r="BB512">
            <v>8.8194126789420887E-2</v>
          </cell>
          <cell r="BC512">
            <v>6.2860553738412266</v>
          </cell>
          <cell r="BD512">
            <v>5.8486300493908563E-4</v>
          </cell>
          <cell r="BE512">
            <v>0.28402439526882439</v>
          </cell>
          <cell r="BF512">
            <v>6.1128003979741503E-2</v>
          </cell>
          <cell r="BG512">
            <v>6.1627056551193021E-2</v>
          </cell>
          <cell r="BH512">
            <v>5.7216221281589925E-6</v>
          </cell>
          <cell r="BI512">
            <v>0.10779496705637118</v>
          </cell>
          <cell r="BJ512">
            <v>48.251244622565864</v>
          </cell>
          <cell r="BK512">
            <v>0.13758919420326449</v>
          </cell>
        </row>
        <row r="513">
          <cell r="AQ513" t="str">
            <v>Cu</v>
          </cell>
          <cell r="AR513">
            <v>6.3653526565008649</v>
          </cell>
          <cell r="AS513">
            <v>106.96680531107214</v>
          </cell>
          <cell r="AT513">
            <v>5.833800362651665E-2</v>
          </cell>
          <cell r="AU513">
            <v>1.5982671818825378</v>
          </cell>
          <cell r="AV513">
            <v>36.317968429128761</v>
          </cell>
          <cell r="AW513">
            <v>4.324388011763728E-2</v>
          </cell>
          <cell r="AX513">
            <v>6.488695524716265</v>
          </cell>
          <cell r="AY513">
            <v>3.6263347147502665</v>
          </cell>
          <cell r="AZ513">
            <v>476.0680626254196</v>
          </cell>
          <cell r="BA513">
            <v>0.62979147262714674</v>
          </cell>
          <cell r="BB513">
            <v>-0.6704408505273175</v>
          </cell>
          <cell r="BC513">
            <v>45.604693962769389</v>
          </cell>
          <cell r="BD513">
            <v>7.1875184789877409E-4</v>
          </cell>
          <cell r="BE513">
            <v>1.6174556957118176</v>
          </cell>
          <cell r="BF513">
            <v>6.2116823441560109E-2</v>
          </cell>
          <cell r="BG513">
            <v>6.3283773801500964E-2</v>
          </cell>
          <cell r="BH513">
            <v>8.1900984971277594E-6</v>
          </cell>
          <cell r="BI513">
            <v>0.15941975546880438</v>
          </cell>
          <cell r="BJ513">
            <v>1334.7142343609873</v>
          </cell>
          <cell r="BK513">
            <v>0.20256724283500896</v>
          </cell>
        </row>
        <row r="514">
          <cell r="AQ514" t="str">
            <v>Steel</v>
          </cell>
          <cell r="AR514">
            <v>8.4105030835794112E-2</v>
          </cell>
          <cell r="AS514">
            <v>1.0769030692382446</v>
          </cell>
          <cell r="AT514">
            <v>1.4944324001105169E-4</v>
          </cell>
          <cell r="AU514">
            <v>2.0644129218019197E-2</v>
          </cell>
          <cell r="AV514">
            <v>6.4427533846546144E-3</v>
          </cell>
          <cell r="AW514">
            <v>3.6853928769077604E-5</v>
          </cell>
          <cell r="AX514">
            <v>8.5583613010553783E-2</v>
          </cell>
          <cell r="AY514">
            <v>7.0137782828211245E-2</v>
          </cell>
          <cell r="AZ514">
            <v>7.3222958972335786E-2</v>
          </cell>
          <cell r="BA514">
            <v>3.2230229609893873E-3</v>
          </cell>
          <cell r="BB514">
            <v>8.9767465084060612E-4</v>
          </cell>
          <cell r="BC514">
            <v>8.8914314858257563E-3</v>
          </cell>
          <cell r="BD514">
            <v>3.1914844806405757E-6</v>
          </cell>
          <cell r="BE514">
            <v>3.0520908114518063E-3</v>
          </cell>
          <cell r="BF514">
            <v>2.1550854798012566E-4</v>
          </cell>
          <cell r="BG514">
            <v>2.3193099158740511E-4</v>
          </cell>
          <cell r="BH514">
            <v>1.9537603765920214E-8</v>
          </cell>
          <cell r="BI514">
            <v>2.2642587631823368E-4</v>
          </cell>
          <cell r="BJ514">
            <v>0.27458937993357768</v>
          </cell>
          <cell r="BK514">
            <v>1.0452507045998075E-3</v>
          </cell>
        </row>
        <row r="515">
          <cell r="AQ515" t="str">
            <v>Others (Additives, Plastics, binders, solvents, and coolants)</v>
          </cell>
          <cell r="AR515">
            <v>1.7433183806691814</v>
          </cell>
          <cell r="AS515">
            <v>36.713342414236728</v>
          </cell>
          <cell r="AT515">
            <v>2.4295414686642132E-3</v>
          </cell>
          <cell r="AU515">
            <v>0.69895355140695703</v>
          </cell>
          <cell r="AV515">
            <v>6.6014151521861658E-2</v>
          </cell>
          <cell r="AW515">
            <v>3.5595565485300746E-4</v>
          </cell>
          <cell r="AX515">
            <v>1.8326949007298432</v>
          </cell>
          <cell r="AY515">
            <v>6.6405785061085867E-2</v>
          </cell>
          <cell r="AZ515">
            <v>1.412993716221991</v>
          </cell>
          <cell r="BA515">
            <v>0.14304908679733619</v>
          </cell>
          <cell r="BB515">
            <v>1.6609491987559653E-2</v>
          </cell>
          <cell r="BC515">
            <v>8.7229835742353448E-2</v>
          </cell>
          <cell r="BD515">
            <v>3.5155216669314067E-5</v>
          </cell>
          <cell r="BE515">
            <v>4.8252937411313495E-3</v>
          </cell>
          <cell r="BF515">
            <v>2.9638322973547264E-3</v>
          </cell>
          <cell r="BG515">
            <v>3.0679056405705368E-3</v>
          </cell>
          <cell r="BH515">
            <v>1.0594435768465909E-6</v>
          </cell>
          <cell r="BI515">
            <v>5.5002722095045253E-3</v>
          </cell>
          <cell r="BJ515">
            <v>6.1259946172431778</v>
          </cell>
          <cell r="BK515">
            <v>2.4243687301014349E-2</v>
          </cell>
        </row>
        <row r="516">
          <cell r="AQ516" t="str">
            <v>Assembly</v>
          </cell>
          <cell r="AR516">
            <v>1.1671525537748457</v>
          </cell>
          <cell r="AS516">
            <v>24.099600210905951</v>
          </cell>
          <cell r="AT516">
            <v>1.4890259366848052E-3</v>
          </cell>
          <cell r="AU516">
            <v>0.3664055486766275</v>
          </cell>
          <cell r="AV516">
            <v>2.8450620479654888E-2</v>
          </cell>
          <cell r="AW516">
            <v>3.9756845357039083E-4</v>
          </cell>
          <cell r="AX516">
            <v>1.186581475881241</v>
          </cell>
          <cell r="AY516">
            <v>4.0136404809958309E-2</v>
          </cell>
          <cell r="AZ516">
            <v>0.60557124243967675</v>
          </cell>
          <cell r="BA516">
            <v>0.13955922898324696</v>
          </cell>
          <cell r="BB516">
            <v>8.5407782037522535E-3</v>
          </cell>
          <cell r="BC516">
            <v>3.679986286261664E-2</v>
          </cell>
          <cell r="BD516">
            <v>2.9546613393792053E-5</v>
          </cell>
          <cell r="BE516">
            <v>1.089125280768788E-3</v>
          </cell>
          <cell r="BF516">
            <v>1.237104981007296E-3</v>
          </cell>
          <cell r="BG516">
            <v>1.2773041357600822E-3</v>
          </cell>
          <cell r="BH516">
            <v>3.7784588509283551E-7</v>
          </cell>
          <cell r="BI516">
            <v>1.8861074277128089E-3</v>
          </cell>
          <cell r="BJ516">
            <v>0.80001893624954679</v>
          </cell>
          <cell r="BK516">
            <v>6.3005611740488921E-3</v>
          </cell>
        </row>
        <row r="517">
          <cell r="AQ517" t="str">
            <v>Transport</v>
          </cell>
          <cell r="AR517">
            <v>10.323216486217397</v>
          </cell>
          <cell r="AS517">
            <v>147.12128926292007</v>
          </cell>
          <cell r="AT517">
            <v>5.9517665533033184E-2</v>
          </cell>
          <cell r="AU517">
            <v>3.1585016455075001</v>
          </cell>
          <cell r="AV517">
            <v>0.10142893221926977</v>
          </cell>
          <cell r="AW517">
            <v>3.7445233173149335E-4</v>
          </cell>
          <cell r="AX517">
            <v>10.367998618651825</v>
          </cell>
          <cell r="AY517">
            <v>0.42239254256844411</v>
          </cell>
          <cell r="AZ517">
            <v>2.4257426147378425</v>
          </cell>
          <cell r="BA517">
            <v>0.12089934177710396</v>
          </cell>
          <cell r="BB517">
            <v>0.14495944570648936</v>
          </cell>
          <cell r="BC517">
            <v>0.16706166198254482</v>
          </cell>
          <cell r="BD517">
            <v>6.0192630212252239E-5</v>
          </cell>
          <cell r="BE517">
            <v>1.9331406797274183E-2</v>
          </cell>
          <cell r="BF517">
            <v>0.19157527021566587</v>
          </cell>
          <cell r="BG517">
            <v>0.19305892083716689</v>
          </cell>
          <cell r="BH517">
            <v>6.8922953502175565E-6</v>
          </cell>
          <cell r="BI517">
            <v>0.18322969056982596</v>
          </cell>
          <cell r="BJ517">
            <v>57.255414651925733</v>
          </cell>
          <cell r="BK517">
            <v>9.4860674285701975E-3</v>
          </cell>
        </row>
        <row r="521">
          <cell r="AQ521" t="str">
            <v>Cathode active material</v>
          </cell>
          <cell r="AR521">
            <v>0.20181694213225618</v>
          </cell>
          <cell r="AS521">
            <v>3.2616179790796229</v>
          </cell>
          <cell r="AT521">
            <v>4.5226928718364973E-4</v>
          </cell>
          <cell r="AU521">
            <v>5.379587920774382E-2</v>
          </cell>
          <cell r="AV521">
            <v>5.0303785082063818E-3</v>
          </cell>
          <cell r="AW521">
            <v>8.391527482601138E-5</v>
          </cell>
          <cell r="AX521">
            <v>0.20503357150330132</v>
          </cell>
          <cell r="AY521">
            <v>7.9026831515398473E-3</v>
          </cell>
          <cell r="AZ521">
            <v>0.14466164601410461</v>
          </cell>
          <cell r="BA521">
            <v>2.3085685783099556E-2</v>
          </cell>
          <cell r="BB521">
            <v>1.0073816700441748E-3</v>
          </cell>
          <cell r="BC521">
            <v>6.6580304365667121E-3</v>
          </cell>
          <cell r="BD521">
            <v>6.1863669994315862E-6</v>
          </cell>
          <cell r="BE521">
            <v>1.3600096874317276E-4</v>
          </cell>
          <cell r="BF521">
            <v>4.3171792107170656E-4</v>
          </cell>
          <cell r="BG521">
            <v>4.3571476984796069E-4</v>
          </cell>
          <cell r="BH521">
            <v>7.8491169459931772E-8</v>
          </cell>
          <cell r="BI521">
            <v>6.5529173126631477E-4</v>
          </cell>
          <cell r="BJ521">
            <v>0.20592282255012495</v>
          </cell>
          <cell r="BK521">
            <v>5.9801825230414727E-3</v>
          </cell>
        </row>
        <row r="522">
          <cell r="AQ522" t="str">
            <v>Anode active material</v>
          </cell>
          <cell r="AR522">
            <v>19.151456638460253</v>
          </cell>
          <cell r="AS522">
            <v>281.05773563830434</v>
          </cell>
          <cell r="AT522">
            <v>5.0866204035200237E-2</v>
          </cell>
          <cell r="AU522">
            <v>4.945074487470686</v>
          </cell>
          <cell r="AV522">
            <v>0.88190511398196014</v>
          </cell>
          <cell r="AW522">
            <v>7.2974780699051559E-3</v>
          </cell>
          <cell r="AX522">
            <v>19.486381866998897</v>
          </cell>
          <cell r="AY522">
            <v>1.3511258065408358</v>
          </cell>
          <cell r="AZ522">
            <v>21.614113686423362</v>
          </cell>
          <cell r="BA522">
            <v>1.4082133812516731</v>
          </cell>
          <cell r="BB522">
            <v>0.3422701310609394</v>
          </cell>
          <cell r="BC522">
            <v>1.1524838588440161</v>
          </cell>
          <cell r="BD522">
            <v>3.2357294126578013E-3</v>
          </cell>
          <cell r="BE522">
            <v>2.6292156888152403</v>
          </cell>
          <cell r="BF522">
            <v>4.7684524672510671E-2</v>
          </cell>
          <cell r="BG522">
            <v>4.830929178176889E-2</v>
          </cell>
          <cell r="BH522">
            <v>6.3479838357312799E-6</v>
          </cell>
          <cell r="BI522">
            <v>6.7841905557372531E-2</v>
          </cell>
          <cell r="BJ522">
            <v>65.043704606905322</v>
          </cell>
          <cell r="BK522">
            <v>0.22210441264975161</v>
          </cell>
        </row>
        <row r="523">
          <cell r="AQ523" t="str">
            <v>Electrolyte</v>
          </cell>
          <cell r="AR523">
            <v>4.3436954961858554</v>
          </cell>
          <cell r="AS523">
            <v>109.28783656847854</v>
          </cell>
          <cell r="AT523">
            <v>6.8540674216491246E-3</v>
          </cell>
          <cell r="AU523">
            <v>2.0646881857457009</v>
          </cell>
          <cell r="AV523">
            <v>0.2098983578563407</v>
          </cell>
          <cell r="AW523">
            <v>1.2935423036267827E-3</v>
          </cell>
          <cell r="AX523">
            <v>4.4532407683769657</v>
          </cell>
          <cell r="AY523">
            <v>0.26623035261323091</v>
          </cell>
          <cell r="AZ523">
            <v>4.8437132755247285</v>
          </cell>
          <cell r="BA523">
            <v>0.40678205206899481</v>
          </cell>
          <cell r="BB523">
            <v>4.2871178953992846E-2</v>
          </cell>
          <cell r="BC523">
            <v>0.27396968313072434</v>
          </cell>
          <cell r="BD523">
            <v>1.8045897910273315E-4</v>
          </cell>
          <cell r="BE523">
            <v>8.7452328397962908E-2</v>
          </cell>
          <cell r="BF523">
            <v>9.8852418288873437E-3</v>
          </cell>
          <cell r="BG523">
            <v>1.0269195831784844E-2</v>
          </cell>
          <cell r="BH523">
            <v>1.5061236312222578E-6</v>
          </cell>
          <cell r="BI523">
            <v>1.3469266245828938E-2</v>
          </cell>
          <cell r="BJ523">
            <v>13.394015331033197</v>
          </cell>
          <cell r="BK523">
            <v>6.7103906233655919E-2</v>
          </cell>
        </row>
        <row r="524">
          <cell r="AQ524" t="str">
            <v>Separator</v>
          </cell>
          <cell r="AR524">
            <v>0.95947640625643826</v>
          </cell>
          <cell r="AS524">
            <v>30.174188016415236</v>
          </cell>
          <cell r="AT524">
            <v>1.2142643157527155E-3</v>
          </cell>
          <cell r="AU524">
            <v>0.59563186296736659</v>
          </cell>
          <cell r="AV524">
            <v>2.3992002374443114E-2</v>
          </cell>
          <cell r="AW524">
            <v>2.2506152848454948E-4</v>
          </cell>
          <cell r="AX524">
            <v>0.98525420829245614</v>
          </cell>
          <cell r="AY524">
            <v>3.8159935494473711E-2</v>
          </cell>
          <cell r="AZ524">
            <v>0.55443685052646496</v>
          </cell>
          <cell r="BA524">
            <v>6.4892026064149108E-2</v>
          </cell>
          <cell r="BB524">
            <v>2.0405633370580625E-2</v>
          </cell>
          <cell r="BC524">
            <v>3.1890836465930508E-2</v>
          </cell>
          <cell r="BD524">
            <v>2.2318283406284188E-5</v>
          </cell>
          <cell r="BE524">
            <v>2.1501352142726271E-3</v>
          </cell>
          <cell r="BF524">
            <v>1.9552653871997014E-3</v>
          </cell>
          <cell r="BG524">
            <v>2.0858899556657384E-3</v>
          </cell>
          <cell r="BH524">
            <v>2.2573145983057882E-7</v>
          </cell>
          <cell r="BI524">
            <v>2.610786314020772E-3</v>
          </cell>
          <cell r="BJ524">
            <v>1.802809530027383</v>
          </cell>
          <cell r="BK524">
            <v>1.03539536297458E-2</v>
          </cell>
        </row>
        <row r="525">
          <cell r="AQ525" t="str">
            <v>BMS</v>
          </cell>
          <cell r="AR525">
            <v>17.577438660209388</v>
          </cell>
          <cell r="AS525">
            <v>294.44826780231341</v>
          </cell>
          <cell r="AT525">
            <v>4.6337932846282057E-2</v>
          </cell>
          <cell r="AU525">
            <v>4.74672873504114</v>
          </cell>
          <cell r="AV525">
            <v>16.844600368744604</v>
          </cell>
          <cell r="AW525">
            <v>3.2068303761788104E-2</v>
          </cell>
          <cell r="AX525">
            <v>17.88252001156054</v>
          </cell>
          <cell r="AY525">
            <v>2.0509812324780943</v>
          </cell>
          <cell r="AZ525">
            <v>260.52735330497967</v>
          </cell>
          <cell r="BA525">
            <v>2.2702482625162039</v>
          </cell>
          <cell r="BB525">
            <v>0.29712037446611539</v>
          </cell>
          <cell r="BC525">
            <v>22.122662700154709</v>
          </cell>
          <cell r="BD525">
            <v>1.078046683546878E-3</v>
          </cell>
          <cell r="BE525">
            <v>0.86726869058565781</v>
          </cell>
          <cell r="BF525">
            <v>5.9431005556122019E-2</v>
          </cell>
          <cell r="BG525">
            <v>6.0367133531411363E-2</v>
          </cell>
          <cell r="BH525">
            <v>1.0844486306813264E-5</v>
          </cell>
          <cell r="BI525">
            <v>9.2597687700870776E-2</v>
          </cell>
          <cell r="BJ525">
            <v>290.42791015226902</v>
          </cell>
          <cell r="BK525">
            <v>0.19835077033986198</v>
          </cell>
        </row>
        <row r="526">
          <cell r="AQ526" t="str">
            <v>Al</v>
          </cell>
          <cell r="AR526">
            <v>55.056367386555522</v>
          </cell>
          <cell r="AS526">
            <v>632.79013864208252</v>
          </cell>
          <cell r="AT526">
            <v>0.12629859354933379</v>
          </cell>
          <cell r="AU526">
            <v>12.081391220205475</v>
          </cell>
          <cell r="AV526">
            <v>12.024282298205339</v>
          </cell>
          <cell r="AW526">
            <v>1.9766334600956514E-2</v>
          </cell>
          <cell r="AX526">
            <v>56.210528919623599</v>
          </cell>
          <cell r="AY526">
            <v>10.757914323030098</v>
          </cell>
          <cell r="AZ526">
            <v>63.418142261849816</v>
          </cell>
          <cell r="BA526">
            <v>1.163386776613301</v>
          </cell>
          <cell r="BB526">
            <v>0.20498495558494398</v>
          </cell>
          <cell r="BC526">
            <v>14.684205618340368</v>
          </cell>
          <cell r="BD526">
            <v>1.3587263612564781E-3</v>
          </cell>
          <cell r="BE526">
            <v>0.66377455710705568</v>
          </cell>
          <cell r="BF526">
            <v>0.14249420895585829</v>
          </cell>
          <cell r="BG526">
            <v>0.14365726445867547</v>
          </cell>
          <cell r="BH526">
            <v>1.3345457670894301E-5</v>
          </cell>
          <cell r="BI526">
            <v>0.25135059830330064</v>
          </cell>
          <cell r="BJ526">
            <v>112.65249558834439</v>
          </cell>
          <cell r="BK526">
            <v>0.32189847462276577</v>
          </cell>
        </row>
        <row r="527">
          <cell r="AQ527" t="str">
            <v>Cu</v>
          </cell>
          <cell r="AR527">
            <v>8.4543284617551624</v>
          </cell>
          <cell r="AS527">
            <v>141.40962082620243</v>
          </cell>
          <cell r="AT527">
            <v>6.9501868380305087E-2</v>
          </cell>
          <cell r="AU527">
            <v>2.1147080856232443</v>
          </cell>
          <cell r="AV527">
            <v>47.996679682853788</v>
          </cell>
          <cell r="AW527">
            <v>5.7108193129110189E-2</v>
          </cell>
          <cell r="AX527">
            <v>8.6202895001113014</v>
          </cell>
          <cell r="AY527">
            <v>4.7538378475297112</v>
          </cell>
          <cell r="AZ527">
            <v>619.89507766067322</v>
          </cell>
          <cell r="BA527">
            <v>0.84108863018360891</v>
          </cell>
          <cell r="BB527">
            <v>-0.8891560292015882</v>
          </cell>
          <cell r="BC527">
            <v>60.140558680124819</v>
          </cell>
          <cell r="BD527">
            <v>9.4843268938727614E-4</v>
          </cell>
          <cell r="BE527">
            <v>2.1402275604742873</v>
          </cell>
          <cell r="BF527">
            <v>8.2313443563270416E-2</v>
          </cell>
          <cell r="BG527">
            <v>8.3854860385350893E-2</v>
          </cell>
          <cell r="BH527">
            <v>1.0809542393946893E-5</v>
          </cell>
          <cell r="BI527">
            <v>0.18489360290067081</v>
          </cell>
          <cell r="BJ527">
            <v>1464.1873107980343</v>
          </cell>
          <cell r="BK527">
            <v>0.2671318286950547</v>
          </cell>
        </row>
        <row r="528">
          <cell r="AQ528" t="str">
            <v>Steel</v>
          </cell>
          <cell r="AR528">
            <v>9.8777991043420887E-2</v>
          </cell>
          <cell r="AS528">
            <v>1.2647795342413235</v>
          </cell>
          <cell r="AT528">
            <v>1.7551510149413152E-4</v>
          </cell>
          <cell r="AU528">
            <v>2.4245703149173219E-2</v>
          </cell>
          <cell r="AV528">
            <v>7.5667558741746247E-3</v>
          </cell>
          <cell r="AW528">
            <v>4.3283463660743655E-5</v>
          </cell>
          <cell r="AX528">
            <v>0.10051452660335096</v>
          </cell>
          <cell r="AY528">
            <v>8.237401752502474E-2</v>
          </cell>
          <cell r="AZ528">
            <v>8.599743337189239E-2</v>
          </cell>
          <cell r="BA528">
            <v>3.7853114137122185E-3</v>
          </cell>
          <cell r="BB528">
            <v>1.0542829333688591E-3</v>
          </cell>
          <cell r="BC528">
            <v>1.044263025579086E-2</v>
          </cell>
          <cell r="BD528">
            <v>3.748270731383711E-6</v>
          </cell>
          <cell r="BE528">
            <v>3.5845584484226548E-3</v>
          </cell>
          <cell r="BF528">
            <v>2.5310616036421183E-4</v>
          </cell>
          <cell r="BG528">
            <v>2.7239366280527345E-4</v>
          </cell>
          <cell r="BH528">
            <v>2.2946133312380125E-8</v>
          </cell>
          <cell r="BI528">
            <v>2.6592812535350201E-4</v>
          </cell>
          <cell r="BJ528">
            <v>0.32249423182131493</v>
          </cell>
          <cell r="BK528">
            <v>1.2276050993747225E-3</v>
          </cell>
        </row>
        <row r="529">
          <cell r="AQ529" t="str">
            <v>Others (Additives, Plastics, binders, solvents, and coolants)</v>
          </cell>
          <cell r="AR529">
            <v>1.8423977801220657</v>
          </cell>
          <cell r="AS529">
            <v>47.158063352668741</v>
          </cell>
          <cell r="AT529">
            <v>2.9590766890635924E-3</v>
          </cell>
          <cell r="AU529">
            <v>0.92306121016629472</v>
          </cell>
          <cell r="AV529">
            <v>0.25344208561186765</v>
          </cell>
          <cell r="AW529">
            <v>6.9015814785931676E-4</v>
          </cell>
          <cell r="AX529">
            <v>1.8862105547264818</v>
          </cell>
          <cell r="AY529">
            <v>9.0854023392637123E-2</v>
          </cell>
          <cell r="AZ529">
            <v>3.3101400805851009</v>
          </cell>
          <cell r="BA529">
            <v>0.13076532987182579</v>
          </cell>
          <cell r="BB529">
            <v>1.2154677755795698E-2</v>
          </cell>
          <cell r="BC529">
            <v>0.31986123734345218</v>
          </cell>
          <cell r="BD529">
            <v>4.8457410469760693E-5</v>
          </cell>
          <cell r="BE529">
            <v>3.1442821889353399E-2</v>
          </cell>
          <cell r="BF529">
            <v>4.059426180582611E-3</v>
          </cell>
          <cell r="BG529">
            <v>4.2092321461061708E-3</v>
          </cell>
          <cell r="BH529">
            <v>1.4888767663251101E-6</v>
          </cell>
          <cell r="BI529">
            <v>5.721705463227398E-3</v>
          </cell>
          <cell r="BJ529">
            <v>6.1889402267311553</v>
          </cell>
          <cell r="BK529">
            <v>1.8273778561882899E-2</v>
          </cell>
        </row>
        <row r="530">
          <cell r="AQ530" t="str">
            <v>Assembly</v>
          </cell>
          <cell r="AR530">
            <v>1.5203621787006985</v>
          </cell>
          <cell r="AS530">
            <v>31.09199703136084</v>
          </cell>
          <cell r="AT530">
            <v>1.8689997319177216E-3</v>
          </cell>
          <cell r="AU530">
            <v>0.48013069498274508</v>
          </cell>
          <cell r="AV530">
            <v>3.5574058776356041E-2</v>
          </cell>
          <cell r="AW530">
            <v>4.9447276923806867E-4</v>
          </cell>
          <cell r="AX530">
            <v>1.5456027252993743</v>
          </cell>
          <cell r="AY530">
            <v>5.0463301073370104E-2</v>
          </cell>
          <cell r="AZ530">
            <v>0.75667106188286082</v>
          </cell>
          <cell r="BA530">
            <v>0.17411504094657276</v>
          </cell>
          <cell r="BB530">
            <v>1.0702847012843972E-2</v>
          </cell>
          <cell r="BC530">
            <v>4.6015622619921343E-2</v>
          </cell>
          <cell r="BD530">
            <v>3.6901451548614768E-5</v>
          </cell>
          <cell r="BE530">
            <v>1.3775701052617306E-3</v>
          </cell>
          <cell r="BF530">
            <v>1.5860443879479897E-3</v>
          </cell>
          <cell r="BG530">
            <v>1.6390127903987992E-3</v>
          </cell>
          <cell r="BH530">
            <v>4.7852961942589508E-7</v>
          </cell>
          <cell r="BI530">
            <v>2.4073910656775672E-3</v>
          </cell>
          <cell r="BJ530">
            <v>1.0039522088167736</v>
          </cell>
          <cell r="BK530">
            <v>7.8471019760202546E-3</v>
          </cell>
        </row>
        <row r="531">
          <cell r="AQ531" t="str">
            <v>Transport</v>
          </cell>
          <cell r="AR531">
            <v>15.275541107247737</v>
          </cell>
          <cell r="AS531">
            <v>217.74938286539734</v>
          </cell>
          <cell r="AT531">
            <v>8.7970341894701071E-2</v>
          </cell>
          <cell r="AU531">
            <v>4.6746490457174659</v>
          </cell>
          <cell r="AV531">
            <v>0.15032241731466403</v>
          </cell>
          <cell r="AW531">
            <v>5.5498106128266901E-4</v>
          </cell>
          <cell r="AX531">
            <v>15.341821711384858</v>
          </cell>
          <cell r="AY531">
            <v>0.62505695176053044</v>
          </cell>
          <cell r="AZ531">
            <v>3.6007224865691638</v>
          </cell>
          <cell r="BA531">
            <v>0.17905878349081333</v>
          </cell>
          <cell r="BB531">
            <v>0.21571738868692969</v>
          </cell>
          <cell r="BC531">
            <v>0.24768347329691495</v>
          </cell>
          <cell r="BD531">
            <v>8.9317961752176256E-5</v>
          </cell>
          <cell r="BE531">
            <v>2.8609623577619984E-2</v>
          </cell>
          <cell r="BF531">
            <v>0.28317358464540771</v>
          </cell>
          <cell r="BG531">
            <v>0.28536825650598735</v>
          </cell>
          <cell r="BH531">
            <v>1.0195109141599089E-5</v>
          </cell>
          <cell r="BI531">
            <v>0.27079776033774955</v>
          </cell>
          <cell r="BJ531">
            <v>85.038295473468182</v>
          </cell>
          <cell r="BK531">
            <v>1.4061785030197567E-2</v>
          </cell>
        </row>
      </sheetData>
      <sheetData sheetId="31"/>
      <sheetData sheetId="32">
        <row r="3">
          <cell r="R3" t="str">
            <v>IPCC 2013 100a</v>
          </cell>
          <cell r="S3" t="str">
            <v>CED</v>
          </cell>
          <cell r="T3" t="str">
            <v>Fine particulate matter formation</v>
          </cell>
          <cell r="U3" t="str">
            <v>Fossil resource scarcity</v>
          </cell>
          <cell r="V3" t="str">
            <v>Freshwater ecotoxicity</v>
          </cell>
          <cell r="W3" t="str">
            <v>Freshwater eutrophication</v>
          </cell>
          <cell r="X3" t="str">
            <v>Global warming</v>
          </cell>
          <cell r="Y3" t="str">
            <v>Human carcinogenic toxicity</v>
          </cell>
          <cell r="Z3" t="str">
            <v>Human non-carcinogenic toxicity</v>
          </cell>
          <cell r="AA3" t="str">
            <v>Ionizing radiation</v>
          </cell>
          <cell r="AB3" t="str">
            <v>Land use</v>
          </cell>
          <cell r="AC3" t="str">
            <v>Marine ecotoxicity</v>
          </cell>
          <cell r="AD3" t="str">
            <v>Marine eutrophication</v>
          </cell>
          <cell r="AE3" t="str">
            <v>Mineral resource scarcity</v>
          </cell>
          <cell r="AF3" t="str">
            <v>Ozone formation, Human health</v>
          </cell>
          <cell r="AG3" t="str">
            <v>Ozone formation, Terrestrial ecosystems</v>
          </cell>
          <cell r="AH3" t="str">
            <v>Stratospheric ozone depletion</v>
          </cell>
          <cell r="AI3" t="str">
            <v>Terrestrial acidification</v>
          </cell>
          <cell r="AJ3" t="str">
            <v>Terrestrial ecotoxicity</v>
          </cell>
          <cell r="AK3" t="str">
            <v>Water consumption</v>
          </cell>
        </row>
        <row r="131">
          <cell r="D131" t="str">
            <v>Poland</v>
          </cell>
          <cell r="E131">
            <v>5.2207444930577503E-2</v>
          </cell>
        </row>
        <row r="132">
          <cell r="D132" t="str">
            <v>Hungary</v>
          </cell>
          <cell r="E132">
            <v>1.43831803940009E-2</v>
          </cell>
        </row>
        <row r="133">
          <cell r="D133" t="str">
            <v>MI, US</v>
          </cell>
          <cell r="E133">
            <v>6.8727063945112937E-2</v>
          </cell>
        </row>
        <row r="134">
          <cell r="D134" t="str">
            <v>Korea</v>
          </cell>
          <cell r="E134">
            <v>2.6977917967250645E-2</v>
          </cell>
        </row>
        <row r="135">
          <cell r="D135" t="str">
            <v>TN, US</v>
          </cell>
          <cell r="E135">
            <v>3.4729362908164099E-2</v>
          </cell>
        </row>
        <row r="136">
          <cell r="D136" t="str">
            <v>NV, US</v>
          </cell>
          <cell r="E136">
            <v>0.58711020187182972</v>
          </cell>
        </row>
        <row r="137">
          <cell r="D137" t="str">
            <v>Japan</v>
          </cell>
          <cell r="E137">
            <v>0.21586482798306408</v>
          </cell>
        </row>
        <row r="142">
          <cell r="D142" t="str">
            <v>Belgium</v>
          </cell>
          <cell r="E142">
            <v>3.5814567727706512E-2</v>
          </cell>
        </row>
        <row r="143">
          <cell r="D143" t="str">
            <v>Hungary</v>
          </cell>
          <cell r="E143">
            <v>2.6607649312808002E-2</v>
          </cell>
        </row>
        <row r="144">
          <cell r="D144" t="str">
            <v>MI, US</v>
          </cell>
          <cell r="E144">
            <v>6.8727063945112937E-2</v>
          </cell>
        </row>
        <row r="145">
          <cell r="D145" t="str">
            <v>Korea</v>
          </cell>
          <cell r="E145">
            <v>1.4753449048443543E-2</v>
          </cell>
        </row>
        <row r="146">
          <cell r="D146" t="str">
            <v>Poland</v>
          </cell>
          <cell r="E146">
            <v>1.6392877202870991E-2</v>
          </cell>
        </row>
        <row r="147">
          <cell r="D147" t="str">
            <v>TN, US</v>
          </cell>
          <cell r="E147">
            <v>3.4729362908164099E-2</v>
          </cell>
        </row>
        <row r="148">
          <cell r="D148" t="str">
            <v>NV, US</v>
          </cell>
          <cell r="E148">
            <v>0.58711020187182972</v>
          </cell>
        </row>
        <row r="149">
          <cell r="D149" t="str">
            <v>CA, US</v>
          </cell>
          <cell r="E149">
            <v>0.21586482798306408</v>
          </cell>
        </row>
      </sheetData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35">
          <cell r="Z35">
            <v>2.1848413692517172</v>
          </cell>
          <cell r="AA35">
            <v>38.1945725641433</v>
          </cell>
          <cell r="AB35">
            <v>6.2111693866046432E-3</v>
          </cell>
          <cell r="AC35">
            <v>0.47465507057293604</v>
          </cell>
          <cell r="AD35">
            <v>4.454802303119755</v>
          </cell>
          <cell r="AE35">
            <v>1.045041271821423E-3</v>
          </cell>
          <cell r="AF35">
            <v>2.2202122446083377</v>
          </cell>
          <cell r="AG35">
            <v>0.9756873970554083</v>
          </cell>
          <cell r="AH35">
            <v>9.1215472903694526</v>
          </cell>
          <cell r="AI35">
            <v>6.4144053142725782E-2</v>
          </cell>
          <cell r="AJ35">
            <v>2.1804218218676924E-2</v>
          </cell>
          <cell r="AK35">
            <v>5.3635626832127032</v>
          </cell>
          <cell r="AL35">
            <v>5.2399359048445141E-5</v>
          </cell>
          <cell r="AM35">
            <v>7.6786336473888175E-2</v>
          </cell>
          <cell r="AN35">
            <v>5.7817196909786305E-3</v>
          </cell>
          <cell r="AO35">
            <v>5.871103372397035E-3</v>
          </cell>
          <cell r="AP35">
            <v>8.6873102517182999E-7</v>
          </cell>
          <cell r="AQ35">
            <v>1.7002001784714876E-2</v>
          </cell>
          <cell r="AR35">
            <v>38.854814959270755</v>
          </cell>
          <cell r="AS35">
            <v>8.5192268585598543E-2</v>
          </cell>
        </row>
        <row r="38">
          <cell r="Z38">
            <v>15.21062220884934</v>
          </cell>
          <cell r="AA38">
            <v>147.68062088902829</v>
          </cell>
          <cell r="AB38">
            <v>2.8059526339848921E-2</v>
          </cell>
          <cell r="AC38">
            <v>2.9941852248386174</v>
          </cell>
          <cell r="AD38">
            <v>2.9390767633158057</v>
          </cell>
          <cell r="AE38">
            <v>3.4684977082473042E-3</v>
          </cell>
          <cell r="AF38">
            <v>15.626942723460056</v>
          </cell>
          <cell r="AG38">
            <v>2.6762174587891328</v>
          </cell>
          <cell r="AH38">
            <v>14.410299582479201</v>
          </cell>
          <cell r="AI38">
            <v>0.12383706171820134</v>
          </cell>
          <cell r="AJ38">
            <v>4.5122505118958704E-2</v>
          </cell>
          <cell r="AK38">
            <v>3.5850974112083809</v>
          </cell>
          <cell r="AL38">
            <v>2.424657579395884E-4</v>
          </cell>
          <cell r="AM38">
            <v>0.16447055582979317</v>
          </cell>
          <cell r="AN38">
            <v>4.2417293208971307E-2</v>
          </cell>
          <cell r="AO38">
            <v>4.2619856213667776E-2</v>
          </cell>
          <cell r="AP38">
            <v>3.2817146314926493E-6</v>
          </cell>
          <cell r="AQ38">
            <v>6.8709648474534188E-2</v>
          </cell>
          <cell r="AR38">
            <v>28.142292136905731</v>
          </cell>
          <cell r="AS38">
            <v>4.0070651911004292E-2</v>
          </cell>
        </row>
        <row r="41">
          <cell r="Z41">
            <v>18.594936645005706</v>
          </cell>
          <cell r="AA41">
            <v>218.02836680612191</v>
          </cell>
          <cell r="AB41">
            <v>8.1940022018765296E-2</v>
          </cell>
          <cell r="AC41">
            <v>4.5164389654497636</v>
          </cell>
          <cell r="AD41">
            <v>3.1511117602619358</v>
          </cell>
          <cell r="AE41">
            <v>1.1249500693782156E-2</v>
          </cell>
          <cell r="AF41">
            <v>18.759987605919509</v>
          </cell>
          <cell r="AG41">
            <v>3.05626358107537</v>
          </cell>
          <cell r="AH41">
            <v>25.074549425348138</v>
          </cell>
          <cell r="AI41">
            <v>0.11729807314552217</v>
          </cell>
          <cell r="AJ41">
            <v>9.5157800403921938E-2</v>
          </cell>
          <cell r="AK41">
            <v>3.8774442059745917</v>
          </cell>
          <cell r="AL41">
            <v>7.1316135476222591E-4</v>
          </cell>
          <cell r="AM41">
            <v>0.16461824179891379</v>
          </cell>
          <cell r="AN41">
            <v>4.5951339786040435E-2</v>
          </cell>
          <cell r="AO41">
            <v>4.63182141432616E-2</v>
          </cell>
          <cell r="AP41">
            <v>4.2545725533246946E-6</v>
          </cell>
          <cell r="AQ41">
            <v>8.3620975536322181E-2</v>
          </cell>
          <cell r="AR41">
            <v>31.245496305311175</v>
          </cell>
          <cell r="AS41">
            <v>6.6969876181763255E-2</v>
          </cell>
        </row>
        <row r="44">
          <cell r="Z44">
            <v>18.596519965644834</v>
          </cell>
          <cell r="AA44">
            <v>218.13646750885871</v>
          </cell>
          <cell r="AB44">
            <v>8.1941051586887845E-2</v>
          </cell>
          <cell r="AC44">
            <v>4.5170981853533849</v>
          </cell>
          <cell r="AD44">
            <v>3.1513141873932846</v>
          </cell>
          <cell r="AE44">
            <v>1.1258021536624122E-2</v>
          </cell>
          <cell r="AF44">
            <v>18.761423929794482</v>
          </cell>
          <cell r="AG44">
            <v>3.0567125214649971</v>
          </cell>
          <cell r="AH44">
            <v>25.085759227572982</v>
          </cell>
          <cell r="AI44">
            <v>0.12224035434193704</v>
          </cell>
          <cell r="AJ44">
            <v>9.5343737819733793E-2</v>
          </cell>
          <cell r="AK44">
            <v>3.87773220351988</v>
          </cell>
          <cell r="AL44">
            <v>7.1375384322349517E-4</v>
          </cell>
          <cell r="AM44">
            <v>0.16461895116396827</v>
          </cell>
          <cell r="AN44">
            <v>4.596118014039674E-2</v>
          </cell>
          <cell r="AO44">
            <v>4.6327955367544728E-2</v>
          </cell>
          <cell r="AP44">
            <v>4.2558532447533117E-6</v>
          </cell>
          <cell r="AQ44">
            <v>8.3596578104274163E-2</v>
          </cell>
          <cell r="AR44">
            <v>31.247599571836311</v>
          </cell>
          <cell r="AS44">
            <v>6.7032084217635013E-2</v>
          </cell>
        </row>
        <row r="47">
          <cell r="Z47">
            <v>4.677025743875812</v>
          </cell>
          <cell r="AA47">
            <v>106.26066908039638</v>
          </cell>
          <cell r="AB47">
            <v>6.8083698661173652E-3</v>
          </cell>
          <cell r="AC47">
            <v>1.2176773509900933</v>
          </cell>
          <cell r="AD47">
            <v>2.8263896824764001</v>
          </cell>
          <cell r="AE47">
            <v>2.8353304740493753E-3</v>
          </cell>
          <cell r="AF47">
            <v>4.7333727150678975</v>
          </cell>
          <cell r="AG47">
            <v>1.6320763903897362</v>
          </cell>
          <cell r="AH47">
            <v>9.0868878878980759</v>
          </cell>
          <cell r="AI47">
            <v>1.1535929899241648</v>
          </cell>
          <cell r="AJ47">
            <v>2.9095489529904164E-2</v>
          </cell>
          <cell r="AK47">
            <v>3.4261566159384733</v>
          </cell>
          <cell r="AL47">
            <v>2.4322341208806811E-4</v>
          </cell>
          <cell r="AM47">
            <v>0.13192642385548742</v>
          </cell>
          <cell r="AN47">
            <v>6.7879241170787806E-3</v>
          </cell>
          <cell r="AO47">
            <v>6.9286981577388806E-3</v>
          </cell>
          <cell r="AP47">
            <v>1.9005770844293993E-6</v>
          </cell>
          <cell r="AQ47">
            <v>1.7165088467615604E-2</v>
          </cell>
          <cell r="AR47">
            <v>23.064736665136721</v>
          </cell>
          <cell r="AS47">
            <v>0.20451694245658075</v>
          </cell>
        </row>
        <row r="50">
          <cell r="C50" t="str">
            <v>GLO</v>
          </cell>
          <cell r="Z50">
            <v>12.54836030346066</v>
          </cell>
          <cell r="AA50">
            <v>142.13870825748936</v>
          </cell>
          <cell r="AB50">
            <v>2.589802576790794E-2</v>
          </cell>
          <cell r="AC50">
            <v>2.7011688042218522</v>
          </cell>
          <cell r="AD50">
            <v>2.9471285946893615</v>
          </cell>
          <cell r="AE50">
            <v>4.2174102218652939E-3</v>
          </cell>
          <cell r="AF50">
            <v>12.826904667097521</v>
          </cell>
          <cell r="AG50">
            <v>2.5967536099938595</v>
          </cell>
          <cell r="AH50">
            <v>14.507062903018689</v>
          </cell>
          <cell r="AI50">
            <v>0.23683031992535969</v>
          </cell>
          <cell r="AJ50">
            <v>4.3456440902436104E-2</v>
          </cell>
          <cell r="AK50">
            <v>3.5948863309681407</v>
          </cell>
          <cell r="AL50">
            <v>2.884176584969054E-4</v>
          </cell>
          <cell r="AM50">
            <v>0.16269296586159906</v>
          </cell>
          <cell r="AN50">
            <v>3.2820826850715926E-2</v>
          </cell>
          <cell r="AO50">
            <v>3.3026421338076158E-2</v>
          </cell>
          <cell r="AP50">
            <v>3.0186772467912425E-6</v>
          </cell>
          <cell r="AQ50">
            <v>5.851864366029072E-2</v>
          </cell>
          <cell r="AR50">
            <v>26.858876634887132</v>
          </cell>
          <cell r="AS50">
            <v>7.6564377613802331E-2</v>
          </cell>
        </row>
        <row r="86">
          <cell r="Z86">
            <v>5.0922583397020267</v>
          </cell>
          <cell r="AA86">
            <v>90.824093349205853</v>
          </cell>
          <cell r="AB86">
            <v>2.977032438458313E-2</v>
          </cell>
          <cell r="AC86">
            <v>1.3337897697054748</v>
          </cell>
          <cell r="AD86">
            <v>30.8045345123268</v>
          </cell>
          <cell r="AE86">
            <v>3.6996176023587748E-2</v>
          </cell>
          <cell r="AF86">
            <v>5.1771499306742399</v>
          </cell>
          <cell r="AG86">
            <v>3.0054434287447993</v>
          </cell>
          <cell r="AH86">
            <v>382.62612981146367</v>
          </cell>
          <cell r="AI86">
            <v>0.54167545301316611</v>
          </cell>
          <cell r="AJ86">
            <v>-0.58247726174305914</v>
          </cell>
          <cell r="AK86">
            <v>38.362136251949273</v>
          </cell>
          <cell r="AL86">
            <v>6.2614512796955611E-4</v>
          </cell>
          <cell r="AM86">
            <v>1.4010288099807713</v>
          </cell>
          <cell r="AN86">
            <v>5.098827229293746E-2</v>
          </cell>
          <cell r="AO86">
            <v>5.1948539827560467E-2</v>
          </cell>
          <cell r="AP86">
            <v>6.9807153893921938E-6</v>
          </cell>
          <cell r="AQ86">
            <v>6.4005562548869965E-2</v>
          </cell>
          <cell r="AR86">
            <v>373.60790282919533</v>
          </cell>
          <cell r="AS86">
            <v>0.17291045353787104</v>
          </cell>
        </row>
        <row r="89">
          <cell r="Z89">
            <v>7.3654888035755146</v>
          </cell>
          <cell r="AA89">
            <v>117.22308830683109</v>
          </cell>
          <cell r="AB89">
            <v>3.8016572187863862E-2</v>
          </cell>
          <cell r="AC89">
            <v>1.7780797673434177</v>
          </cell>
          <cell r="AD89">
            <v>40.859765968229574</v>
          </cell>
          <cell r="AE89">
            <v>4.8385001764827844E-2</v>
          </cell>
          <cell r="AF89">
            <v>7.5228220644296089</v>
          </cell>
          <cell r="AG89">
            <v>3.9261519592022607</v>
          </cell>
          <cell r="AH89">
            <v>501.11919973936182</v>
          </cell>
          <cell r="AI89">
            <v>0.69429350993983174</v>
          </cell>
          <cell r="AJ89">
            <v>-0.77585266984058199</v>
          </cell>
          <cell r="AK89">
            <v>50.833604457948745</v>
          </cell>
          <cell r="AL89">
            <v>7.7722860778172982E-4</v>
          </cell>
          <cell r="AM89">
            <v>1.8248976665022378</v>
          </cell>
          <cell r="AN89">
            <v>7.1420970012888288E-2</v>
          </cell>
          <cell r="AO89">
            <v>7.265846256470318E-2</v>
          </cell>
          <cell r="AP89">
            <v>9.1091489879653487E-6</v>
          </cell>
          <cell r="AQ89">
            <v>8.5747501914575933E-2</v>
          </cell>
          <cell r="AR89">
            <v>405.60810608378694</v>
          </cell>
          <cell r="AS89">
            <v>0.21729841519628454</v>
          </cell>
        </row>
        <row r="92">
          <cell r="Z92">
            <v>6.2375972575229701</v>
          </cell>
          <cell r="AA92">
            <v>111.78173965308275</v>
          </cell>
          <cell r="AB92">
            <v>3.5820658656368645E-2</v>
          </cell>
          <cell r="AC92">
            <v>1.626054674307911</v>
          </cell>
          <cell r="AD92">
            <v>40.855897500696138</v>
          </cell>
          <cell r="AE92">
            <v>4.8268026180155639E-2</v>
          </cell>
          <cell r="AF92">
            <v>6.3446548356363008</v>
          </cell>
          <cell r="AG92">
            <v>3.9009429217922507</v>
          </cell>
          <cell r="AH92">
            <v>500.85196893923097</v>
          </cell>
          <cell r="AI92">
            <v>0.66956317808995158</v>
          </cell>
          <cell r="AJ92">
            <v>-0.75951416957395546</v>
          </cell>
          <cell r="AK92">
            <v>50.8280289963472</v>
          </cell>
          <cell r="AL92">
            <v>7.7220040170677062E-4</v>
          </cell>
          <cell r="AM92">
            <v>1.825475162128255</v>
          </cell>
          <cell r="AN92">
            <v>6.6892096468225887E-2</v>
          </cell>
          <cell r="AO92">
            <v>6.8163399536336156E-2</v>
          </cell>
          <cell r="AP92">
            <v>8.9475051254430153E-6</v>
          </cell>
          <cell r="AQ92">
            <v>8.2132674930023963E-2</v>
          </cell>
          <cell r="AR92">
            <v>405.03869564936241</v>
          </cell>
          <cell r="AS92">
            <v>0.21570195597569608</v>
          </cell>
        </row>
        <row r="95">
          <cell r="Z95">
            <v>6.3730959225200818</v>
          </cell>
          <cell r="AA95">
            <v>121.5532213646252</v>
          </cell>
          <cell r="AB95">
            <v>3.5903641365220562E-2</v>
          </cell>
          <cell r="AC95">
            <v>1.6840480980513231</v>
          </cell>
          <cell r="AD95">
            <v>40.874406786755856</v>
          </cell>
          <cell r="AE95">
            <v>4.9053120123629036E-2</v>
          </cell>
          <cell r="AF95">
            <v>6.4663912383842321</v>
          </cell>
          <cell r="AG95">
            <v>3.9420585820765028</v>
          </cell>
          <cell r="AH95">
            <v>501.8836933508303</v>
          </cell>
          <cell r="AI95">
            <v>1.1240447760453427</v>
          </cell>
          <cell r="AJ95">
            <v>-0.74246054109872484</v>
          </cell>
          <cell r="AK95">
            <v>50.854385609760712</v>
          </cell>
          <cell r="AL95">
            <v>8.2674196519323597E-4</v>
          </cell>
          <cell r="AM95">
            <v>1.8255275253111489</v>
          </cell>
          <cell r="AN95">
            <v>6.7782053139661069E-2</v>
          </cell>
          <cell r="AO95">
            <v>6.9043807070950924E-2</v>
          </cell>
          <cell r="AP95">
            <v>9.0623441870345072E-6</v>
          </cell>
          <cell r="AQ95">
            <v>7.9843163399705541E-2</v>
          </cell>
          <cell r="AR95">
            <v>405.22453107547716</v>
          </cell>
          <cell r="AS95">
            <v>0.22140663370643099</v>
          </cell>
        </row>
        <row r="98">
          <cell r="Z98">
            <v>5.4321621673938809</v>
          </cell>
          <cell r="AA98">
            <v>113.45681343382606</v>
          </cell>
          <cell r="AB98">
            <v>3.4105822229975866E-2</v>
          </cell>
          <cell r="AC98">
            <v>1.4423996190024011</v>
          </cell>
          <cell r="AD98">
            <v>40.856226171038109</v>
          </cell>
          <cell r="AE98">
            <v>4.879432288099593E-2</v>
          </cell>
          <cell r="AF98">
            <v>5.5190236755931812</v>
          </cell>
          <cell r="AG98">
            <v>3.9103744355276904</v>
          </cell>
          <cell r="AH98">
            <v>501.2406535004892</v>
          </cell>
          <cell r="AI98">
            <v>1.1049479640125819</v>
          </cell>
          <cell r="AJ98">
            <v>-0.75558667846006899</v>
          </cell>
          <cell r="AK98">
            <v>50.830358237911263</v>
          </cell>
          <cell r="AL98">
            <v>8.0976657058066449E-4</v>
          </cell>
          <cell r="AM98">
            <v>1.825081061688492</v>
          </cell>
          <cell r="AN98">
            <v>6.366401651105956E-2</v>
          </cell>
          <cell r="AO98">
            <v>6.4893851216083098E-2</v>
          </cell>
          <cell r="AP98">
            <v>9.0089951989619179E-6</v>
          </cell>
          <cell r="AQ98">
            <v>7.6346642716281873E-2</v>
          </cell>
          <cell r="AR98">
            <v>404.82963323913026</v>
          </cell>
          <cell r="AS98">
            <v>0.23291840590104568</v>
          </cell>
        </row>
        <row r="101">
          <cell r="C101" t="str">
            <v>GLO</v>
          </cell>
          <cell r="Z101">
            <v>6.3772669830442377</v>
          </cell>
          <cell r="AA101">
            <v>111.85834761246753</v>
          </cell>
          <cell r="AB101">
            <v>0.11725886959378365</v>
          </cell>
          <cell r="AC101">
            <v>1.6545626357090149</v>
          </cell>
          <cell r="AD101">
            <v>39.615817416563992</v>
          </cell>
          <cell r="AE101">
            <v>4.7388853417981894E-2</v>
          </cell>
          <cell r="AF101">
            <v>6.4840520412552198</v>
          </cell>
          <cell r="AG101">
            <v>4.2185444297711294</v>
          </cell>
          <cell r="AH101">
            <v>584.94420074898608</v>
          </cell>
          <cell r="AI101">
            <v>0.58951785107206578</v>
          </cell>
          <cell r="AJ101">
            <v>-0.71596720712841722</v>
          </cell>
          <cell r="AK101">
            <v>50.663350212002719</v>
          </cell>
          <cell r="AL101">
            <v>7.7506703211202262E-4</v>
          </cell>
          <cell r="AM101">
            <v>1.7440299539350295</v>
          </cell>
          <cell r="AN101">
            <v>6.5625184204478937E-2</v>
          </cell>
          <cell r="AO101">
            <v>6.6833801271513574E-2</v>
          </cell>
          <cell r="AP101">
            <v>8.9372408368761472E-6</v>
          </cell>
          <cell r="AQ101">
            <v>0.35660600908951096</v>
          </cell>
          <cell r="AR101">
            <v>3587.9399003550075</v>
          </cell>
          <cell r="AS101">
            <v>0.21713826329036548</v>
          </cell>
        </row>
        <row r="144">
          <cell r="Z144">
            <v>1.6354610543480645</v>
          </cell>
          <cell r="AA144">
            <v>20.098496712713111</v>
          </cell>
          <cell r="AB144">
            <v>2.9219572540112072E-3</v>
          </cell>
          <cell r="AC144">
            <v>0.39168703960578244</v>
          </cell>
          <cell r="AD144">
            <v>0.11557757855024917</v>
          </cell>
          <cell r="AE144">
            <v>7.3001089262949789E-4</v>
          </cell>
          <cell r="AF144">
            <v>1.6644371970779632</v>
          </cell>
          <cell r="AG144">
            <v>1.4196566231574765</v>
          </cell>
          <cell r="AH144">
            <v>1.4424881611621414</v>
          </cell>
          <cell r="AI144">
            <v>4.9199928171801792E-2</v>
          </cell>
          <cell r="AJ144">
            <v>1.683110366049451E-2</v>
          </cell>
          <cell r="AK144">
            <v>0.16268822598232383</v>
          </cell>
          <cell r="AL144">
            <v>6.5671307777057897E-5</v>
          </cell>
          <cell r="AM144">
            <v>6.5764127001612882E-2</v>
          </cell>
          <cell r="AN144">
            <v>4.2367902541969732E-3</v>
          </cell>
          <cell r="AO144">
            <v>4.5716407689906386E-3</v>
          </cell>
          <cell r="AP144">
            <v>3.5856376801980544E-7</v>
          </cell>
          <cell r="AQ144">
            <v>4.3633638323680932E-3</v>
          </cell>
          <cell r="AR144">
            <v>5.8945990697812665</v>
          </cell>
          <cell r="AS144">
            <v>1.7015334733274816E-2</v>
          </cell>
        </row>
        <row r="166">
          <cell r="C166" t="str">
            <v>Russia</v>
          </cell>
          <cell r="Z166">
            <v>11.818036134155342</v>
          </cell>
          <cell r="AA166">
            <v>151.13800574255967</v>
          </cell>
          <cell r="AB166">
            <v>0.34704000155654358</v>
          </cell>
          <cell r="AC166">
            <v>3.122682791821449</v>
          </cell>
          <cell r="AD166">
            <v>10.037434450002689</v>
          </cell>
          <cell r="AE166">
            <v>1.7838596187851951E-2</v>
          </cell>
          <cell r="AF166">
            <v>11.993381341765119</v>
          </cell>
          <cell r="AG166">
            <v>2.7519453663178415</v>
          </cell>
          <cell r="AH166">
            <v>117.15014205755577</v>
          </cell>
          <cell r="AI166">
            <v>0.20337861444290958</v>
          </cell>
          <cell r="AJ166">
            <v>0.18467278768716</v>
          </cell>
          <cell r="AK166">
            <v>14.094862094346066</v>
          </cell>
          <cell r="AL166">
            <v>1.7491043931870192E-3</v>
          </cell>
          <cell r="AM166">
            <v>1.189757241222041</v>
          </cell>
          <cell r="AN166">
            <v>5.8470091022806918E-2</v>
          </cell>
          <cell r="AO166">
            <v>5.9435112452463294E-2</v>
          </cell>
          <cell r="AP166">
            <v>3.5763771131332756E-6</v>
          </cell>
          <cell r="AQ166">
            <v>1.1890952620526865</v>
          </cell>
          <cell r="AR166">
            <v>3355.8109680970247</v>
          </cell>
          <cell r="AS166">
            <v>7.0070850889046049E-2</v>
          </cell>
        </row>
        <row r="168">
          <cell r="C168" t="str">
            <v>China</v>
          </cell>
          <cell r="Z168">
            <v>12.600051627960209</v>
          </cell>
          <cell r="AA168">
            <v>143.87724849688155</v>
          </cell>
          <cell r="AB168">
            <v>2.4716971826476943E-2</v>
          </cell>
          <cell r="AC168">
            <v>2.9913701198855134</v>
          </cell>
          <cell r="AD168">
            <v>10.467257473541393</v>
          </cell>
          <cell r="AE168">
            <v>1.4886337634586664E-2</v>
          </cell>
          <cell r="AF168">
            <v>12.870635117287835</v>
          </cell>
          <cell r="AG168">
            <v>2.6659870323324717</v>
          </cell>
          <cell r="AH168">
            <v>119.30810033806259</v>
          </cell>
          <cell r="AI168">
            <v>0.12815463861020648</v>
          </cell>
          <cell r="AJ168">
            <v>0.17847551264531628</v>
          </cell>
          <cell r="AK168">
            <v>14.663549940911338</v>
          </cell>
          <cell r="AL168">
            <v>1.5432604735618346E-3</v>
          </cell>
          <cell r="AM168">
            <v>1.3537574443497342</v>
          </cell>
          <cell r="AN168">
            <v>6.0576047603762888E-2</v>
          </cell>
          <cell r="AO168">
            <v>6.1525595053082312E-2</v>
          </cell>
          <cell r="AP168">
            <v>3.1872676154158524E-6</v>
          </cell>
          <cell r="AQ168">
            <v>7.1956055960188434E-2</v>
          </cell>
          <cell r="AR168">
            <v>3447.4765323371821</v>
          </cell>
          <cell r="AS168">
            <v>6.9679644405535979E-2</v>
          </cell>
        </row>
        <row r="170">
          <cell r="C170" t="str">
            <v>Japan</v>
          </cell>
          <cell r="Z170">
            <v>12.051006796084135</v>
          </cell>
          <cell r="AA170">
            <v>151.64285122290934</v>
          </cell>
          <cell r="AB170">
            <v>2.4205231588547184E-2</v>
          </cell>
          <cell r="AC170">
            <v>3.1633495470407547</v>
          </cell>
          <cell r="AD170">
            <v>10.505933623028856</v>
          </cell>
          <cell r="AE170">
            <v>1.6291904120262428E-2</v>
          </cell>
          <cell r="AF170">
            <v>12.238955781499136</v>
          </cell>
          <cell r="AG170">
            <v>2.7382087956744803</v>
          </cell>
          <cell r="AH170">
            <v>120.77816831356859</v>
          </cell>
          <cell r="AI170">
            <v>0.13035288105403875</v>
          </cell>
          <cell r="AJ170">
            <v>0.18303395880293399</v>
          </cell>
          <cell r="AK170">
            <v>14.717064915860529</v>
          </cell>
          <cell r="AL170">
            <v>1.6308525282597926E-3</v>
          </cell>
          <cell r="AM170">
            <v>1.3540707838187342</v>
          </cell>
          <cell r="AN170">
            <v>6.3124729864073206E-2</v>
          </cell>
          <cell r="AO170">
            <v>6.411667861543173E-2</v>
          </cell>
          <cell r="AP170">
            <v>3.356597702921325E-6</v>
          </cell>
          <cell r="AQ170">
            <v>7.6790312586908133E-2</v>
          </cell>
          <cell r="AR170">
            <v>3447.9222718677133</v>
          </cell>
          <cell r="AS170">
            <v>6.3847602445446863E-2</v>
          </cell>
        </row>
        <row r="172">
          <cell r="C172" t="str">
            <v>Canada</v>
          </cell>
          <cell r="Z172">
            <v>4.0734536694493251</v>
          </cell>
          <cell r="AA172">
            <v>71.381115526474503</v>
          </cell>
          <cell r="AB172">
            <v>0.15853436548939495</v>
          </cell>
          <cell r="AC172">
            <v>1.0465750962553046</v>
          </cell>
          <cell r="AD172">
            <v>3.5492735593068216</v>
          </cell>
          <cell r="AE172">
            <v>4.8950125522870883E-3</v>
          </cell>
          <cell r="AF172">
            <v>4.1171907271760189</v>
          </cell>
          <cell r="AG172">
            <v>0.64738434493514674</v>
          </cell>
          <cell r="AH172">
            <v>40.823232624961776</v>
          </cell>
          <cell r="AI172">
            <v>0.65180451467255096</v>
          </cell>
          <cell r="AJ172">
            <v>0.26820821461349786</v>
          </cell>
          <cell r="AK172">
            <v>4.4920486348994384</v>
          </cell>
          <cell r="AL172">
            <v>1.9357838275940389E-4</v>
          </cell>
          <cell r="AM172">
            <v>1.5346068912971491</v>
          </cell>
          <cell r="AN172">
            <v>1.3814252747332716E-2</v>
          </cell>
          <cell r="AO172">
            <v>1.404777566125605E-2</v>
          </cell>
          <cell r="AP172">
            <v>3.3326085121806158E-6</v>
          </cell>
          <cell r="AQ172">
            <v>0.54148799596627373</v>
          </cell>
          <cell r="AR172">
            <v>65.763709629361301</v>
          </cell>
          <cell r="AS172">
            <v>0.10788680938829982</v>
          </cell>
        </row>
        <row r="176">
          <cell r="C176" t="str">
            <v>US, Michigan</v>
          </cell>
        </row>
        <row r="180">
          <cell r="C180" t="str">
            <v>Norway</v>
          </cell>
        </row>
        <row r="182">
          <cell r="C182" t="str">
            <v>Australia</v>
          </cell>
        </row>
        <row r="184">
          <cell r="C184" t="str">
            <v>Finland</v>
          </cell>
        </row>
        <row r="198">
          <cell r="Z198">
            <v>13.701483923416898</v>
          </cell>
          <cell r="AA198">
            <v>228.88221637389663</v>
          </cell>
          <cell r="AB198">
            <v>3.8702593001350517E-2</v>
          </cell>
          <cell r="AC198">
            <v>3.9827109291221343</v>
          </cell>
          <cell r="AD198">
            <v>1.2553503145497591</v>
          </cell>
          <cell r="AE198">
            <v>4.0159194354626717E-3</v>
          </cell>
          <cell r="AF198">
            <v>13.960354303658283</v>
          </cell>
          <cell r="AG198">
            <v>0.89447157803243094</v>
          </cell>
          <cell r="AH198">
            <v>27.897826568681133</v>
          </cell>
          <cell r="AI198">
            <v>1.2012328265951286</v>
          </cell>
          <cell r="AJ198">
            <v>0.10114941088372627</v>
          </cell>
          <cell r="AK198">
            <v>1.6493058386995409</v>
          </cell>
          <cell r="AL198">
            <v>5.0277223252117784E-4</v>
          </cell>
          <cell r="AM198">
            <v>5.9907624270615658</v>
          </cell>
          <cell r="AN198">
            <v>5.1366637938017913E-2</v>
          </cell>
          <cell r="AO198">
            <v>5.2151853175584767E-2</v>
          </cell>
          <cell r="AP198">
            <v>8.3677920190252845E-6</v>
          </cell>
          <cell r="AQ198">
            <v>7.9096777954502762E-2</v>
          </cell>
          <cell r="AR198">
            <v>114.83344842223762</v>
          </cell>
          <cell r="AS198">
            <v>0.34978651836975438</v>
          </cell>
        </row>
        <row r="200">
          <cell r="Z200">
            <v>10.478995541881625</v>
          </cell>
          <cell r="AA200">
            <v>232.98436836988103</v>
          </cell>
          <cell r="AB200">
            <v>3.2303935055351708E-2</v>
          </cell>
          <cell r="AC200">
            <v>3.4589436637717781</v>
          </cell>
          <cell r="AD200">
            <v>0.58293666045723158</v>
          </cell>
          <cell r="AE200">
            <v>2.8996338582605126E-3</v>
          </cell>
          <cell r="AF200">
            <v>10.65032293474369</v>
          </cell>
          <cell r="AG200">
            <v>0.71743066215501206</v>
          </cell>
          <cell r="AH200">
            <v>14.93169099536992</v>
          </cell>
          <cell r="AI200">
            <v>2.5035019258663942</v>
          </cell>
          <cell r="AJ200">
            <v>0.23714680968833973</v>
          </cell>
          <cell r="AK200">
            <v>0.77823012450397056</v>
          </cell>
          <cell r="AL200">
            <v>4.7756354004910772E-4</v>
          </cell>
          <cell r="AM200">
            <v>5.9499027422959729</v>
          </cell>
          <cell r="AN200">
            <v>3.6522394161168432E-2</v>
          </cell>
          <cell r="AO200">
            <v>3.728334539839151E-2</v>
          </cell>
          <cell r="AP200">
            <v>8.8202121895223008E-6</v>
          </cell>
          <cell r="AQ200">
            <v>6.6470977384407812E-2</v>
          </cell>
          <cell r="AR200">
            <v>48.858330061795506</v>
          </cell>
          <cell r="AS200">
            <v>0.39985411867869486</v>
          </cell>
        </row>
        <row r="202">
          <cell r="Z202">
            <v>10.64096093641446</v>
          </cell>
          <cell r="AA202">
            <v>215.5845264391977</v>
          </cell>
          <cell r="AB202">
            <v>3.4430520484525308E-2</v>
          </cell>
          <cell r="AC202">
            <v>3.3756993487981726</v>
          </cell>
          <cell r="AD202">
            <v>1.231557495148216</v>
          </cell>
          <cell r="AE202">
            <v>4.591257055880398E-3</v>
          </cell>
          <cell r="AF202">
            <v>10.786325645231095</v>
          </cell>
          <cell r="AG202">
            <v>0.85262071139793405</v>
          </cell>
          <cell r="AH202">
            <v>27.445392412170179</v>
          </cell>
          <cell r="AI202">
            <v>1.580058202118469</v>
          </cell>
          <cell r="AJ202">
            <v>0.12811422599648861</v>
          </cell>
          <cell r="AK202">
            <v>1.6191022025090107</v>
          </cell>
          <cell r="AL202">
            <v>5.4087481052810568E-4</v>
          </cell>
          <cell r="AM202">
            <v>5.9904851811410182</v>
          </cell>
          <cell r="AN202">
            <v>4.2692010665113286E-2</v>
          </cell>
          <cell r="AO202">
            <v>4.3440680098745098E-2</v>
          </cell>
          <cell r="AP202">
            <v>8.1362076853353361E-6</v>
          </cell>
          <cell r="AQ202">
            <v>7.0448233581525993E-2</v>
          </cell>
          <cell r="AR202">
            <v>112.93068281795277</v>
          </cell>
          <cell r="AS202">
            <v>0.46216530964728852</v>
          </cell>
        </row>
        <row r="204">
          <cell r="Z204">
            <v>8.7746657560074475</v>
          </cell>
          <cell r="AA204">
            <v>198.20179595011038</v>
          </cell>
          <cell r="AB204">
            <v>3.0889823865044585E-2</v>
          </cell>
          <cell r="AC204">
            <v>3.0591057649596003</v>
          </cell>
          <cell r="AD204">
            <v>0.55211215729925534</v>
          </cell>
          <cell r="AE204">
            <v>2.4551346096514577E-3</v>
          </cell>
          <cell r="AF204">
            <v>8.8925511845999985</v>
          </cell>
          <cell r="AG204">
            <v>0.67526134752236633</v>
          </cell>
          <cell r="AH204">
            <v>13.959441121539456</v>
          </cell>
          <cell r="AI204">
            <v>0.95678245228951841</v>
          </cell>
          <cell r="AJ204">
            <v>0.1194985555717179</v>
          </cell>
          <cell r="AK204">
            <v>0.74176481879486367</v>
          </cell>
          <cell r="AL204">
            <v>4.2028561890559941E-4</v>
          </cell>
          <cell r="AM204">
            <v>5.9478995098788356</v>
          </cell>
          <cell r="AN204">
            <v>3.5687125559147499E-2</v>
          </cell>
          <cell r="AO204">
            <v>3.6326640159038449E-2</v>
          </cell>
          <cell r="AP204">
            <v>7.5197419114624091E-6</v>
          </cell>
          <cell r="AQ204">
            <v>6.431031091705032E-2</v>
          </cell>
          <cell r="AR204">
            <v>47.13027545826359</v>
          </cell>
          <cell r="AS204">
            <v>0.52414199358271796</v>
          </cell>
        </row>
        <row r="206">
          <cell r="Z206">
            <v>12.234084506550674</v>
          </cell>
          <cell r="AA206">
            <v>234.8989810323547</v>
          </cell>
          <cell r="AB206">
            <v>3.5630188857735681E-2</v>
          </cell>
          <cell r="AC206">
            <v>3.8436837921672877</v>
          </cell>
          <cell r="AD206">
            <v>1.2689176828585149</v>
          </cell>
          <cell r="AE206">
            <v>4.9763942379460408E-3</v>
          </cell>
          <cell r="AF206">
            <v>12.398016804469641</v>
          </cell>
          <cell r="AG206">
            <v>0.91186579537672896</v>
          </cell>
          <cell r="AH206">
            <v>28.470603961931722</v>
          </cell>
          <cell r="AI206">
            <v>1.818666411652452</v>
          </cell>
          <cell r="AJ206">
            <v>0.14924782451864252</v>
          </cell>
          <cell r="AK206">
            <v>1.6687019180538991</v>
          </cell>
          <cell r="AL206">
            <v>5.7393476034465465E-4</v>
          </cell>
          <cell r="AM206">
            <v>5.9916607636351369</v>
          </cell>
          <cell r="AN206">
            <v>4.607267696461987E-2</v>
          </cell>
          <cell r="AO206">
            <v>4.6892735523625904E-2</v>
          </cell>
          <cell r="AP206">
            <v>8.296386666466442E-6</v>
          </cell>
          <cell r="AQ206">
            <v>7.0524950434210532E-2</v>
          </cell>
          <cell r="AR206">
            <v>114.26712407784589</v>
          </cell>
          <cell r="AS206">
            <v>0.35566876532647612</v>
          </cell>
        </row>
        <row r="208">
          <cell r="C208" t="str">
            <v>China</v>
          </cell>
          <cell r="Z208">
            <v>4.3209543119248286</v>
          </cell>
          <cell r="AA208">
            <v>74.486237599354155</v>
          </cell>
          <cell r="AB208">
            <v>1.3433044510770761E-2</v>
          </cell>
          <cell r="AC208">
            <v>1.3219181809335354</v>
          </cell>
          <cell r="AD208">
            <v>0.4582349424004909</v>
          </cell>
          <cell r="AE208">
            <v>1.3745310031289951E-3</v>
          </cell>
          <cell r="AF208">
            <v>4.3946265375716598</v>
          </cell>
          <cell r="AG208">
            <v>0.31160980444420983</v>
          </cell>
          <cell r="AH208">
            <v>10.178375990721159</v>
          </cell>
          <cell r="AI208">
            <v>0.3384862808954569</v>
          </cell>
          <cell r="AJ208">
            <v>3.7012290875221891E-2</v>
          </cell>
          <cell r="AK208">
            <v>0.60245501638503696</v>
          </cell>
          <cell r="AL208">
            <v>1.7918421884297731E-4</v>
          </cell>
          <cell r="AM208">
            <v>2.2772733251390185</v>
          </cell>
          <cell r="AN208">
            <v>1.7181030192722272E-2</v>
          </cell>
          <cell r="AO208">
            <v>1.747037492374106E-2</v>
          </cell>
          <cell r="AP208">
            <v>2.956821991518355E-6</v>
          </cell>
          <cell r="AQ208">
            <v>2.7203455375081773E-2</v>
          </cell>
          <cell r="AR208">
            <v>42.876507421211741</v>
          </cell>
          <cell r="AS208">
            <v>0.13031374224849923</v>
          </cell>
        </row>
        <row r="210">
          <cell r="C210" t="str">
            <v>Finland</v>
          </cell>
          <cell r="Z210">
            <v>3.6545683933215742</v>
          </cell>
          <cell r="AA210">
            <v>75.809108049067063</v>
          </cell>
          <cell r="AB210">
            <v>1.202864724537627E-2</v>
          </cell>
          <cell r="AC210">
            <v>1.2323035882684139</v>
          </cell>
          <cell r="AD210">
            <v>0.20796026560026001</v>
          </cell>
          <cell r="AE210">
            <v>9.9640592171300465E-4</v>
          </cell>
          <cell r="AF210">
            <v>3.7146938539384489</v>
          </cell>
          <cell r="AG210">
            <v>0.25958801347054994</v>
          </cell>
          <cell r="AH210">
            <v>5.4140422756369251</v>
          </cell>
          <cell r="AI210">
            <v>0.59055723291308904</v>
          </cell>
          <cell r="AJ210">
            <v>6.2087566003140117E-2</v>
          </cell>
          <cell r="AK210">
            <v>0.27842992910005943</v>
          </cell>
          <cell r="AL210">
            <v>1.6820671209532022E-4</v>
          </cell>
          <cell r="AM210">
            <v>2.2616299074414261</v>
          </cell>
          <cell r="AN210">
            <v>1.3713458850870898E-2</v>
          </cell>
          <cell r="AO210">
            <v>1.3992064314814451E-2</v>
          </cell>
          <cell r="AP210">
            <v>3.0502090553471179E-6</v>
          </cell>
          <cell r="AQ210">
            <v>2.5028108275230821E-2</v>
          </cell>
          <cell r="AR210">
            <v>17.952537971337261</v>
          </cell>
          <cell r="AS210">
            <v>0.14311226076560912</v>
          </cell>
        </row>
        <row r="212">
          <cell r="C212" t="str">
            <v>Canada</v>
          </cell>
          <cell r="Z212">
            <v>3.7977971646002078</v>
          </cell>
          <cell r="AA212">
            <v>72.225570487846383</v>
          </cell>
          <cell r="AB212">
            <v>1.2795370483369723E-2</v>
          </cell>
          <cell r="AC212">
            <v>1.2188680879206906</v>
          </cell>
          <cell r="AD212">
            <v>0.45403892419778724</v>
          </cell>
          <cell r="AE212">
            <v>1.4756703962721769E-3</v>
          </cell>
          <cell r="AF212">
            <v>3.8509550496780545</v>
          </cell>
          <cell r="AG212">
            <v>0.30531451134170856</v>
          </cell>
          <cell r="AH212">
            <v>10.094434247671455</v>
          </cell>
          <cell r="AI212">
            <v>0.40253611752895807</v>
          </cell>
          <cell r="AJ212">
            <v>4.1633484563891168E-2</v>
          </cell>
          <cell r="AK212">
            <v>0.5970676304332142</v>
          </cell>
          <cell r="AL212">
            <v>1.8551165879317688E-4</v>
          </cell>
          <cell r="AM212">
            <v>2.2772493632285142</v>
          </cell>
          <cell r="AN212">
            <v>1.5849999625189192E-2</v>
          </cell>
          <cell r="AO212">
            <v>1.612998313828564E-2</v>
          </cell>
          <cell r="AP212">
            <v>2.9542853691845566E-6</v>
          </cell>
          <cell r="AQ212">
            <v>2.603111541373139E-2</v>
          </cell>
          <cell r="AR212">
            <v>42.553566494370592</v>
          </cell>
          <cell r="AS212">
            <v>0.1494414706409459</v>
          </cell>
        </row>
        <row r="214">
          <cell r="C214" t="str">
            <v>Norway</v>
          </cell>
          <cell r="Z214">
            <v>3.279267240720221</v>
          </cell>
          <cell r="AA214">
            <v>69.140589915624901</v>
          </cell>
          <cell r="AB214">
            <v>1.1698401603375659E-2</v>
          </cell>
          <cell r="AC214">
            <v>1.1512089012621927</v>
          </cell>
          <cell r="AD214">
            <v>0.20229760844563471</v>
          </cell>
          <cell r="AE214">
            <v>9.1545211883306001E-4</v>
          </cell>
          <cell r="AF214">
            <v>3.3227308098376431</v>
          </cell>
          <cell r="AG214">
            <v>0.25121732060566238</v>
          </cell>
          <cell r="AH214">
            <v>5.2374227895663763</v>
          </cell>
          <cell r="AI214">
            <v>0.31298881707559217</v>
          </cell>
          <cell r="AJ214">
            <v>4.0961272236106273E-2</v>
          </cell>
          <cell r="AK214">
            <v>0.27256557972867013</v>
          </cell>
          <cell r="AL214">
            <v>1.5776622252971996E-4</v>
          </cell>
          <cell r="AM214">
            <v>2.2612387001697916</v>
          </cell>
          <cell r="AN214">
            <v>1.3519450622209645E-2</v>
          </cell>
          <cell r="AO214">
            <v>1.3760606670504039E-2</v>
          </cell>
          <cell r="AP214">
            <v>2.7483333892418147E-6</v>
          </cell>
          <cell r="AQ214">
            <v>2.4384504931681959E-2</v>
          </cell>
          <cell r="AR214">
            <v>17.638003899764868</v>
          </cell>
          <cell r="AS214">
            <v>0.16541097866069038</v>
          </cell>
        </row>
        <row r="216">
          <cell r="Z216">
            <v>4.0715141585620849</v>
          </cell>
          <cell r="AA216">
            <v>75.508668757736629</v>
          </cell>
          <cell r="AB216">
            <v>1.2910710977868211E-2</v>
          </cell>
          <cell r="AC216">
            <v>1.2982877253983409</v>
          </cell>
          <cell r="AD216">
            <v>0.46054160104247382</v>
          </cell>
          <cell r="AE216">
            <v>1.5378702761948231E-3</v>
          </cell>
          <cell r="AF216">
            <v>4.1290486924381424</v>
          </cell>
          <cell r="AG216">
            <v>0.31456769302147258</v>
          </cell>
          <cell r="AH216">
            <v>10.275787792399651</v>
          </cell>
          <cell r="AI216">
            <v>0.44340557689606103</v>
          </cell>
          <cell r="AJ216">
            <v>4.5187996735391499E-2</v>
          </cell>
          <cell r="AK216">
            <v>0.60575281616177634</v>
          </cell>
          <cell r="AL216">
            <v>1.9128484840488639E-4</v>
          </cell>
          <cell r="AM216">
            <v>2.2774259566922264</v>
          </cell>
          <cell r="AN216">
            <v>1.6280837624992484E-2</v>
          </cell>
          <cell r="AO216">
            <v>1.6576103909662306E-2</v>
          </cell>
          <cell r="AP216">
            <v>2.9447263690494593E-6</v>
          </cell>
          <cell r="AQ216">
            <v>2.5746264910955521E-2</v>
          </cell>
          <cell r="AR216">
            <v>42.780240193772322</v>
          </cell>
          <cell r="AS216">
            <v>0.13131511553596489</v>
          </cell>
        </row>
        <row r="217">
          <cell r="C217" t="str">
            <v>KR</v>
          </cell>
        </row>
        <row r="230">
          <cell r="C230" t="str">
            <v>US</v>
          </cell>
        </row>
        <row r="238">
          <cell r="C238" t="str">
            <v>Japan</v>
          </cell>
        </row>
      </sheetData>
      <sheetData sheetId="4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 proj_BAU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9 U.S. consumption"/>
      <sheetName val="EV projection"/>
      <sheetName val="LCI"/>
      <sheetName val="Transport projection"/>
    </sheetNames>
    <sheetDataSet>
      <sheetData sheetId="0"/>
      <sheetData sheetId="1">
        <row r="2">
          <cell r="L2">
            <v>2025</v>
          </cell>
          <cell r="M2">
            <v>2030</v>
          </cell>
          <cell r="N2">
            <v>2035</v>
          </cell>
          <cell r="O2">
            <v>2040</v>
          </cell>
          <cell r="P2">
            <v>2045</v>
          </cell>
          <cell r="Q2">
            <v>2050</v>
          </cell>
        </row>
        <row r="3">
          <cell r="K3" t="str">
            <v>EV penetration</v>
          </cell>
          <cell r="L3">
            <v>0.15298819759335802</v>
          </cell>
          <cell r="M3">
            <v>0.46162448793636079</v>
          </cell>
          <cell r="N3">
            <v>0.75166952898328931</v>
          </cell>
          <cell r="O3">
            <v>0.89703683185136529</v>
          </cell>
          <cell r="P3">
            <v>0.96257567899542951</v>
          </cell>
          <cell r="Q3">
            <v>0.98783048700157317</v>
          </cell>
        </row>
        <row r="4">
          <cell r="K4" t="str">
            <v xml:space="preserve">PHEV-10 PC </v>
          </cell>
          <cell r="L4">
            <v>0.69757916332225467</v>
          </cell>
          <cell r="M4">
            <v>0.33691944127825885</v>
          </cell>
          <cell r="N4">
            <v>0.18084518061603433</v>
          </cell>
          <cell r="O4">
            <v>9.6721700181496617E-2</v>
          </cell>
          <cell r="P4">
            <v>9.7437851578547854E-2</v>
          </cell>
          <cell r="Q4">
            <v>0.10258199900682623</v>
          </cell>
        </row>
        <row r="5">
          <cell r="K5" t="str">
            <v>BEV-100 PC</v>
          </cell>
          <cell r="L5">
            <v>23.941449733818082</v>
          </cell>
          <cell r="M5">
            <v>73.480432421645745</v>
          </cell>
          <cell r="N5">
            <v>126.28670128633935</v>
          </cell>
          <cell r="O5">
            <v>155.34502189639147</v>
          </cell>
          <cell r="P5">
            <v>173.33791545919294</v>
          </cell>
          <cell r="Q5">
            <v>183.95383406745518</v>
          </cell>
        </row>
        <row r="6">
          <cell r="K6" t="str">
            <v>BEV-200 PC</v>
          </cell>
          <cell r="L6">
            <v>5.3242752584000081</v>
          </cell>
          <cell r="M6">
            <v>42.974647234378743</v>
          </cell>
          <cell r="N6">
            <v>72.417091175951725</v>
          </cell>
          <cell r="O6">
            <v>88.077770052130802</v>
          </cell>
          <cell r="P6">
            <v>97.105750235732984</v>
          </cell>
          <cell r="Q6">
            <v>101.94916927797028</v>
          </cell>
        </row>
        <row r="9">
          <cell r="K9" t="str">
            <v>EV penetration</v>
          </cell>
          <cell r="L9">
            <v>0.13451934906225771</v>
          </cell>
          <cell r="M9">
            <v>0.42616141487072273</v>
          </cell>
          <cell r="N9">
            <v>0.63607529788552075</v>
          </cell>
          <cell r="O9">
            <v>0.79206782846224477</v>
          </cell>
          <cell r="P9">
            <v>0.87245676292546792</v>
          </cell>
          <cell r="Q9">
            <v>0.92345935013921954</v>
          </cell>
        </row>
        <row r="10">
          <cell r="K10" t="str">
            <v xml:space="preserve">PHEV-10 PC </v>
          </cell>
          <cell r="L10">
            <v>0.4930204980269301</v>
          </cell>
          <cell r="M10">
            <v>0.57302903985672138</v>
          </cell>
          <cell r="N10">
            <v>0.65139072723868052</v>
          </cell>
          <cell r="O10">
            <v>0.56525557803949078</v>
          </cell>
          <cell r="P10">
            <v>1.7699908891940467E-7</v>
          </cell>
          <cell r="Q10">
            <v>1.1297513113196007E-8</v>
          </cell>
        </row>
        <row r="11">
          <cell r="K11" t="str">
            <v>BEV-100 PC</v>
          </cell>
          <cell r="L11">
            <v>21.83893900656216</v>
          </cell>
          <cell r="M11">
            <v>66.156164621322361</v>
          </cell>
          <cell r="N11">
            <v>105.12941506179499</v>
          </cell>
          <cell r="O11">
            <v>135.2472850693166</v>
          </cell>
          <cell r="P11">
            <v>157.56906862567462</v>
          </cell>
          <cell r="Q11">
            <v>171.24352680048759</v>
          </cell>
        </row>
        <row r="12">
          <cell r="K12" t="str">
            <v>BEV-200 PC</v>
          </cell>
          <cell r="L12">
            <v>4.9674627431321738</v>
          </cell>
          <cell r="M12">
            <v>40.226975607947196</v>
          </cell>
          <cell r="N12">
            <v>63.472820387364301</v>
          </cell>
          <cell r="O12">
            <v>81.432202372076944</v>
          </cell>
          <cell r="P12">
            <v>94.727194034921965</v>
          </cell>
          <cell r="Q12">
            <v>102.99774604911931</v>
          </cell>
        </row>
        <row r="29">
          <cell r="L29">
            <v>2025</v>
          </cell>
          <cell r="M29">
            <v>2030</v>
          </cell>
          <cell r="N29">
            <v>2035</v>
          </cell>
          <cell r="O29">
            <v>2040</v>
          </cell>
          <cell r="P29">
            <v>2045</v>
          </cell>
          <cell r="Q29">
            <v>2050</v>
          </cell>
        </row>
        <row r="30">
          <cell r="K30" t="str">
            <v>NMC622</v>
          </cell>
          <cell r="L30">
            <v>8.6907449209932097E-2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</row>
        <row r="31">
          <cell r="K31" t="str">
            <v>NMC811</v>
          </cell>
          <cell r="L31">
            <v>8.2768999247553932E-2</v>
          </cell>
          <cell r="M31">
            <v>0.14145974416854701</v>
          </cell>
          <cell r="N31">
            <v>0.12264860797592099</v>
          </cell>
          <cell r="O31">
            <v>0.11136192626034599</v>
          </cell>
          <cell r="P31">
            <v>0.103837471783295</v>
          </cell>
          <cell r="Q31">
            <v>0.10007524454477</v>
          </cell>
        </row>
        <row r="32">
          <cell r="K32" t="str">
            <v>NCA (I)</v>
          </cell>
          <cell r="L32">
            <v>0.83032355154251403</v>
          </cell>
          <cell r="M32">
            <v>0.85854025583145299</v>
          </cell>
          <cell r="N32">
            <v>0.87735139202407908</v>
          </cell>
          <cell r="O32">
            <v>0.88863807373965398</v>
          </cell>
          <cell r="P32">
            <v>0.89616252821670495</v>
          </cell>
          <cell r="Q32">
            <v>0.8999247554552301</v>
          </cell>
        </row>
        <row r="33">
          <cell r="K33" t="str">
            <v>LFP(II)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</row>
        <row r="34">
          <cell r="K34" t="str">
            <v>NMC955 / NCA (II)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</row>
        <row r="35">
          <cell r="K35" t="str">
            <v>Li-S / Li-air / SSB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</row>
        <row r="38">
          <cell r="K38" t="str">
            <v>NMC622</v>
          </cell>
          <cell r="L38">
            <v>8.1180811808118203E-2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  <row r="39">
          <cell r="K39" t="str">
            <v>NMC811</v>
          </cell>
          <cell r="L39">
            <v>8.1180811808117787E-2</v>
          </cell>
          <cell r="M39">
            <v>8.3025830258302694E-2</v>
          </cell>
          <cell r="N39">
            <v>6.1500615006151805E-3</v>
          </cell>
          <cell r="O39">
            <v>0</v>
          </cell>
          <cell r="P39">
            <v>0</v>
          </cell>
          <cell r="Q39">
            <v>0</v>
          </cell>
        </row>
        <row r="40">
          <cell r="K40" t="str">
            <v>NCA (I)</v>
          </cell>
          <cell r="L40">
            <v>0.80781057810578105</v>
          </cell>
          <cell r="M40">
            <v>0.53659286592865829</v>
          </cell>
          <cell r="N40">
            <v>0.10455104551045481</v>
          </cell>
          <cell r="O40">
            <v>1.38376383763838E-2</v>
          </cell>
          <cell r="P40">
            <v>0</v>
          </cell>
          <cell r="Q40">
            <v>0</v>
          </cell>
        </row>
        <row r="41">
          <cell r="K41" t="str">
            <v>LFP(II)</v>
          </cell>
          <cell r="L41">
            <v>4.6125461254609944E-3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</row>
        <row r="42">
          <cell r="K42" t="str">
            <v>NMC955 / NCA (II)</v>
          </cell>
          <cell r="L42">
            <v>2.5215252152521971E-2</v>
          </cell>
          <cell r="M42">
            <v>0.38038130381303903</v>
          </cell>
          <cell r="N42">
            <v>0.88929889298893006</v>
          </cell>
          <cell r="O42">
            <v>0.98616236162361615</v>
          </cell>
          <cell r="P42">
            <v>1</v>
          </cell>
          <cell r="Q42">
            <v>1</v>
          </cell>
        </row>
        <row r="43">
          <cell r="K43" t="str">
            <v>Li-S / Li-air / SSB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</row>
        <row r="46">
          <cell r="K46" t="str">
            <v>NMC622</v>
          </cell>
          <cell r="L46">
            <v>9.1218305504019603E-2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</row>
        <row r="47">
          <cell r="K47" t="str">
            <v>NMC811</v>
          </cell>
          <cell r="L47">
            <v>2.6283240568954404E-2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</row>
        <row r="48">
          <cell r="K48" t="str">
            <v>NCA (I)</v>
          </cell>
          <cell r="L48">
            <v>0.83024118738404495</v>
          </cell>
          <cell r="M48">
            <v>0.75139146567717896</v>
          </cell>
          <cell r="N48">
            <v>0.34168212739641196</v>
          </cell>
          <cell r="O48">
            <v>8.3487940630797605E-2</v>
          </cell>
          <cell r="P48">
            <v>1.23685837971551E-2</v>
          </cell>
          <cell r="Q48">
            <v>0</v>
          </cell>
        </row>
        <row r="49">
          <cell r="K49" t="str">
            <v>LFP(II)</v>
          </cell>
          <cell r="L49">
            <v>5.2257266542980997E-2</v>
          </cell>
          <cell r="M49">
            <v>0.24860853432282098</v>
          </cell>
          <cell r="N49">
            <v>0.65831787260358798</v>
          </cell>
          <cell r="O49">
            <v>0.91651205936920233</v>
          </cell>
          <cell r="P49">
            <v>0.98763141620284489</v>
          </cell>
          <cell r="Q49">
            <v>1</v>
          </cell>
        </row>
        <row r="50">
          <cell r="K50" t="str">
            <v>NMC955 / NCA (II)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</row>
        <row r="51">
          <cell r="K51" t="str">
            <v>Li-S / Li-air / SSB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</row>
        <row r="54">
          <cell r="K54" t="str">
            <v>NMC622</v>
          </cell>
          <cell r="L54">
            <v>8.775704253588551E-2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</row>
        <row r="55">
          <cell r="K55" t="str">
            <v>NMC811</v>
          </cell>
          <cell r="L55">
            <v>7.8324225865209485E-2</v>
          </cell>
          <cell r="M55">
            <v>0.140875920770755</v>
          </cell>
          <cell r="N55">
            <v>0.11748977557823799</v>
          </cell>
          <cell r="O55">
            <v>6.4957441202414798E-2</v>
          </cell>
          <cell r="P55">
            <v>1.0608195575718E-2</v>
          </cell>
          <cell r="Q55">
            <v>0</v>
          </cell>
        </row>
        <row r="56">
          <cell r="K56" t="str">
            <v>NCA (I)</v>
          </cell>
          <cell r="L56">
            <v>0.83391873159890506</v>
          </cell>
          <cell r="M56">
            <v>0.84881602914389798</v>
          </cell>
          <cell r="N56">
            <v>0.861566484517304</v>
          </cell>
          <cell r="O56">
            <v>0.55737704918032716</v>
          </cell>
          <cell r="P56">
            <v>0.10382513661202099</v>
          </cell>
          <cell r="Q56">
            <v>0</v>
          </cell>
        </row>
        <row r="57">
          <cell r="K57" t="str">
            <v>LFP(II)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</row>
        <row r="58">
          <cell r="K58" t="str">
            <v>NMC955 / NCA (II)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</row>
        <row r="59">
          <cell r="K59" t="str">
            <v>Li-S / Li-air / SSB</v>
          </cell>
          <cell r="L59">
            <v>0</v>
          </cell>
          <cell r="M59">
            <v>1.0308050085346991E-2</v>
          </cell>
          <cell r="N59">
            <v>2.0943739904458029E-2</v>
          </cell>
          <cell r="O59">
            <v>0.37766550961725798</v>
          </cell>
          <cell r="P59">
            <v>0.88556666781226101</v>
          </cell>
          <cell r="Q59">
            <v>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CAF63-B315-4AA9-A38B-672C6521EA46}">
  <dimension ref="B2:BP643"/>
  <sheetViews>
    <sheetView topLeftCell="B1" zoomScale="60" zoomScaleNormal="60" workbookViewId="0">
      <pane xSplit="9" ySplit="10" topLeftCell="AF320" activePane="bottomRight" state="frozen"/>
      <selection activeCell="B1" sqref="B1"/>
      <selection pane="topRight" activeCell="J1" sqref="J1"/>
      <selection pane="bottomLeft" activeCell="B9" sqref="B9"/>
      <selection pane="bottomRight" activeCell="AO379" sqref="AO379"/>
    </sheetView>
  </sheetViews>
  <sheetFormatPr defaultRowHeight="12.75" x14ac:dyDescent="0.2"/>
  <cols>
    <col min="3" max="3" width="16" bestFit="1" customWidth="1"/>
    <col min="4" max="4" width="37.5703125" style="1" bestFit="1" customWidth="1"/>
    <col min="5" max="5" width="24.42578125" bestFit="1" customWidth="1"/>
    <col min="6" max="6" width="72.28515625" style="2" bestFit="1" customWidth="1"/>
    <col min="7" max="7" width="12.42578125" style="1" bestFit="1" customWidth="1"/>
    <col min="8" max="8" width="39.140625" style="3" bestFit="1" customWidth="1"/>
    <col min="9" max="10" width="6.7109375" customWidth="1"/>
    <col min="11" max="11" width="12" style="4" bestFit="1" customWidth="1"/>
    <col min="12" max="26" width="12" style="4" customWidth="1"/>
    <col min="27" max="27" width="10.85546875" customWidth="1"/>
    <col min="28" max="28" width="10.28515625" customWidth="1"/>
    <col min="29" max="29" width="12.140625" customWidth="1"/>
    <col min="30" max="30" width="10.85546875" customWidth="1"/>
    <col min="31" max="31" width="10.140625" customWidth="1"/>
    <col min="32" max="32" width="10.28515625" customWidth="1"/>
    <col min="33" max="34" width="12" customWidth="1"/>
    <col min="35" max="35" width="10.85546875" customWidth="1"/>
    <col min="36" max="36" width="11" customWidth="1"/>
    <col min="37" max="37" width="10.85546875" customWidth="1"/>
    <col min="38" max="38" width="10.5703125" customWidth="1"/>
    <col min="39" max="39" width="10.140625" customWidth="1"/>
    <col min="40" max="40" width="10.5703125" customWidth="1"/>
    <col min="41" max="42" width="11.28515625" customWidth="1"/>
    <col min="44" max="44" width="11.28515625" style="5" customWidth="1"/>
    <col min="45" max="45" width="10.28515625" style="6" customWidth="1"/>
    <col min="46" max="46" width="10.5703125" style="7" customWidth="1"/>
    <col min="47" max="47" width="10" style="5" customWidth="1"/>
    <col min="48" max="48" width="10.5703125" style="7" bestFit="1" customWidth="1"/>
    <col min="49" max="49" width="11.140625" style="7" customWidth="1"/>
    <col min="50" max="50" width="9.5703125" style="5" customWidth="1"/>
    <col min="51" max="51" width="11.5703125" style="7" bestFit="1" customWidth="1"/>
    <col min="52" max="52" width="10.42578125" style="5" customWidth="1"/>
    <col min="53" max="53" width="10.5703125" style="7" bestFit="1" customWidth="1"/>
    <col min="54" max="54" width="12" style="7" bestFit="1" customWidth="1"/>
    <col min="55" max="55" width="10.5703125" style="7" bestFit="1" customWidth="1"/>
    <col min="56" max="56" width="11.140625" style="7" customWidth="1"/>
    <col min="57" max="57" width="10.5703125" style="7" bestFit="1" customWidth="1"/>
    <col min="58" max="58" width="10.7109375" style="7" customWidth="1"/>
    <col min="59" max="59" width="10.5703125" style="7" customWidth="1"/>
    <col min="60" max="60" width="11.140625" style="7" customWidth="1"/>
    <col min="61" max="61" width="10" style="7" bestFit="1" customWidth="1"/>
    <col min="62" max="62" width="11.28515625" style="5" customWidth="1"/>
    <col min="63" max="63" width="10.5703125" style="7" bestFit="1" customWidth="1"/>
  </cols>
  <sheetData>
    <row r="2" spans="2:63" x14ac:dyDescent="0.2">
      <c r="C2" s="8" t="s">
        <v>0</v>
      </c>
      <c r="E2" s="9" t="s">
        <v>1</v>
      </c>
      <c r="F2" s="10" t="s">
        <v>2</v>
      </c>
      <c r="G2" s="11" t="s">
        <v>3</v>
      </c>
      <c r="H2" s="2"/>
    </row>
    <row r="3" spans="2:63" x14ac:dyDescent="0.2">
      <c r="C3" s="9" t="s">
        <v>4</v>
      </c>
      <c r="D3" s="11" t="s">
        <v>5</v>
      </c>
      <c r="E3" s="1">
        <v>1</v>
      </c>
      <c r="F3" s="3"/>
      <c r="G3" s="1">
        <v>1</v>
      </c>
      <c r="H3" s="2"/>
    </row>
    <row r="4" spans="2:63" x14ac:dyDescent="0.2">
      <c r="C4" s="9" t="s">
        <v>6</v>
      </c>
      <c r="D4" s="11" t="s">
        <v>7</v>
      </c>
      <c r="E4" s="1">
        <v>0</v>
      </c>
    </row>
    <row r="5" spans="2:63" x14ac:dyDescent="0.2">
      <c r="C5" s="9" t="s">
        <v>8</v>
      </c>
      <c r="D5" s="11" t="s">
        <v>9</v>
      </c>
      <c r="E5" s="1">
        <v>0</v>
      </c>
    </row>
    <row r="6" spans="2:63" x14ac:dyDescent="0.2">
      <c r="C6" s="9"/>
      <c r="D6" s="11"/>
      <c r="E6" s="1"/>
    </row>
    <row r="7" spans="2:63" x14ac:dyDescent="0.2">
      <c r="C7" s="9"/>
      <c r="D7" s="11"/>
      <c r="E7" s="1"/>
    </row>
    <row r="8" spans="2:63" s="12" customFormat="1" x14ac:dyDescent="0.2">
      <c r="C8" s="13"/>
      <c r="D8" s="14"/>
      <c r="E8" s="14"/>
      <c r="F8" s="15"/>
      <c r="G8" s="14"/>
      <c r="H8" s="16"/>
      <c r="I8" s="17"/>
      <c r="J8" s="17"/>
      <c r="K8" s="18" t="s">
        <v>10</v>
      </c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9" t="s">
        <v>11</v>
      </c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20" t="s">
        <v>12</v>
      </c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1"/>
    </row>
    <row r="9" spans="2:63" s="12" customFormat="1" x14ac:dyDescent="0.2">
      <c r="C9" s="22"/>
      <c r="D9" s="23"/>
      <c r="F9" s="24"/>
      <c r="G9" s="23"/>
      <c r="H9" s="25"/>
      <c r="K9" s="26" t="str">
        <f>'[1]EV proj_BAU'!R64</f>
        <v>BEV-100 PC</v>
      </c>
      <c r="L9" s="27"/>
      <c r="M9" s="27"/>
      <c r="N9" s="27"/>
      <c r="O9" s="27"/>
      <c r="P9" s="27"/>
      <c r="Q9" s="27"/>
      <c r="R9" s="27"/>
      <c r="S9" s="27" t="str">
        <f>'[1]EV proj_BAU'!X64</f>
        <v>BEV-200 PC</v>
      </c>
      <c r="T9" s="27"/>
      <c r="U9" s="27"/>
      <c r="V9" s="27"/>
      <c r="W9" s="27"/>
      <c r="X9" s="27"/>
      <c r="Y9" s="27"/>
      <c r="Z9" s="27"/>
      <c r="AA9" s="28" t="str">
        <f>K9</f>
        <v>BEV-100 PC</v>
      </c>
      <c r="AB9" s="28"/>
      <c r="AC9" s="28"/>
      <c r="AD9" s="28"/>
      <c r="AE9" s="28"/>
      <c r="AF9" s="28"/>
      <c r="AG9" s="28"/>
      <c r="AH9" s="28"/>
      <c r="AI9" s="28" t="str">
        <f>S9</f>
        <v>BEV-200 PC</v>
      </c>
      <c r="AJ9" s="28"/>
      <c r="AK9" s="28"/>
      <c r="AL9" s="28"/>
      <c r="AM9" s="28"/>
      <c r="AN9" s="28"/>
      <c r="AO9" s="28"/>
      <c r="AP9" s="28"/>
      <c r="AQ9" s="29"/>
      <c r="AR9" s="20" t="s">
        <v>13</v>
      </c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1"/>
    </row>
    <row r="10" spans="2:63" s="12" customFormat="1" x14ac:dyDescent="0.2">
      <c r="C10" s="13" t="s">
        <v>14</v>
      </c>
      <c r="D10" s="30" t="s">
        <v>15</v>
      </c>
      <c r="E10" s="29" t="s">
        <v>16</v>
      </c>
      <c r="F10" s="31" t="s">
        <v>17</v>
      </c>
      <c r="G10" s="30" t="s">
        <v>18</v>
      </c>
      <c r="H10" s="30" t="s">
        <v>19</v>
      </c>
      <c r="I10" s="29" t="s">
        <v>20</v>
      </c>
      <c r="J10" s="29" t="s">
        <v>21</v>
      </c>
      <c r="K10" s="32" t="str">
        <f>'[1]EV proj_BAU'!R68</f>
        <v>NMC622</v>
      </c>
      <c r="L10" s="32" t="str">
        <f>'[1]EV proj_BAU'!S68</f>
        <v>NMC811</v>
      </c>
      <c r="M10" s="32" t="str">
        <f>'[1]EV proj_BAU'!T68</f>
        <v>NCA (I)</v>
      </c>
      <c r="N10" s="32" t="str">
        <f>'[1]EV proj_BAU'!U68</f>
        <v>LFP(II)</v>
      </c>
      <c r="O10" s="32" t="str">
        <f>'[1]EV proj_BAU'!V68</f>
        <v>NMC955</v>
      </c>
      <c r="P10" s="32" t="str">
        <f>'[1]EV proj_BAU'!W68</f>
        <v>NCA955</v>
      </c>
      <c r="Q10" s="32" t="str">
        <f>'[1]EV proj_BAU'!AF68</f>
        <v>Li-S</v>
      </c>
      <c r="R10" s="32" t="str">
        <f>'[1]EV proj_BAU'!AJ68</f>
        <v>Li-air</v>
      </c>
      <c r="S10" s="32" t="str">
        <f>'[1]EV proj_BAU'!X68</f>
        <v>NMC622</v>
      </c>
      <c r="T10" s="32" t="str">
        <f>'[1]EV proj_BAU'!Y68</f>
        <v>NMC811</v>
      </c>
      <c r="U10" s="32" t="str">
        <f>'[1]EV proj_BAU'!Z68</f>
        <v>NCA (I)</v>
      </c>
      <c r="V10" s="32" t="str">
        <f>'[1]EV proj_BAU'!AA68</f>
        <v>LFP(II)</v>
      </c>
      <c r="W10" s="32" t="str">
        <f>'[1]EV proj_BAU'!AB68</f>
        <v>NMC955</v>
      </c>
      <c r="X10" s="32" t="str">
        <f>'[1]EV proj_BAU'!AC68</f>
        <v>NCA955</v>
      </c>
      <c r="Y10" s="32" t="str">
        <f>'[1]EV proj_BAU'!AG68</f>
        <v>Li-S</v>
      </c>
      <c r="Z10" s="32" t="str">
        <f>'[1]EV proj_BAU'!AK68</f>
        <v>Li-air</v>
      </c>
      <c r="AA10" s="33" t="str">
        <f>K10</f>
        <v>NMC622</v>
      </c>
      <c r="AB10" s="33" t="str">
        <f t="shared" ref="AB10:AP10" si="0">L10</f>
        <v>NMC811</v>
      </c>
      <c r="AC10" s="33" t="str">
        <f t="shared" si="0"/>
        <v>NCA (I)</v>
      </c>
      <c r="AD10" s="33" t="str">
        <f t="shared" si="0"/>
        <v>LFP(II)</v>
      </c>
      <c r="AE10" s="33" t="str">
        <f t="shared" si="0"/>
        <v>NMC955</v>
      </c>
      <c r="AF10" s="33" t="str">
        <f t="shared" si="0"/>
        <v>NCA955</v>
      </c>
      <c r="AG10" s="33" t="str">
        <f t="shared" si="0"/>
        <v>Li-S</v>
      </c>
      <c r="AH10" s="33" t="str">
        <f t="shared" si="0"/>
        <v>Li-air</v>
      </c>
      <c r="AI10" s="33" t="str">
        <f t="shared" si="0"/>
        <v>NMC622</v>
      </c>
      <c r="AJ10" s="33" t="str">
        <f t="shared" si="0"/>
        <v>NMC811</v>
      </c>
      <c r="AK10" s="33" t="str">
        <f t="shared" si="0"/>
        <v>NCA (I)</v>
      </c>
      <c r="AL10" s="33" t="str">
        <f t="shared" si="0"/>
        <v>LFP(II)</v>
      </c>
      <c r="AM10" s="33" t="str">
        <f t="shared" si="0"/>
        <v>NMC955</v>
      </c>
      <c r="AN10" s="33" t="str">
        <f t="shared" si="0"/>
        <v>NCA955</v>
      </c>
      <c r="AO10" s="33" t="str">
        <f t="shared" si="0"/>
        <v>Li-S</v>
      </c>
      <c r="AP10" s="33" t="str">
        <f t="shared" si="0"/>
        <v>Li-air</v>
      </c>
      <c r="AQ10" s="33" t="s">
        <v>22</v>
      </c>
      <c r="AR10" s="34" t="str">
        <f>[1]LCIA_TAU!R3</f>
        <v>IPCC 2013 100a</v>
      </c>
      <c r="AS10" s="35" t="str">
        <f>[1]LCIA_TAU!S3</f>
        <v>CED</v>
      </c>
      <c r="AT10" s="36" t="str">
        <f>[1]LCIA_TAU!T3</f>
        <v>Fine particulate matter formation</v>
      </c>
      <c r="AU10" s="34" t="str">
        <f>[1]LCIA_TAU!U3</f>
        <v>Fossil resource scarcity</v>
      </c>
      <c r="AV10" s="36" t="str">
        <f>[1]LCIA_TAU!V3</f>
        <v>Freshwater ecotoxicity</v>
      </c>
      <c r="AW10" s="36" t="str">
        <f>[1]LCIA_TAU!W3</f>
        <v>Freshwater eutrophication</v>
      </c>
      <c r="AX10" s="37" t="str">
        <f>[1]LCIA_TAU!X3</f>
        <v>Global warming</v>
      </c>
      <c r="AY10" s="36" t="str">
        <f>[1]LCIA_TAU!Y3</f>
        <v>Human carcinogenic toxicity</v>
      </c>
      <c r="AZ10" s="34" t="str">
        <f>[1]LCIA_TAU!Z3</f>
        <v>Human non-carcinogenic toxicity</v>
      </c>
      <c r="BA10" s="36" t="str">
        <f>[1]LCIA_TAU!AA3</f>
        <v>Ionizing radiation</v>
      </c>
      <c r="BB10" s="36" t="str">
        <f>[1]LCIA_TAU!AB3</f>
        <v>Land use</v>
      </c>
      <c r="BC10" s="36" t="str">
        <f>[1]LCIA_TAU!AC3</f>
        <v>Marine ecotoxicity</v>
      </c>
      <c r="BD10" s="36" t="str">
        <f>[1]LCIA_TAU!AD3</f>
        <v>Marine eutrophication</v>
      </c>
      <c r="BE10" s="36" t="str">
        <f>[1]LCIA_TAU!AE3</f>
        <v>Mineral resource scarcity</v>
      </c>
      <c r="BF10" s="36" t="str">
        <f>[1]LCIA_TAU!AF3</f>
        <v>Ozone formation, Human health</v>
      </c>
      <c r="BG10" s="36" t="str">
        <f>[1]LCIA_TAU!AG3</f>
        <v>Ozone formation, Terrestrial ecosystems</v>
      </c>
      <c r="BH10" s="36" t="str">
        <f>[1]LCIA_TAU!AH3</f>
        <v>Stratospheric ozone depletion</v>
      </c>
      <c r="BI10" s="36" t="str">
        <f>[1]LCIA_TAU!AI3</f>
        <v>Terrestrial acidification</v>
      </c>
      <c r="BJ10" s="34" t="str">
        <f>[1]LCIA_TAU!AJ3</f>
        <v>Terrestrial ecotoxicity</v>
      </c>
      <c r="BK10" s="38" t="str">
        <f>[1]LCIA_TAU!AK3</f>
        <v>Water consumption</v>
      </c>
    </row>
    <row r="11" spans="2:63" x14ac:dyDescent="0.2">
      <c r="B11" s="39" t="s">
        <v>23</v>
      </c>
      <c r="C11" s="40" t="str">
        <f>[1]LCI!B50</f>
        <v>GSC</v>
      </c>
      <c r="D11" s="41" t="str">
        <f>[1]LCI!C50</f>
        <v xml:space="preserve">GO </v>
      </c>
      <c r="E11" s="39" t="str">
        <f>[1]LCI!D50</f>
        <v>graphite</v>
      </c>
      <c r="F11" s="42" t="str">
        <f>F197</f>
        <v>Synthesis Graphite production</v>
      </c>
      <c r="G11" s="43" t="str">
        <f t="shared" ref="G11:I15" si="1">G197</f>
        <v>US</v>
      </c>
      <c r="H11" s="44" t="str">
        <f t="shared" si="1"/>
        <v>669d3b88-a359-454c-a4b1-d12609d49b8b</v>
      </c>
      <c r="I11" s="45">
        <f>I197</f>
        <v>0.1</v>
      </c>
      <c r="J11" s="46">
        <f t="shared" ref="J11" si="2">SUM(I11:I15)</f>
        <v>1</v>
      </c>
      <c r="K11" s="47">
        <v>0</v>
      </c>
      <c r="L11" s="48">
        <v>0</v>
      </c>
      <c r="M11" s="48">
        <v>0</v>
      </c>
      <c r="N11" s="48">
        <v>0</v>
      </c>
      <c r="O11" s="48">
        <v>0</v>
      </c>
      <c r="P11" s="48">
        <v>0</v>
      </c>
      <c r="Q11" s="49">
        <f>[1]LCI!$E50*'[1]EV proj_BAU'!AF$72</f>
        <v>3.7036360489290399</v>
      </c>
      <c r="R11" s="48">
        <v>0</v>
      </c>
      <c r="S11" s="48">
        <v>0</v>
      </c>
      <c r="T11" s="48">
        <v>0</v>
      </c>
      <c r="U11" s="48">
        <v>0</v>
      </c>
      <c r="V11" s="48">
        <v>0</v>
      </c>
      <c r="W11" s="48">
        <v>0</v>
      </c>
      <c r="X11" s="48">
        <v>0</v>
      </c>
      <c r="Y11" s="49">
        <f>[1]LCI!$E50*'[1]EV proj_BAU'!AG$72</f>
        <v>7.5434915334203154</v>
      </c>
      <c r="Z11" s="50">
        <v>0</v>
      </c>
      <c r="AA11" s="51">
        <f>$I11*K$11</f>
        <v>0</v>
      </c>
      <c r="AB11" s="52">
        <f t="shared" ref="AB11:AP15" si="3">$I11*L$11</f>
        <v>0</v>
      </c>
      <c r="AC11" s="52">
        <f t="shared" si="3"/>
        <v>0</v>
      </c>
      <c r="AD11" s="52">
        <f t="shared" si="3"/>
        <v>0</v>
      </c>
      <c r="AE11" s="52">
        <f t="shared" si="3"/>
        <v>0</v>
      </c>
      <c r="AF11" s="52">
        <f t="shared" si="3"/>
        <v>0</v>
      </c>
      <c r="AG11" s="53">
        <f t="shared" si="3"/>
        <v>0.37036360489290399</v>
      </c>
      <c r="AH11" s="52">
        <f t="shared" si="3"/>
        <v>0</v>
      </c>
      <c r="AI11" s="52">
        <f t="shared" si="3"/>
        <v>0</v>
      </c>
      <c r="AJ11" s="52">
        <f t="shared" si="3"/>
        <v>0</v>
      </c>
      <c r="AK11" s="52">
        <f t="shared" si="3"/>
        <v>0</v>
      </c>
      <c r="AL11" s="52">
        <f t="shared" si="3"/>
        <v>0</v>
      </c>
      <c r="AM11" s="52">
        <f t="shared" si="3"/>
        <v>0</v>
      </c>
      <c r="AN11" s="52">
        <f t="shared" si="3"/>
        <v>0</v>
      </c>
      <c r="AO11" s="53">
        <f t="shared" si="3"/>
        <v>0.75434915334203156</v>
      </c>
      <c r="AP11" s="54">
        <f t="shared" si="3"/>
        <v>0</v>
      </c>
      <c r="AQ11" s="55" t="str">
        <f>VLOOKUP($H11,'[1]Unit factor_selected'!$F$3:$AC$346,'[1]Unit factor_selected'!H$1,FALSE)</f>
        <v>kg</v>
      </c>
      <c r="AR11" s="56">
        <f>VLOOKUP($H11,'[1]Unit factor_selected'!$F$3:$AC$346,'[1]Unit factor_selected'!J$1,FALSE)</f>
        <v>3.5572144745069698</v>
      </c>
      <c r="AS11" s="57">
        <f>VLOOKUP($H11,'[1]Unit factor_selected'!$F$3:$AC$346,'[1]Unit factor_selected'!K$1,FALSE)</f>
        <v>93.818435875991497</v>
      </c>
      <c r="AT11" s="58">
        <f>VLOOKUP($H11,'[1]Unit factor_selected'!$F$3:$AC$346,'[1]Unit factor_selected'!L$1,FALSE)</f>
        <v>2.8140979378091999E-2</v>
      </c>
      <c r="AU11" s="59">
        <f>VLOOKUP($H11,'[1]Unit factor_selected'!$F$3:$AC$346,'[1]Unit factor_selected'!M$1,FALSE)</f>
        <v>1.7551588692094</v>
      </c>
      <c r="AV11" s="58">
        <f>VLOOKUP($H11,'[1]Unit factor_selected'!$F$3:$AC$346,'[1]Unit factor_selected'!N$1,FALSE)</f>
        <v>0.10925435689542801</v>
      </c>
      <c r="AW11" s="58">
        <f>VLOOKUP($H11,'[1]Unit factor_selected'!$F$3:$AC$346,'[1]Unit factor_selected'!O$1,FALSE)</f>
        <v>1.5730593907391901E-3</v>
      </c>
      <c r="AX11" s="59">
        <f>VLOOKUP($H11,'[1]Unit factor_selected'!$F$3:$AC$346,'[1]Unit factor_selected'!P$1,FALSE)</f>
        <v>3.62288358456538</v>
      </c>
      <c r="AY11" s="58">
        <f>VLOOKUP($H11,'[1]Unit factor_selected'!$F$3:$AC$346,'[1]Unit factor_selected'!Q$1,FALSE)</f>
        <v>0.15239290106950401</v>
      </c>
      <c r="AZ11" s="59">
        <f>VLOOKUP($H11,'[1]Unit factor_selected'!$F$3:$AC$346,'[1]Unit factor_selected'!R$1,FALSE)</f>
        <v>2.76857460147991</v>
      </c>
      <c r="BA11" s="58">
        <f>VLOOKUP($H11,'[1]Unit factor_selected'!$F$3:$AC$346,'[1]Unit factor_selected'!S$1,FALSE)</f>
        <v>0.476983622348849</v>
      </c>
      <c r="BB11" s="58">
        <f>VLOOKUP($H11,'[1]Unit factor_selected'!$F$3:$AC$346,'[1]Unit factor_selected'!T$1,FALSE)</f>
        <v>2.0567040159052301E-2</v>
      </c>
      <c r="BC11" s="58">
        <f>VLOOKUP($H11,'[1]Unit factor_selected'!$F$3:$AC$346,'[1]Unit factor_selected'!U$1,FALSE)</f>
        <v>0.145751438778395</v>
      </c>
      <c r="BD11" s="58">
        <f>VLOOKUP($H11,'[1]Unit factor_selected'!$F$3:$AC$346,'[1]Unit factor_selected'!V$1,FALSE)</f>
        <v>1.10792239285871E-4</v>
      </c>
      <c r="BE11" s="58">
        <f>VLOOKUP($H11,'[1]Unit factor_selected'!$F$3:$AC$346,'[1]Unit factor_selected'!W$1,FALSE)</f>
        <v>5.23672097264448E-3</v>
      </c>
      <c r="BF11" s="58">
        <f>VLOOKUP($H11,'[1]Unit factor_selected'!$F$3:$AC$346,'[1]Unit factor_selected'!X$1,FALSE)</f>
        <v>1.46700392387667E-2</v>
      </c>
      <c r="BG11" s="58">
        <f>VLOOKUP($H11,'[1]Unit factor_selected'!$F$3:$AC$346,'[1]Unit factor_selected'!Y$1,FALSE)</f>
        <v>1.5091853196995001E-2</v>
      </c>
      <c r="BH11" s="58">
        <f>VLOOKUP($H11,'[1]Unit factor_selected'!$F$3:$AC$346,'[1]Unit factor_selected'!Z$1,FALSE)</f>
        <v>1.67424691445798E-6</v>
      </c>
      <c r="BI11" s="58">
        <f>VLOOKUP($H11,'[1]Unit factor_selected'!$F$3:$AC$346,'[1]Unit factor_selected'!AA$1,FALSE)</f>
        <v>7.6690668456905003E-2</v>
      </c>
      <c r="BJ11" s="59">
        <f>VLOOKUP($H11,'[1]Unit factor_selected'!$F$3:$AC$346,'[1]Unit factor_selected'!AB$1,FALSE)</f>
        <v>5.6310826278058803</v>
      </c>
      <c r="BK11" s="60">
        <f>VLOOKUP($H11,'[1]Unit factor_selected'!$F$3:$AC$346,'[1]Unit factor_selected'!AC$1,FALSE)</f>
        <v>1.8870240455870799E-2</v>
      </c>
    </row>
    <row r="12" spans="2:63" x14ac:dyDescent="0.2">
      <c r="B12" s="61"/>
      <c r="C12" s="40"/>
      <c r="D12" s="62"/>
      <c r="E12" s="61"/>
      <c r="F12" s="63"/>
      <c r="G12" s="64" t="str">
        <f t="shared" si="1"/>
        <v>CN</v>
      </c>
      <c r="H12" s="3" t="str">
        <f t="shared" si="1"/>
        <v>f733bff5-f2df-429a-b3a8-0d6ba81d8421</v>
      </c>
      <c r="I12" s="65">
        <f t="shared" si="1"/>
        <v>0.65</v>
      </c>
      <c r="J12" s="66"/>
      <c r="K12" s="67"/>
      <c r="L12" s="68"/>
      <c r="M12" s="68"/>
      <c r="N12" s="68"/>
      <c r="O12" s="68"/>
      <c r="P12" s="68"/>
      <c r="Q12" s="69"/>
      <c r="R12" s="68"/>
      <c r="S12" s="68"/>
      <c r="T12" s="68"/>
      <c r="U12" s="68"/>
      <c r="V12" s="68"/>
      <c r="W12" s="68"/>
      <c r="X12" s="68"/>
      <c r="Y12" s="69"/>
      <c r="Z12" s="70"/>
      <c r="AA12" s="71">
        <f t="shared" ref="AA12:AA14" si="4">$I12*K$11</f>
        <v>0</v>
      </c>
      <c r="AB12" s="72">
        <f t="shared" si="3"/>
        <v>0</v>
      </c>
      <c r="AC12" s="72">
        <f t="shared" si="3"/>
        <v>0</v>
      </c>
      <c r="AD12" s="72">
        <f t="shared" si="3"/>
        <v>0</v>
      </c>
      <c r="AE12" s="72">
        <f t="shared" si="3"/>
        <v>0</v>
      </c>
      <c r="AF12" s="72">
        <f t="shared" si="3"/>
        <v>0</v>
      </c>
      <c r="AG12" s="73">
        <f t="shared" si="3"/>
        <v>2.4073634318038759</v>
      </c>
      <c r="AH12" s="72">
        <f t="shared" si="3"/>
        <v>0</v>
      </c>
      <c r="AI12" s="72">
        <f t="shared" si="3"/>
        <v>0</v>
      </c>
      <c r="AJ12" s="72">
        <f t="shared" si="3"/>
        <v>0</v>
      </c>
      <c r="AK12" s="72">
        <f t="shared" si="3"/>
        <v>0</v>
      </c>
      <c r="AL12" s="72">
        <f t="shared" si="3"/>
        <v>0</v>
      </c>
      <c r="AM12" s="72">
        <f t="shared" si="3"/>
        <v>0</v>
      </c>
      <c r="AN12" s="72">
        <f t="shared" si="3"/>
        <v>0</v>
      </c>
      <c r="AO12" s="73">
        <f t="shared" si="3"/>
        <v>4.9032694967232056</v>
      </c>
      <c r="AP12" s="74">
        <f t="shared" si="3"/>
        <v>0</v>
      </c>
      <c r="AQ12" s="75" t="str">
        <f>VLOOKUP($H12,'[1]Unit factor_selected'!$F$3:$AC$346,'[1]Unit factor_selected'!H$1,FALSE)</f>
        <v>kg</v>
      </c>
      <c r="AR12" s="76">
        <f>VLOOKUP($H12,'[1]Unit factor_selected'!$F$3:$AC$346,'[1]Unit factor_selected'!J$1,FALSE)</f>
        <v>4.2667356766757001</v>
      </c>
      <c r="AS12" s="6">
        <f>VLOOKUP($H12,'[1]Unit factor_selected'!$F$3:$AC$346,'[1]Unit factor_selected'!K$1,FALSE)</f>
        <v>93.422571147316404</v>
      </c>
      <c r="AT12" s="7">
        <f>VLOOKUP($H12,'[1]Unit factor_selected'!$F$3:$AC$346,'[1]Unit factor_selected'!L$1,FALSE)</f>
        <v>2.7903585463251099E-2</v>
      </c>
      <c r="AU12" s="5">
        <f>VLOOKUP($H12,'[1]Unit factor_selected'!$F$3:$AC$346,'[1]Unit factor_selected'!M$1,FALSE)</f>
        <v>1.7666962415468399</v>
      </c>
      <c r="AV12" s="7">
        <f>VLOOKUP($H12,'[1]Unit factor_selected'!$F$3:$AC$346,'[1]Unit factor_selected'!N$1,FALSE)</f>
        <v>0.10778438980729101</v>
      </c>
      <c r="AW12" s="7">
        <f>VLOOKUP($H12,'[1]Unit factor_selected'!$F$3:$AC$346,'[1]Unit factor_selected'!O$1,FALSE)</f>
        <v>8.6560659999640097E-4</v>
      </c>
      <c r="AX12" s="5">
        <f>VLOOKUP($H12,'[1]Unit factor_selected'!$F$3:$AC$346,'[1]Unit factor_selected'!P$1,FALSE)</f>
        <v>4.3777103243578299</v>
      </c>
      <c r="AY12" s="7">
        <f>VLOOKUP($H12,'[1]Unit factor_selected'!$F$3:$AC$346,'[1]Unit factor_selected'!Q$1,FALSE)</f>
        <v>0.15377003388027899</v>
      </c>
      <c r="AZ12" s="5">
        <f>VLOOKUP($H12,'[1]Unit factor_selected'!$F$3:$AC$346,'[1]Unit factor_selected'!R$1,FALSE)</f>
        <v>2.37830482319238</v>
      </c>
      <c r="BA12" s="7">
        <f>VLOOKUP($H12,'[1]Unit factor_selected'!$F$3:$AC$346,'[1]Unit factor_selected'!S$1,FALSE)</f>
        <v>0.40567563753050601</v>
      </c>
      <c r="BB12" s="7">
        <f>VLOOKUP($H12,'[1]Unit factor_selected'!$F$3:$AC$346,'[1]Unit factor_selected'!T$1,FALSE)</f>
        <v>1.5238160598820201E-2</v>
      </c>
      <c r="BC12" s="7">
        <f>VLOOKUP($H12,'[1]Unit factor_selected'!$F$3:$AC$346,'[1]Unit factor_selected'!U$1,FALSE)</f>
        <v>0.142441922199775</v>
      </c>
      <c r="BD12" s="7">
        <f>VLOOKUP($H12,'[1]Unit factor_selected'!$F$3:$AC$346,'[1]Unit factor_selected'!V$1,FALSE)</f>
        <v>6.3876498343167699E-5</v>
      </c>
      <c r="BE12" s="7">
        <f>VLOOKUP($H12,'[1]Unit factor_selected'!$F$3:$AC$346,'[1]Unit factor_selected'!W$1,FALSE)</f>
        <v>5.3628357064767901E-3</v>
      </c>
      <c r="BF12" s="7">
        <f>VLOOKUP($H12,'[1]Unit factor_selected'!$F$3:$AC$346,'[1]Unit factor_selected'!X$1,FALSE)</f>
        <v>1.9652776910608499E-2</v>
      </c>
      <c r="BG12" s="7">
        <f>VLOOKUP($H12,'[1]Unit factor_selected'!$F$3:$AC$346,'[1]Unit factor_selected'!Y$1,FALSE)</f>
        <v>2.00504171096926E-2</v>
      </c>
      <c r="BH12" s="7">
        <f>VLOOKUP($H12,'[1]Unit factor_selected'!$F$3:$AC$346,'[1]Unit factor_selected'!Z$1,FALSE)</f>
        <v>1.5787852369070601E-6</v>
      </c>
      <c r="BI12" s="7">
        <f>VLOOKUP($H12,'[1]Unit factor_selected'!$F$3:$AC$346,'[1]Unit factor_selected'!AA$1,FALSE)</f>
        <v>8.0888166141426396E-2</v>
      </c>
      <c r="BJ12" s="5">
        <f>VLOOKUP($H12,'[1]Unit factor_selected'!$F$3:$AC$346,'[1]Unit factor_selected'!AB$1,FALSE)</f>
        <v>6.6458227756192398</v>
      </c>
      <c r="BK12" s="77">
        <f>VLOOKUP($H12,'[1]Unit factor_selected'!$F$3:$AC$346,'[1]Unit factor_selected'!AC$1,FALSE)</f>
        <v>1.0472417179855E-2</v>
      </c>
    </row>
    <row r="13" spans="2:63" x14ac:dyDescent="0.2">
      <c r="B13" s="61"/>
      <c r="C13" s="40"/>
      <c r="D13" s="62"/>
      <c r="E13" s="61"/>
      <c r="F13" s="63"/>
      <c r="G13" s="64" t="str">
        <f t="shared" si="1"/>
        <v>JP</v>
      </c>
      <c r="H13" s="3" t="str">
        <f t="shared" si="1"/>
        <v>24703139-cc5b-4d45-9b64-891d35658fa9</v>
      </c>
      <c r="I13" s="65">
        <f t="shared" si="1"/>
        <v>0.19</v>
      </c>
      <c r="J13" s="66"/>
      <c r="K13" s="67"/>
      <c r="L13" s="68"/>
      <c r="M13" s="68"/>
      <c r="N13" s="68"/>
      <c r="O13" s="68"/>
      <c r="P13" s="68"/>
      <c r="Q13" s="69"/>
      <c r="R13" s="68"/>
      <c r="S13" s="68"/>
      <c r="T13" s="68"/>
      <c r="U13" s="68"/>
      <c r="V13" s="68"/>
      <c r="W13" s="68"/>
      <c r="X13" s="68"/>
      <c r="Y13" s="69"/>
      <c r="Z13" s="70"/>
      <c r="AA13" s="71">
        <f t="shared" si="4"/>
        <v>0</v>
      </c>
      <c r="AB13" s="72">
        <f t="shared" si="3"/>
        <v>0</v>
      </c>
      <c r="AC13" s="72">
        <f t="shared" si="3"/>
        <v>0</v>
      </c>
      <c r="AD13" s="72">
        <f t="shared" si="3"/>
        <v>0</v>
      </c>
      <c r="AE13" s="72">
        <f t="shared" si="3"/>
        <v>0</v>
      </c>
      <c r="AF13" s="72">
        <f t="shared" si="3"/>
        <v>0</v>
      </c>
      <c r="AG13" s="73">
        <f t="shared" si="3"/>
        <v>0.7036908492965176</v>
      </c>
      <c r="AH13" s="72">
        <f t="shared" si="3"/>
        <v>0</v>
      </c>
      <c r="AI13" s="72">
        <f t="shared" si="3"/>
        <v>0</v>
      </c>
      <c r="AJ13" s="72">
        <f t="shared" si="3"/>
        <v>0</v>
      </c>
      <c r="AK13" s="72">
        <f t="shared" si="3"/>
        <v>0</v>
      </c>
      <c r="AL13" s="72">
        <f t="shared" si="3"/>
        <v>0</v>
      </c>
      <c r="AM13" s="72">
        <f t="shared" si="3"/>
        <v>0</v>
      </c>
      <c r="AN13" s="72">
        <f t="shared" si="3"/>
        <v>0</v>
      </c>
      <c r="AO13" s="73">
        <f t="shared" si="3"/>
        <v>1.43326339134986</v>
      </c>
      <c r="AP13" s="74">
        <f t="shared" si="3"/>
        <v>0</v>
      </c>
      <c r="AQ13" s="75" t="str">
        <f>VLOOKUP($H13,'[1]Unit factor_selected'!$F$3:$AC$346,'[1]Unit factor_selected'!H$1,FALSE)</f>
        <v>kg</v>
      </c>
      <c r="AR13" s="76">
        <f>VLOOKUP($H13,'[1]Unit factor_selected'!$F$3:$AC$346,'[1]Unit factor_selected'!J$1,FALSE)</f>
        <v>3.1530733089106699</v>
      </c>
      <c r="AS13" s="6">
        <f>VLOOKUP($H13,'[1]Unit factor_selected'!$F$3:$AC$346,'[1]Unit factor_selected'!K$1,FALSE)</f>
        <v>87.856335969490203</v>
      </c>
      <c r="AT13" s="7">
        <f>VLOOKUP($H13,'[1]Unit factor_selected'!$F$3:$AC$346,'[1]Unit factor_selected'!L$1,FALSE)</f>
        <v>2.5774138365040701E-2</v>
      </c>
      <c r="AU13" s="5">
        <f>VLOOKUP($H13,'[1]Unit factor_selected'!$F$3:$AC$346,'[1]Unit factor_selected'!M$1,FALSE)</f>
        <v>1.6161452683556801</v>
      </c>
      <c r="AV13" s="7">
        <f>VLOOKUP($H13,'[1]Unit factor_selected'!$F$3:$AC$346,'[1]Unit factor_selected'!N$1,FALSE)</f>
        <v>9.8884383480896301E-2</v>
      </c>
      <c r="AW13" s="7">
        <f>VLOOKUP($H13,'[1]Unit factor_selected'!$F$3:$AC$346,'[1]Unit factor_selected'!O$1,FALSE)</f>
        <v>7.4916254641960904E-4</v>
      </c>
      <c r="AX13" s="5">
        <f>VLOOKUP($H13,'[1]Unit factor_selected'!$F$3:$AC$346,'[1]Unit factor_selected'!P$1,FALSE)</f>
        <v>3.21405202909766</v>
      </c>
      <c r="AY13" s="7">
        <f>VLOOKUP($H13,'[1]Unit factor_selected'!$F$3:$AC$346,'[1]Unit factor_selected'!Q$1,FALSE)</f>
        <v>0.12560730725807201</v>
      </c>
      <c r="AZ13" s="5">
        <f>VLOOKUP($H13,'[1]Unit factor_selected'!$F$3:$AC$346,'[1]Unit factor_selected'!R$1,FALSE)</f>
        <v>1.7669009547311301</v>
      </c>
      <c r="BA13" s="7">
        <f>VLOOKUP($H13,'[1]Unit factor_selected'!$F$3:$AC$346,'[1]Unit factor_selected'!S$1,FALSE)</f>
        <v>0.37841489065737599</v>
      </c>
      <c r="BB13" s="7">
        <f>VLOOKUP($H13,'[1]Unit factor_selected'!$F$3:$AC$346,'[1]Unit factor_selected'!T$1,FALSE)</f>
        <v>3.0710913968157099E-2</v>
      </c>
      <c r="BC13" s="7">
        <f>VLOOKUP($H13,'[1]Unit factor_selected'!$F$3:$AC$346,'[1]Unit factor_selected'!U$1,FALSE)</f>
        <v>0.12984116590038</v>
      </c>
      <c r="BD13" s="7">
        <f>VLOOKUP($H13,'[1]Unit factor_selected'!$F$3:$AC$346,'[1]Unit factor_selected'!V$1,FALSE)</f>
        <v>5.8687012419559402E-5</v>
      </c>
      <c r="BE13" s="7">
        <f>VLOOKUP($H13,'[1]Unit factor_selected'!$F$3:$AC$346,'[1]Unit factor_selected'!W$1,FALSE)</f>
        <v>5.8964038509526501E-3</v>
      </c>
      <c r="BF13" s="7">
        <f>VLOOKUP($H13,'[1]Unit factor_selected'!$F$3:$AC$346,'[1]Unit factor_selected'!X$1,FALSE)</f>
        <v>1.5270829389307799E-2</v>
      </c>
      <c r="BG13" s="7">
        <f>VLOOKUP($H13,'[1]Unit factor_selected'!$F$3:$AC$346,'[1]Unit factor_selected'!Y$1,FALSE)</f>
        <v>1.57003594202242E-2</v>
      </c>
      <c r="BH13" s="7">
        <f>VLOOKUP($H13,'[1]Unit factor_selected'!$F$3:$AC$346,'[1]Unit factor_selected'!Z$1,FALSE)</f>
        <v>1.4180185094798801E-6</v>
      </c>
      <c r="BI13" s="7">
        <f>VLOOKUP($H13,'[1]Unit factor_selected'!$F$3:$AC$346,'[1]Unit factor_selected'!AA$1,FALSE)</f>
        <v>7.7358379636553398E-2</v>
      </c>
      <c r="BJ13" s="5">
        <f>VLOOKUP($H13,'[1]Unit factor_selected'!$F$3:$AC$346,'[1]Unit factor_selected'!AB$1,FALSE)</f>
        <v>6.0840568923297296</v>
      </c>
      <c r="BK13" s="77">
        <f>VLOOKUP($H13,'[1]Unit factor_selected'!$F$3:$AC$346,'[1]Unit factor_selected'!AC$1,FALSE)</f>
        <v>8.8695991596381904E-3</v>
      </c>
    </row>
    <row r="14" spans="2:63" x14ac:dyDescent="0.2">
      <c r="B14" s="61"/>
      <c r="C14" s="40"/>
      <c r="D14" s="62"/>
      <c r="E14" s="61"/>
      <c r="F14" s="63"/>
      <c r="G14" s="64" t="str">
        <f t="shared" si="1"/>
        <v>KR</v>
      </c>
      <c r="H14" s="3" t="str">
        <f t="shared" si="1"/>
        <v>ccef3cbb-5872-42a3-9e30-8f755d0544ba</v>
      </c>
      <c r="I14" s="65">
        <f t="shared" si="1"/>
        <v>0.06</v>
      </c>
      <c r="J14" s="66"/>
      <c r="K14" s="67"/>
      <c r="L14" s="68"/>
      <c r="M14" s="68"/>
      <c r="N14" s="68"/>
      <c r="O14" s="68"/>
      <c r="P14" s="68"/>
      <c r="Q14" s="69"/>
      <c r="R14" s="68"/>
      <c r="S14" s="68"/>
      <c r="T14" s="68"/>
      <c r="U14" s="68"/>
      <c r="V14" s="68"/>
      <c r="W14" s="68"/>
      <c r="X14" s="68"/>
      <c r="Y14" s="69"/>
      <c r="Z14" s="70"/>
      <c r="AA14" s="71">
        <f t="shared" si="4"/>
        <v>0</v>
      </c>
      <c r="AB14" s="72">
        <f t="shared" si="3"/>
        <v>0</v>
      </c>
      <c r="AC14" s="72">
        <f t="shared" si="3"/>
        <v>0</v>
      </c>
      <c r="AD14" s="72">
        <f t="shared" si="3"/>
        <v>0</v>
      </c>
      <c r="AE14" s="72">
        <f t="shared" si="3"/>
        <v>0</v>
      </c>
      <c r="AF14" s="72">
        <f t="shared" si="3"/>
        <v>0</v>
      </c>
      <c r="AG14" s="73">
        <f t="shared" si="3"/>
        <v>0.2222181629357424</v>
      </c>
      <c r="AH14" s="72">
        <f t="shared" si="3"/>
        <v>0</v>
      </c>
      <c r="AI14" s="72">
        <f t="shared" si="3"/>
        <v>0</v>
      </c>
      <c r="AJ14" s="72">
        <f t="shared" si="3"/>
        <v>0</v>
      </c>
      <c r="AK14" s="72">
        <f t="shared" si="3"/>
        <v>0</v>
      </c>
      <c r="AL14" s="72">
        <f t="shared" si="3"/>
        <v>0</v>
      </c>
      <c r="AM14" s="72">
        <f t="shared" si="3"/>
        <v>0</v>
      </c>
      <c r="AN14" s="72">
        <f t="shared" si="3"/>
        <v>0</v>
      </c>
      <c r="AO14" s="73">
        <f t="shared" si="3"/>
        <v>0.45260949200521888</v>
      </c>
      <c r="AP14" s="74">
        <f t="shared" si="3"/>
        <v>0</v>
      </c>
      <c r="AQ14" s="75" t="str">
        <f>VLOOKUP($H14,'[1]Unit factor_selected'!$F$3:$AC$346,'[1]Unit factor_selected'!H$1,FALSE)</f>
        <v>kg</v>
      </c>
      <c r="AR14" s="76">
        <f>VLOOKUP($H14,'[1]Unit factor_selected'!$F$3:$AC$346,'[1]Unit factor_selected'!J$1,FALSE)</f>
        <v>3.29308950044916</v>
      </c>
      <c r="AS14" s="6">
        <f>VLOOKUP($H14,'[1]Unit factor_selected'!$F$3:$AC$346,'[1]Unit factor_selected'!K$1,FALSE)</f>
        <v>97.415896001611202</v>
      </c>
      <c r="AT14" s="7">
        <f>VLOOKUP($H14,'[1]Unit factor_selected'!$F$3:$AC$346,'[1]Unit factor_selected'!L$1,FALSE)</f>
        <v>2.58651851207541E-2</v>
      </c>
      <c r="AU14" s="5">
        <f>VLOOKUP($H14,'[1]Unit factor_selected'!$F$3:$AC$346,'[1]Unit factor_selected'!M$1,FALSE)</f>
        <v>1.67444139487009</v>
      </c>
      <c r="AV14" s="7">
        <f>VLOOKUP($H14,'[1]Unit factor_selected'!$F$3:$AC$346,'[1]Unit factor_selected'!N$1,FALSE)</f>
        <v>0.116785417103697</v>
      </c>
      <c r="AW14" s="7">
        <f>VLOOKUP($H14,'[1]Unit factor_selected'!$F$3:$AC$346,'[1]Unit factor_selected'!O$1,FALSE)</f>
        <v>1.5026776171806601E-3</v>
      </c>
      <c r="AX14" s="5">
        <f>VLOOKUP($H14,'[1]Unit factor_selected'!$F$3:$AC$346,'[1]Unit factor_selected'!P$1,FALSE)</f>
        <v>3.34106900457282</v>
      </c>
      <c r="AY14" s="7">
        <f>VLOOKUP($H14,'[1]Unit factor_selected'!$F$3:$AC$346,'[1]Unit factor_selected'!Q$1,FALSE)</f>
        <v>0.165307998343593</v>
      </c>
      <c r="AZ14" s="5">
        <f>VLOOKUP($H14,'[1]Unit factor_selected'!$F$3:$AC$346,'[1]Unit factor_selected'!R$1,FALSE)</f>
        <v>2.7582060489957501</v>
      </c>
      <c r="BA14" s="7">
        <f>VLOOKUP($H14,'[1]Unit factor_selected'!$F$3:$AC$346,'[1]Unit factor_selected'!S$1,FALSE)</f>
        <v>0.81547064142139103</v>
      </c>
      <c r="BB14" s="7">
        <f>VLOOKUP($H14,'[1]Unit factor_selected'!$F$3:$AC$346,'[1]Unit factor_selected'!T$1,FALSE)</f>
        <v>4.7153729266024298E-2</v>
      </c>
      <c r="BC14" s="7">
        <f>VLOOKUP($H14,'[1]Unit factor_selected'!$F$3:$AC$346,'[1]Unit factor_selected'!U$1,FALSE)</f>
        <v>0.15530936132961201</v>
      </c>
      <c r="BD14" s="7">
        <f>VLOOKUP($H14,'[1]Unit factor_selected'!$F$3:$AC$346,'[1]Unit factor_selected'!V$1,FALSE)</f>
        <v>1.1108194483395299E-4</v>
      </c>
      <c r="BE14" s="7">
        <f>VLOOKUP($H14,'[1]Unit factor_selected'!$F$3:$AC$346,'[1]Unit factor_selected'!W$1,FALSE)</f>
        <v>5.9591344128362396E-3</v>
      </c>
      <c r="BF14" s="7">
        <f>VLOOKUP($H14,'[1]Unit factor_selected'!$F$3:$AC$346,'[1]Unit factor_selected'!X$1,FALSE)</f>
        <v>1.6141031486286199E-2</v>
      </c>
      <c r="BG14" s="7">
        <f>VLOOKUP($H14,'[1]Unit factor_selected'!$F$3:$AC$346,'[1]Unit factor_selected'!Y$1,FALSE)</f>
        <v>1.65617952477745E-2</v>
      </c>
      <c r="BH14" s="7">
        <f>VLOOKUP($H14,'[1]Unit factor_selected'!$F$3:$AC$346,'[1]Unit factor_selected'!Z$1,FALSE)</f>
        <v>1.5312725983482999E-6</v>
      </c>
      <c r="BI14" s="7">
        <f>VLOOKUP($H14,'[1]Unit factor_selected'!$F$3:$AC$346,'[1]Unit factor_selected'!AA$1,FALSE)</f>
        <v>7.5200866221858106E-2</v>
      </c>
      <c r="BJ14" s="5">
        <f>VLOOKUP($H14,'[1]Unit factor_selected'!$F$3:$AC$346,'[1]Unit factor_selected'!AB$1,FALSE)</f>
        <v>6.2700529321484</v>
      </c>
      <c r="BK14" s="77">
        <f>VLOOKUP($H14,'[1]Unit factor_selected'!$F$3:$AC$346,'[1]Unit factor_selected'!AC$1,FALSE)</f>
        <v>1.43707794327224E-2</v>
      </c>
    </row>
    <row r="15" spans="2:63" x14ac:dyDescent="0.2">
      <c r="B15" s="61"/>
      <c r="C15" s="40"/>
      <c r="D15" s="62"/>
      <c r="E15" s="78"/>
      <c r="F15" s="79"/>
      <c r="G15" s="80" t="str">
        <f t="shared" si="1"/>
        <v>RER</v>
      </c>
      <c r="H15" s="81" t="str">
        <f t="shared" si="1"/>
        <v>8a882e83-4cd7-4dde-809c-fb15cf33bcfa</v>
      </c>
      <c r="I15" s="82">
        <f t="shared" si="1"/>
        <v>0</v>
      </c>
      <c r="J15" s="83"/>
      <c r="K15" s="84"/>
      <c r="L15" s="85"/>
      <c r="M15" s="85"/>
      <c r="N15" s="85"/>
      <c r="O15" s="85"/>
      <c r="P15" s="85"/>
      <c r="Q15" s="86"/>
      <c r="R15" s="85"/>
      <c r="S15" s="85"/>
      <c r="T15" s="85"/>
      <c r="U15" s="85"/>
      <c r="V15" s="85"/>
      <c r="W15" s="85"/>
      <c r="X15" s="85"/>
      <c r="Y15" s="86"/>
      <c r="Z15" s="87"/>
      <c r="AA15" s="88">
        <f>$I15*K$11</f>
        <v>0</v>
      </c>
      <c r="AB15" s="89">
        <f t="shared" si="3"/>
        <v>0</v>
      </c>
      <c r="AC15" s="89">
        <f t="shared" si="3"/>
        <v>0</v>
      </c>
      <c r="AD15" s="89">
        <f t="shared" si="3"/>
        <v>0</v>
      </c>
      <c r="AE15" s="89">
        <f t="shared" si="3"/>
        <v>0</v>
      </c>
      <c r="AF15" s="89">
        <f t="shared" si="3"/>
        <v>0</v>
      </c>
      <c r="AG15" s="35">
        <f t="shared" si="3"/>
        <v>0</v>
      </c>
      <c r="AH15" s="89">
        <f t="shared" si="3"/>
        <v>0</v>
      </c>
      <c r="AI15" s="89">
        <f t="shared" si="3"/>
        <v>0</v>
      </c>
      <c r="AJ15" s="89">
        <f t="shared" si="3"/>
        <v>0</v>
      </c>
      <c r="AK15" s="89">
        <f t="shared" si="3"/>
        <v>0</v>
      </c>
      <c r="AL15" s="89">
        <f t="shared" si="3"/>
        <v>0</v>
      </c>
      <c r="AM15" s="89">
        <f t="shared" si="3"/>
        <v>0</v>
      </c>
      <c r="AN15" s="89">
        <f t="shared" si="3"/>
        <v>0</v>
      </c>
      <c r="AO15" s="35">
        <f t="shared" si="3"/>
        <v>0</v>
      </c>
      <c r="AP15" s="90">
        <f t="shared" si="3"/>
        <v>0</v>
      </c>
      <c r="AQ15" s="91" t="str">
        <f>VLOOKUP($H15,'[1]Unit factor_selected'!$F$3:$AC$346,'[1]Unit factor_selected'!H$1,FALSE)</f>
        <v>kg</v>
      </c>
      <c r="AR15" s="92">
        <f>VLOOKUP($H15,'[1]Unit factor_selected'!$F$3:$AC$346,'[1]Unit factor_selected'!J$1,FALSE)</f>
        <v>2.5758345610030502</v>
      </c>
      <c r="AS15" s="93">
        <f>VLOOKUP($H15,'[1]Unit factor_selected'!$F$3:$AC$346,'[1]Unit factor_selected'!K$1,FALSE)</f>
        <v>90.111133644005307</v>
      </c>
      <c r="AT15" s="94">
        <f>VLOOKUP($H15,'[1]Unit factor_selected'!$F$3:$AC$346,'[1]Unit factor_selected'!L$1,FALSE)</f>
        <v>2.4749230806108701E-2</v>
      </c>
      <c r="AU15" s="95">
        <f>VLOOKUP($H15,'[1]Unit factor_selected'!$F$3:$AC$346,'[1]Unit factor_selected'!M$1,FALSE)</f>
        <v>1.46512468138423</v>
      </c>
      <c r="AV15" s="94">
        <f>VLOOKUP($H15,'[1]Unit factor_selected'!$F$3:$AC$346,'[1]Unit factor_selected'!N$1,FALSE)</f>
        <v>0.10278856649538599</v>
      </c>
      <c r="AW15" s="94">
        <f>VLOOKUP($H15,'[1]Unit factor_selected'!$F$3:$AC$346,'[1]Unit factor_selected'!O$1,FALSE)</f>
        <v>1.2893474659547699E-3</v>
      </c>
      <c r="AX15" s="95">
        <f>VLOOKUP($H15,'[1]Unit factor_selected'!$F$3:$AC$346,'[1]Unit factor_selected'!P$1,FALSE)</f>
        <v>2.62368248287817</v>
      </c>
      <c r="AY15" s="94">
        <f>VLOOKUP($H15,'[1]Unit factor_selected'!$F$3:$AC$346,'[1]Unit factor_selected'!Q$1,FALSE)</f>
        <v>0.13828694106482201</v>
      </c>
      <c r="AZ15" s="95">
        <f>VLOOKUP($H15,'[1]Unit factor_selected'!$F$3:$AC$346,'[1]Unit factor_selected'!R$1,FALSE)</f>
        <v>2.3350173320402798</v>
      </c>
      <c r="BA15" s="94">
        <f>VLOOKUP($H15,'[1]Unit factor_selected'!$F$3:$AC$346,'[1]Unit factor_selected'!S$1,FALSE)</f>
        <v>0.77475307017901596</v>
      </c>
      <c r="BB15" s="94">
        <f>VLOOKUP($H15,'[1]Unit factor_selected'!$F$3:$AC$346,'[1]Unit factor_selected'!T$1,FALSE)</f>
        <v>3.8587686735395303E-2</v>
      </c>
      <c r="BC15" s="94">
        <f>VLOOKUP($H15,'[1]Unit factor_selected'!$F$3:$AC$346,'[1]Unit factor_selected'!U$1,FALSE)</f>
        <v>0.13654456792400699</v>
      </c>
      <c r="BD15" s="94">
        <f>VLOOKUP($H15,'[1]Unit factor_selected'!$F$3:$AC$346,'[1]Unit factor_selected'!V$1,FALSE)</f>
        <v>9.7375698112061495E-5</v>
      </c>
      <c r="BE15" s="94">
        <f>VLOOKUP($H15,'[1]Unit factor_selected'!$F$3:$AC$346,'[1]Unit factor_selected'!W$1,FALSE)</f>
        <v>5.6136727275019503E-3</v>
      </c>
      <c r="BF15" s="94">
        <f>VLOOKUP($H15,'[1]Unit factor_selected'!$F$3:$AC$346,'[1]Unit factor_selected'!X$1,FALSE)</f>
        <v>1.2856813596494401E-2</v>
      </c>
      <c r="BG15" s="94">
        <f>VLOOKUP($H15,'[1]Unit factor_selected'!$F$3:$AC$346,'[1]Unit factor_selected'!Y$1,FALSE)</f>
        <v>1.3254822061214399E-2</v>
      </c>
      <c r="BH15" s="94">
        <f>VLOOKUP($H15,'[1]Unit factor_selected'!$F$3:$AC$346,'[1]Unit factor_selected'!Z$1,FALSE)</f>
        <v>1.48027770862274E-6</v>
      </c>
      <c r="BI15" s="94">
        <f>VLOOKUP($H15,'[1]Unit factor_selected'!$F$3:$AC$346,'[1]Unit factor_selected'!AA$1,FALSE)</f>
        <v>7.3060905899754905E-2</v>
      </c>
      <c r="BJ15" s="95">
        <f>VLOOKUP($H15,'[1]Unit factor_selected'!$F$3:$AC$346,'[1]Unit factor_selected'!AB$1,FALSE)</f>
        <v>5.9912637166978602</v>
      </c>
      <c r="BK15" s="96">
        <f>VLOOKUP($H15,'[1]Unit factor_selected'!$F$3:$AC$346,'[1]Unit factor_selected'!AC$1,FALSE)</f>
        <v>2.43041710500904E-2</v>
      </c>
    </row>
    <row r="16" spans="2:63" x14ac:dyDescent="0.2">
      <c r="B16" s="61"/>
      <c r="C16" s="40"/>
      <c r="D16" s="62"/>
      <c r="E16" s="55" t="str">
        <f>[1]LCI!D51</f>
        <v>KNO3</v>
      </c>
      <c r="F16" s="97" t="str">
        <f>'[1]Unit factor_selected'!D305</f>
        <v>market for potassium nitrate, industrial grade | potassium nitrate, industrial grade | Cutoff, U</v>
      </c>
      <c r="G16" s="43" t="str">
        <f>'[1]Unit factor_selected'!E305</f>
        <v>GLO</v>
      </c>
      <c r="H16" s="44" t="str">
        <f>'[1]Unit factor_selected'!F305</f>
        <v>8982de4f-b1f2-49b4-8910-6a13aeea175f</v>
      </c>
      <c r="I16" s="45">
        <v>1</v>
      </c>
      <c r="J16" s="45">
        <f>I16</f>
        <v>1</v>
      </c>
      <c r="K16" s="98">
        <v>0</v>
      </c>
      <c r="L16" s="99">
        <v>0</v>
      </c>
      <c r="M16" s="99">
        <v>0</v>
      </c>
      <c r="N16" s="99">
        <v>0</v>
      </c>
      <c r="O16" s="99">
        <v>0</v>
      </c>
      <c r="P16" s="99">
        <v>0</v>
      </c>
      <c r="Q16" s="100">
        <f>[1]LCI!$E51*'[1]EV proj_BAU'!AF$72</f>
        <v>1.8531212039328273</v>
      </c>
      <c r="R16" s="99">
        <v>0</v>
      </c>
      <c r="S16" s="99">
        <v>0</v>
      </c>
      <c r="T16" s="99">
        <v>0</v>
      </c>
      <c r="U16" s="99">
        <v>0</v>
      </c>
      <c r="V16" s="99">
        <v>0</v>
      </c>
      <c r="W16" s="99">
        <v>0</v>
      </c>
      <c r="X16" s="99">
        <v>0</v>
      </c>
      <c r="Y16" s="100">
        <f>[1]LCI!$E51*'[1]EV proj_BAU'!AG$72</f>
        <v>3.7744000564826492</v>
      </c>
      <c r="Z16" s="101">
        <v>0</v>
      </c>
      <c r="AA16" s="51">
        <f>$I16*K16</f>
        <v>0</v>
      </c>
      <c r="AB16" s="52">
        <f t="shared" ref="AB16:AP20" si="5">$I16*L16</f>
        <v>0</v>
      </c>
      <c r="AC16" s="52">
        <f t="shared" si="5"/>
        <v>0</v>
      </c>
      <c r="AD16" s="52">
        <f t="shared" si="5"/>
        <v>0</v>
      </c>
      <c r="AE16" s="52">
        <f t="shared" si="5"/>
        <v>0</v>
      </c>
      <c r="AF16" s="52">
        <f t="shared" si="5"/>
        <v>0</v>
      </c>
      <c r="AG16" s="53">
        <f t="shared" si="5"/>
        <v>1.8531212039328273</v>
      </c>
      <c r="AH16" s="52">
        <f t="shared" si="5"/>
        <v>0</v>
      </c>
      <c r="AI16" s="52">
        <f t="shared" si="5"/>
        <v>0</v>
      </c>
      <c r="AJ16" s="52">
        <f t="shared" si="5"/>
        <v>0</v>
      </c>
      <c r="AK16" s="52">
        <f t="shared" si="5"/>
        <v>0</v>
      </c>
      <c r="AL16" s="52">
        <f t="shared" si="5"/>
        <v>0</v>
      </c>
      <c r="AM16" s="52">
        <f t="shared" si="5"/>
        <v>0</v>
      </c>
      <c r="AN16" s="52">
        <f t="shared" si="5"/>
        <v>0</v>
      </c>
      <c r="AO16" s="53">
        <f t="shared" si="5"/>
        <v>3.7744000564826492</v>
      </c>
      <c r="AP16" s="54">
        <f t="shared" si="5"/>
        <v>0</v>
      </c>
      <c r="AQ16" s="55" t="str">
        <f>VLOOKUP($H16,'[1]Unit factor_selected'!$F$3:$AC$346,'[1]Unit factor_selected'!H$1,FALSE)</f>
        <v>kg</v>
      </c>
      <c r="AR16" s="56">
        <f>VLOOKUP($H16,'[1]Unit factor_selected'!$F$3:$AC$346,'[1]Unit factor_selected'!J$1,FALSE)</f>
        <v>0.37637710600000002</v>
      </c>
      <c r="AS16" s="57">
        <f>VLOOKUP($H16,'[1]Unit factor_selected'!$F$3:$AC$346,'[1]Unit factor_selected'!K$1,FALSE)</f>
        <v>5.4159680459999997</v>
      </c>
      <c r="AT16" s="58">
        <f>VLOOKUP($H16,'[1]Unit factor_selected'!$F$3:$AC$346,'[1]Unit factor_selected'!L$1,FALSE)</f>
        <v>1.577843E-3</v>
      </c>
      <c r="AU16" s="59">
        <f>VLOOKUP($H16,'[1]Unit factor_selected'!$F$3:$AC$346,'[1]Unit factor_selected'!M$1,FALSE)</f>
        <v>0.104884401</v>
      </c>
      <c r="AV16" s="58">
        <f>VLOOKUP($H16,'[1]Unit factor_selected'!$F$3:$AC$346,'[1]Unit factor_selected'!N$1,FALSE)</f>
        <v>8.718366E-3</v>
      </c>
      <c r="AW16" s="58">
        <f>VLOOKUP($H16,'[1]Unit factor_selected'!$F$3:$AC$346,'[1]Unit factor_selected'!O$1,FALSE)</f>
        <v>1.08297E-4</v>
      </c>
      <c r="AX16" s="59">
        <f>VLOOKUP($H16,'[1]Unit factor_selected'!$F$3:$AC$346,'[1]Unit factor_selected'!P$1,FALSE)</f>
        <v>0.38442987699999998</v>
      </c>
      <c r="AY16" s="58">
        <f>VLOOKUP($H16,'[1]Unit factor_selected'!$F$3:$AC$346,'[1]Unit factor_selected'!Q$1,FALSE)</f>
        <v>1.5493728999999999E-2</v>
      </c>
      <c r="AZ16" s="59">
        <f>VLOOKUP($H16,'[1]Unit factor_selected'!$F$3:$AC$346,'[1]Unit factor_selected'!R$1,FALSE)</f>
        <v>0.25521671899999998</v>
      </c>
      <c r="BA16" s="58">
        <f>VLOOKUP($H16,'[1]Unit factor_selected'!$F$3:$AC$346,'[1]Unit factor_selected'!S$1,FALSE)</f>
        <v>1.022439E-2</v>
      </c>
      <c r="BB16" s="58">
        <f>VLOOKUP($H16,'[1]Unit factor_selected'!$F$3:$AC$346,'[1]Unit factor_selected'!T$1,FALSE)</f>
        <v>0.63897021700000001</v>
      </c>
      <c r="BC16" s="58">
        <f>VLOOKUP($H16,'[1]Unit factor_selected'!$F$3:$AC$346,'[1]Unit factor_selected'!U$1,FALSE)</f>
        <v>1.2131110000000001E-2</v>
      </c>
      <c r="BD16" s="58">
        <f>VLOOKUP($H16,'[1]Unit factor_selected'!$F$3:$AC$346,'[1]Unit factor_selected'!V$1,FALSE)</f>
        <v>7.9500000000000001E-6</v>
      </c>
      <c r="BE16" s="58">
        <f>VLOOKUP($H16,'[1]Unit factor_selected'!$F$3:$AC$346,'[1]Unit factor_selected'!W$1,FALSE)</f>
        <v>5.2193056000000002E-2</v>
      </c>
      <c r="BF16" s="58">
        <f>VLOOKUP($H16,'[1]Unit factor_selected'!$F$3:$AC$346,'[1]Unit factor_selected'!X$1,FALSE)</f>
        <v>1.461319E-3</v>
      </c>
      <c r="BG16" s="58">
        <f>VLOOKUP($H16,'[1]Unit factor_selected'!$F$3:$AC$346,'[1]Unit factor_selected'!Y$1,FALSE)</f>
        <v>1.480615E-3</v>
      </c>
      <c r="BH16" s="58">
        <f>VLOOKUP($H16,'[1]Unit factor_selected'!$F$3:$AC$346,'[1]Unit factor_selected'!Z$1,FALSE)</f>
        <v>1.3300000000000001E-7</v>
      </c>
      <c r="BI16" s="58">
        <f>VLOOKUP($H16,'[1]Unit factor_selected'!$F$3:$AC$346,'[1]Unit factor_selected'!AA$1,FALSE)</f>
        <v>1.6432479999999999E-3</v>
      </c>
      <c r="BJ16" s="59">
        <f>VLOOKUP($H16,'[1]Unit factor_selected'!$F$3:$AC$346,'[1]Unit factor_selected'!AB$1,FALSE)</f>
        <v>1.2291652099999999</v>
      </c>
      <c r="BK16" s="60">
        <f>VLOOKUP($H16,'[1]Unit factor_selected'!$F$3:$AC$346,'[1]Unit factor_selected'!AC$1,FALSE)</f>
        <v>1.69735E-3</v>
      </c>
    </row>
    <row r="17" spans="2:63" x14ac:dyDescent="0.2">
      <c r="B17" s="61"/>
      <c r="C17" s="40"/>
      <c r="D17" s="62"/>
      <c r="E17" s="75" t="str">
        <f>[1]LCI!D52</f>
        <v>KMnO4</v>
      </c>
      <c r="F17" s="102" t="str">
        <f>'[1]Unit factor_selected'!D306</f>
        <v>market for potassium permanganate | potassium permanganate | Cutoff, U</v>
      </c>
      <c r="G17" s="64" t="str">
        <f>'[1]Unit factor_selected'!E306</f>
        <v>GLO</v>
      </c>
      <c r="H17" s="3" t="str">
        <f>'[1]Unit factor_selected'!F306</f>
        <v>70c82f90-daf4-3cba-8a46-15894baecf96</v>
      </c>
      <c r="I17" s="65">
        <v>1</v>
      </c>
      <c r="J17" s="65">
        <f>I17</f>
        <v>1</v>
      </c>
      <c r="K17" s="103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104">
        <f>[1]LCI!$E52*'[1]EV proj_BAU'!AF$72</f>
        <v>22.227029011447467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104">
        <f>[1]LCI!$E52*'[1]EV proj_BAU'!AG$72</f>
        <v>45.27156635961186</v>
      </c>
      <c r="Z17" s="105">
        <v>0</v>
      </c>
      <c r="AA17" s="71">
        <f t="shared" ref="AA17:AA20" si="6">$I17*K17</f>
        <v>0</v>
      </c>
      <c r="AB17" s="72">
        <f t="shared" si="5"/>
        <v>0</v>
      </c>
      <c r="AC17" s="72">
        <f t="shared" si="5"/>
        <v>0</v>
      </c>
      <c r="AD17" s="72">
        <f t="shared" si="5"/>
        <v>0</v>
      </c>
      <c r="AE17" s="72">
        <f t="shared" si="5"/>
        <v>0</v>
      </c>
      <c r="AF17" s="72">
        <f t="shared" si="5"/>
        <v>0</v>
      </c>
      <c r="AG17" s="73">
        <f t="shared" si="5"/>
        <v>22.227029011447467</v>
      </c>
      <c r="AH17" s="72">
        <f t="shared" si="5"/>
        <v>0</v>
      </c>
      <c r="AI17" s="72">
        <f t="shared" si="5"/>
        <v>0</v>
      </c>
      <c r="AJ17" s="72">
        <f t="shared" si="5"/>
        <v>0</v>
      </c>
      <c r="AK17" s="72">
        <f t="shared" si="5"/>
        <v>0</v>
      </c>
      <c r="AL17" s="72">
        <f t="shared" si="5"/>
        <v>0</v>
      </c>
      <c r="AM17" s="72">
        <f t="shared" si="5"/>
        <v>0</v>
      </c>
      <c r="AN17" s="72">
        <f t="shared" si="5"/>
        <v>0</v>
      </c>
      <c r="AO17" s="73">
        <f t="shared" si="5"/>
        <v>45.27156635961186</v>
      </c>
      <c r="AP17" s="74">
        <f t="shared" si="5"/>
        <v>0</v>
      </c>
      <c r="AQ17" s="75" t="str">
        <f>VLOOKUP($H17,'[1]Unit factor_selected'!$F$3:$AC$346,'[1]Unit factor_selected'!H$1,FALSE)</f>
        <v>kg</v>
      </c>
      <c r="AR17" s="76">
        <f>VLOOKUP($H17,'[1]Unit factor_selected'!$F$3:$AC$346,'[1]Unit factor_selected'!J$1,FALSE)</f>
        <v>1.5701089349999999</v>
      </c>
      <c r="AS17" s="6">
        <f>VLOOKUP($H17,'[1]Unit factor_selected'!$F$3:$AC$346,'[1]Unit factor_selected'!K$1,FALSE)</f>
        <v>26.866613019999999</v>
      </c>
      <c r="AT17" s="7">
        <f>VLOOKUP($H17,'[1]Unit factor_selected'!$F$3:$AC$346,'[1]Unit factor_selected'!L$1,FALSE)</f>
        <v>2.9989190000000001E-3</v>
      </c>
      <c r="AU17" s="5">
        <f>VLOOKUP($H17,'[1]Unit factor_selected'!$F$3:$AC$346,'[1]Unit factor_selected'!M$1,FALSE)</f>
        <v>0.454796749</v>
      </c>
      <c r="AV17" s="7">
        <f>VLOOKUP($H17,'[1]Unit factor_selected'!$F$3:$AC$346,'[1]Unit factor_selected'!N$1,FALSE)</f>
        <v>0.107616768</v>
      </c>
      <c r="AW17" s="7">
        <f>VLOOKUP($H17,'[1]Unit factor_selected'!$F$3:$AC$346,'[1]Unit factor_selected'!O$1,FALSE)</f>
        <v>5.8944900000000003E-4</v>
      </c>
      <c r="AX17" s="5">
        <f>VLOOKUP($H17,'[1]Unit factor_selected'!$F$3:$AC$346,'[1]Unit factor_selected'!P$1,FALSE)</f>
        <v>1.593256612</v>
      </c>
      <c r="AY17" s="7">
        <f>VLOOKUP($H17,'[1]Unit factor_selected'!$F$3:$AC$346,'[1]Unit factor_selected'!Q$1,FALSE)</f>
        <v>0.118230947</v>
      </c>
      <c r="AZ17" s="5">
        <f>VLOOKUP($H17,'[1]Unit factor_selected'!$F$3:$AC$346,'[1]Unit factor_selected'!R$1,FALSE)</f>
        <v>2.0761947319999998</v>
      </c>
      <c r="BA17" s="7">
        <f>VLOOKUP($H17,'[1]Unit factor_selected'!$F$3:$AC$346,'[1]Unit factor_selected'!S$1,FALSE)</f>
        <v>0.173796757</v>
      </c>
      <c r="BB17" s="7">
        <f>VLOOKUP($H17,'[1]Unit factor_selected'!$F$3:$AC$346,'[1]Unit factor_selected'!T$1,FALSE)</f>
        <v>2.6002256000000001E-2</v>
      </c>
      <c r="BC17" s="7">
        <f>VLOOKUP($H17,'[1]Unit factor_selected'!$F$3:$AC$346,'[1]Unit factor_selected'!U$1,FALSE)</f>
        <v>0.141576648</v>
      </c>
      <c r="BD17" s="7">
        <f>VLOOKUP($H17,'[1]Unit factor_selected'!$F$3:$AC$346,'[1]Unit factor_selected'!V$1,FALSE)</f>
        <v>4.32E-5</v>
      </c>
      <c r="BE17" s="7">
        <f>VLOOKUP($H17,'[1]Unit factor_selected'!$F$3:$AC$346,'[1]Unit factor_selected'!W$1,FALSE)</f>
        <v>3.8883252E-2</v>
      </c>
      <c r="BF17" s="7">
        <f>VLOOKUP($H17,'[1]Unit factor_selected'!$F$3:$AC$346,'[1]Unit factor_selected'!X$1,FALSE)</f>
        <v>4.3244160000000002E-3</v>
      </c>
      <c r="BG17" s="7">
        <f>VLOOKUP($H17,'[1]Unit factor_selected'!$F$3:$AC$346,'[1]Unit factor_selected'!Y$1,FALSE)</f>
        <v>4.3942640000000002E-3</v>
      </c>
      <c r="BH17" s="7">
        <f>VLOOKUP($H17,'[1]Unit factor_selected'!$F$3:$AC$346,'[1]Unit factor_selected'!Z$1,FALSE)</f>
        <v>6.75E-7</v>
      </c>
      <c r="BI17" s="7">
        <f>VLOOKUP($H17,'[1]Unit factor_selected'!$F$3:$AC$346,'[1]Unit factor_selected'!AA$1,FALSE)</f>
        <v>5.6897839999999998E-3</v>
      </c>
      <c r="BJ17" s="5">
        <f>VLOOKUP($H17,'[1]Unit factor_selected'!$F$3:$AC$346,'[1]Unit factor_selected'!AB$1,FALSE)</f>
        <v>10.218482910000001</v>
      </c>
      <c r="BK17" s="77">
        <f>VLOOKUP($H17,'[1]Unit factor_selected'!$F$3:$AC$346,'[1]Unit factor_selected'!AC$1,FALSE)</f>
        <v>1.7804515999999999E-2</v>
      </c>
    </row>
    <row r="18" spans="2:63" x14ac:dyDescent="0.2">
      <c r="B18" s="61"/>
      <c r="C18" s="40"/>
      <c r="D18" s="62"/>
      <c r="E18" s="75" t="str">
        <f>[1]LCI!D53</f>
        <v>Sulfuric acid</v>
      </c>
      <c r="F18" s="102" t="str">
        <f>'[1]Unit factor_selected'!D307</f>
        <v>market for sulfuric acid | sulfuric acid | Cutoff, U</v>
      </c>
      <c r="G18" s="64" t="str">
        <f>'[1]Unit factor_selected'!E307</f>
        <v>RoW</v>
      </c>
      <c r="H18" s="3" t="str">
        <f>'[1]Unit factor_selected'!F307</f>
        <v>c86f9519-89a3-4e7c-95d7-0ef311b23f12</v>
      </c>
      <c r="I18" s="65">
        <v>1</v>
      </c>
      <c r="J18" s="65">
        <f t="shared" ref="J18:J20" si="7">I18</f>
        <v>1</v>
      </c>
      <c r="K18" s="103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104">
        <f>[1]LCI!$E53*'[1]EV proj_BAU'!AF$72</f>
        <v>119.89251108426167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104">
        <f>[1]LCI!$E53*'[1]EV proj_BAU'!AG$72</f>
        <v>244.19465906920092</v>
      </c>
      <c r="Z18" s="105">
        <v>0</v>
      </c>
      <c r="AA18" s="71">
        <f t="shared" si="6"/>
        <v>0</v>
      </c>
      <c r="AB18" s="72">
        <f t="shared" si="5"/>
        <v>0</v>
      </c>
      <c r="AC18" s="72">
        <f t="shared" si="5"/>
        <v>0</v>
      </c>
      <c r="AD18" s="72">
        <f t="shared" si="5"/>
        <v>0</v>
      </c>
      <c r="AE18" s="72">
        <f t="shared" si="5"/>
        <v>0</v>
      </c>
      <c r="AF18" s="72">
        <f t="shared" si="5"/>
        <v>0</v>
      </c>
      <c r="AG18" s="73">
        <f t="shared" si="5"/>
        <v>119.89251108426167</v>
      </c>
      <c r="AH18" s="72">
        <f t="shared" si="5"/>
        <v>0</v>
      </c>
      <c r="AI18" s="72">
        <f t="shared" si="5"/>
        <v>0</v>
      </c>
      <c r="AJ18" s="72">
        <f t="shared" si="5"/>
        <v>0</v>
      </c>
      <c r="AK18" s="72">
        <f t="shared" si="5"/>
        <v>0</v>
      </c>
      <c r="AL18" s="72">
        <f t="shared" si="5"/>
        <v>0</v>
      </c>
      <c r="AM18" s="72">
        <f t="shared" si="5"/>
        <v>0</v>
      </c>
      <c r="AN18" s="72">
        <f t="shared" si="5"/>
        <v>0</v>
      </c>
      <c r="AO18" s="73">
        <f t="shared" si="5"/>
        <v>244.19465906920092</v>
      </c>
      <c r="AP18" s="74">
        <f t="shared" si="5"/>
        <v>0</v>
      </c>
      <c r="AQ18" s="75" t="str">
        <f>VLOOKUP($H18,'[1]Unit factor_selected'!$F$3:$AC$346,'[1]Unit factor_selected'!H$1,FALSE)</f>
        <v>kg</v>
      </c>
      <c r="AR18" s="76">
        <f>VLOOKUP($H18,'[1]Unit factor_selected'!$F$3:$AC$346,'[1]Unit factor_selected'!J$1,FALSE)</f>
        <v>0.15285689899999999</v>
      </c>
      <c r="AS18" s="6">
        <f>VLOOKUP($H18,'[1]Unit factor_selected'!$F$3:$AC$346,'[1]Unit factor_selected'!K$1,FALSE)</f>
        <v>3.5057729759999998</v>
      </c>
      <c r="AT18" s="7">
        <f>VLOOKUP($H18,'[1]Unit factor_selected'!$F$3:$AC$346,'[1]Unit factor_selected'!L$1,FALSE)</f>
        <v>2.195467E-3</v>
      </c>
      <c r="AU18" s="5">
        <f>VLOOKUP($H18,'[1]Unit factor_selected'!$F$3:$AC$346,'[1]Unit factor_selected'!M$1,FALSE)</f>
        <v>6.2690522999999998E-2</v>
      </c>
      <c r="AV18" s="7">
        <f>VLOOKUP($H18,'[1]Unit factor_selected'!$F$3:$AC$346,'[1]Unit factor_selected'!N$1,FALSE)</f>
        <v>0.22716049999999999</v>
      </c>
      <c r="AW18" s="7">
        <f>VLOOKUP($H18,'[1]Unit factor_selected'!$F$3:$AC$346,'[1]Unit factor_selected'!O$1,FALSE)</f>
        <v>2.8497E-4</v>
      </c>
      <c r="AX18" s="5">
        <f>VLOOKUP($H18,'[1]Unit factor_selected'!$F$3:$AC$346,'[1]Unit factor_selected'!P$1,FALSE)</f>
        <v>0.155312755</v>
      </c>
      <c r="AY18" s="7">
        <f>VLOOKUP($H18,'[1]Unit factor_selected'!$F$3:$AC$346,'[1]Unit factor_selected'!Q$1,FALSE)</f>
        <v>4.4406107E-2</v>
      </c>
      <c r="AZ18" s="5">
        <f>VLOOKUP($H18,'[1]Unit factor_selected'!$F$3:$AC$346,'[1]Unit factor_selected'!R$1,FALSE)</f>
        <v>4.326103303</v>
      </c>
      <c r="BA18" s="7">
        <f>VLOOKUP($H18,'[1]Unit factor_selected'!$F$3:$AC$346,'[1]Unit factor_selected'!S$1,FALSE)</f>
        <v>1.1056781E-2</v>
      </c>
      <c r="BB18" s="7">
        <f>VLOOKUP($H18,'[1]Unit factor_selected'!$F$3:$AC$346,'[1]Unit factor_selected'!T$1,FALSE)</f>
        <v>1.0489690000000001E-3</v>
      </c>
      <c r="BC18" s="7">
        <f>VLOOKUP($H18,'[1]Unit factor_selected'!$F$3:$AC$346,'[1]Unit factor_selected'!U$1,FALSE)</f>
        <v>0.29628806800000002</v>
      </c>
      <c r="BD18" s="7">
        <f>VLOOKUP($H18,'[1]Unit factor_selected'!$F$3:$AC$346,'[1]Unit factor_selected'!V$1,FALSE)</f>
        <v>8.7099999999999996E-6</v>
      </c>
      <c r="BE18" s="7">
        <f>VLOOKUP($H18,'[1]Unit factor_selected'!$F$3:$AC$346,'[1]Unit factor_selected'!W$1,FALSE)</f>
        <v>1.4863337000000001E-2</v>
      </c>
      <c r="BF18" s="7">
        <f>VLOOKUP($H18,'[1]Unit factor_selected'!$F$3:$AC$346,'[1]Unit factor_selected'!X$1,FALSE)</f>
        <v>9.7987500000000006E-4</v>
      </c>
      <c r="BG18" s="7">
        <f>VLOOKUP($H18,'[1]Unit factor_selected'!$F$3:$AC$346,'[1]Unit factor_selected'!Y$1,FALSE)</f>
        <v>9.9784099999999996E-4</v>
      </c>
      <c r="BH18" s="7">
        <f>VLOOKUP($H18,'[1]Unit factor_selected'!$F$3:$AC$346,'[1]Unit factor_selected'!Z$1,FALSE)</f>
        <v>1.08E-7</v>
      </c>
      <c r="BI18" s="7">
        <f>VLOOKUP($H18,'[1]Unit factor_selected'!$F$3:$AC$346,'[1]Unit factor_selected'!AA$1,FALSE)</f>
        <v>7.0158360000000001E-3</v>
      </c>
      <c r="BJ18" s="5">
        <f>VLOOKUP($H18,'[1]Unit factor_selected'!$F$3:$AC$346,'[1]Unit factor_selected'!AB$1,FALSE)</f>
        <v>25.54677792</v>
      </c>
      <c r="BK18" s="77">
        <f>VLOOKUP($H18,'[1]Unit factor_selected'!$F$3:$AC$346,'[1]Unit factor_selected'!AC$1,FALSE)</f>
        <v>1.3732922E-2</v>
      </c>
    </row>
    <row r="19" spans="2:63" x14ac:dyDescent="0.2">
      <c r="B19" s="61"/>
      <c r="C19" s="40"/>
      <c r="D19" s="62"/>
      <c r="E19" s="75" t="str">
        <f>[1]LCI!D54</f>
        <v xml:space="preserve">H2O2 </v>
      </c>
      <c r="F19" s="102" t="str">
        <f>'[1]Unit factor_selected'!D308</f>
        <v>market for hydrogen peroxide, without water, in 50% solution state | hydrogen peroxide, without water, in 50% solution state | Cutoff, U</v>
      </c>
      <c r="G19" s="64" t="str">
        <f>'[1]Unit factor_selected'!E308</f>
        <v>RoW</v>
      </c>
      <c r="H19" s="3" t="str">
        <f>'[1]Unit factor_selected'!F308</f>
        <v>95aae16f-e7ca-4bab-8ae0-ddd3d184123b</v>
      </c>
      <c r="I19" s="65">
        <v>1</v>
      </c>
      <c r="J19" s="65">
        <f t="shared" si="7"/>
        <v>1</v>
      </c>
      <c r="K19" s="103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104">
        <f>[1]LCI!$E54*'[1]EV proj_BAU'!AF$72</f>
        <v>12.771158789410483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104">
        <f>[1]LCI!$E54*'[1]EV proj_BAU'!AG$72</f>
        <v>26.012039770414884</v>
      </c>
      <c r="Z19" s="105">
        <v>0</v>
      </c>
      <c r="AA19" s="71">
        <f t="shared" si="6"/>
        <v>0</v>
      </c>
      <c r="AB19" s="72">
        <f t="shared" si="5"/>
        <v>0</v>
      </c>
      <c r="AC19" s="72">
        <f t="shared" si="5"/>
        <v>0</v>
      </c>
      <c r="AD19" s="72">
        <f t="shared" si="5"/>
        <v>0</v>
      </c>
      <c r="AE19" s="72">
        <f t="shared" si="5"/>
        <v>0</v>
      </c>
      <c r="AF19" s="72">
        <f t="shared" si="5"/>
        <v>0</v>
      </c>
      <c r="AG19" s="73">
        <f t="shared" si="5"/>
        <v>12.771158789410483</v>
      </c>
      <c r="AH19" s="72">
        <f t="shared" si="5"/>
        <v>0</v>
      </c>
      <c r="AI19" s="72">
        <f t="shared" si="5"/>
        <v>0</v>
      </c>
      <c r="AJ19" s="72">
        <f t="shared" si="5"/>
        <v>0</v>
      </c>
      <c r="AK19" s="72">
        <f t="shared" si="5"/>
        <v>0</v>
      </c>
      <c r="AL19" s="72">
        <f t="shared" si="5"/>
        <v>0</v>
      </c>
      <c r="AM19" s="72">
        <f t="shared" si="5"/>
        <v>0</v>
      </c>
      <c r="AN19" s="72">
        <f t="shared" si="5"/>
        <v>0</v>
      </c>
      <c r="AO19" s="73">
        <f t="shared" si="5"/>
        <v>26.012039770414884</v>
      </c>
      <c r="AP19" s="74">
        <f t="shared" si="5"/>
        <v>0</v>
      </c>
      <c r="AQ19" s="75" t="str">
        <f>VLOOKUP($H19,'[1]Unit factor_selected'!$F$3:$AC$346,'[1]Unit factor_selected'!H$1,FALSE)</f>
        <v>kg</v>
      </c>
      <c r="AR19" s="76">
        <f>VLOOKUP($H19,'[1]Unit factor_selected'!$F$3:$AC$346,'[1]Unit factor_selected'!J$1,FALSE)</f>
        <v>1.4064093470000001</v>
      </c>
      <c r="AS19" s="6">
        <f>VLOOKUP($H19,'[1]Unit factor_selected'!$F$3:$AC$346,'[1]Unit factor_selected'!K$1,FALSE)</f>
        <v>23.0353317</v>
      </c>
      <c r="AT19" s="7">
        <f>VLOOKUP($H19,'[1]Unit factor_selected'!$F$3:$AC$346,'[1]Unit factor_selected'!L$1,FALSE)</f>
        <v>2.1080500000000002E-3</v>
      </c>
      <c r="AU19" s="5">
        <f>VLOOKUP($H19,'[1]Unit factor_selected'!$F$3:$AC$346,'[1]Unit factor_selected'!M$1,FALSE)</f>
        <v>0.44975463500000001</v>
      </c>
      <c r="AV19" s="7">
        <f>VLOOKUP($H19,'[1]Unit factor_selected'!$F$3:$AC$346,'[1]Unit factor_selected'!N$1,FALSE)</f>
        <v>9.0597655999999999E-2</v>
      </c>
      <c r="AW19" s="7">
        <f>VLOOKUP($H19,'[1]Unit factor_selected'!$F$3:$AC$346,'[1]Unit factor_selected'!O$1,FALSE)</f>
        <v>3.3626499999999998E-4</v>
      </c>
      <c r="AX19" s="5">
        <f>VLOOKUP($H19,'[1]Unit factor_selected'!$F$3:$AC$346,'[1]Unit factor_selected'!P$1,FALSE)</f>
        <v>1.4457850350000001</v>
      </c>
      <c r="AY19" s="7">
        <f>VLOOKUP($H19,'[1]Unit factor_selected'!$F$3:$AC$346,'[1]Unit factor_selected'!Q$1,FALSE)</f>
        <v>0.18979215099999999</v>
      </c>
      <c r="AZ19" s="5">
        <f>VLOOKUP($H19,'[1]Unit factor_selected'!$F$3:$AC$346,'[1]Unit factor_selected'!R$1,FALSE)</f>
        <v>1.9087474680000001</v>
      </c>
      <c r="BA19" s="7">
        <f>VLOOKUP($H19,'[1]Unit factor_selected'!$F$3:$AC$346,'[1]Unit factor_selected'!S$1,FALSE)</f>
        <v>6.4923843999999994E-2</v>
      </c>
      <c r="BB19" s="7">
        <f>VLOOKUP($H19,'[1]Unit factor_selected'!$F$3:$AC$346,'[1]Unit factor_selected'!T$1,FALSE)</f>
        <v>1.1756000000000001E-2</v>
      </c>
      <c r="BC19" s="7">
        <f>VLOOKUP($H19,'[1]Unit factor_selected'!$F$3:$AC$346,'[1]Unit factor_selected'!U$1,FALSE)</f>
        <v>0.120379049</v>
      </c>
      <c r="BD19" s="7">
        <f>VLOOKUP($H19,'[1]Unit factor_selected'!$F$3:$AC$346,'[1]Unit factor_selected'!V$1,FALSE)</f>
        <v>9.6600000000000003E-5</v>
      </c>
      <c r="BE19" s="7">
        <f>VLOOKUP($H19,'[1]Unit factor_selected'!$F$3:$AC$346,'[1]Unit factor_selected'!W$1,FALSE)</f>
        <v>4.2703130000000004E-3</v>
      </c>
      <c r="BF19" s="7">
        <f>VLOOKUP($H19,'[1]Unit factor_selected'!$F$3:$AC$346,'[1]Unit factor_selected'!X$1,FALSE)</f>
        <v>2.7729249999999999E-3</v>
      </c>
      <c r="BG19" s="7">
        <f>VLOOKUP($H19,'[1]Unit factor_selected'!$F$3:$AC$346,'[1]Unit factor_selected'!Y$1,FALSE)</f>
        <v>2.9060119999999999E-3</v>
      </c>
      <c r="BH19" s="7">
        <f>VLOOKUP($H19,'[1]Unit factor_selected'!$F$3:$AC$346,'[1]Unit factor_selected'!Z$1,FALSE)</f>
        <v>4.2300000000000002E-7</v>
      </c>
      <c r="BI19" s="7">
        <f>VLOOKUP($H19,'[1]Unit factor_selected'!$F$3:$AC$346,'[1]Unit factor_selected'!AA$1,FALSE)</f>
        <v>4.1408529999999999E-3</v>
      </c>
      <c r="BJ19" s="5">
        <f>VLOOKUP($H19,'[1]Unit factor_selected'!$F$3:$AC$346,'[1]Unit factor_selected'!AB$1,FALSE)</f>
        <v>6.7552057689999998</v>
      </c>
      <c r="BK19" s="77">
        <f>VLOOKUP($H19,'[1]Unit factor_selected'!$F$3:$AC$346,'[1]Unit factor_selected'!AC$1,FALSE)</f>
        <v>7.5065904000000003E-2</v>
      </c>
    </row>
    <row r="20" spans="2:63" x14ac:dyDescent="0.2">
      <c r="B20" s="61"/>
      <c r="C20" s="40"/>
      <c r="D20" s="62"/>
      <c r="E20" s="91" t="str">
        <f>[1]LCI!D55</f>
        <v>Water</v>
      </c>
      <c r="F20" s="106" t="str">
        <f>'[1]Unit factor_selected'!D10</f>
        <v>market for water, deionised | water, deionised | Cutoff</v>
      </c>
      <c r="G20" s="80" t="str">
        <f>'[1]Unit factor_selected'!E10</f>
        <v>RoW</v>
      </c>
      <c r="H20" s="81" t="str">
        <f>'[1]Unit factor_selected'!F10</f>
        <v>c6442abc-d373-4312-81f6-0ff420417cf0</v>
      </c>
      <c r="I20" s="82">
        <v>1</v>
      </c>
      <c r="J20" s="82">
        <f t="shared" si="7"/>
        <v>1</v>
      </c>
      <c r="K20" s="107">
        <v>0</v>
      </c>
      <c r="L20" s="108">
        <v>0</v>
      </c>
      <c r="M20" s="108">
        <v>0</v>
      </c>
      <c r="N20" s="108">
        <v>0</v>
      </c>
      <c r="O20" s="108">
        <v>0</v>
      </c>
      <c r="P20" s="108">
        <v>0</v>
      </c>
      <c r="Q20" s="109">
        <f>[1]LCI!$E55*'[1]EV proj_BAU'!AF$72</f>
        <v>260.63589366143844</v>
      </c>
      <c r="R20" s="108">
        <v>0</v>
      </c>
      <c r="S20" s="108">
        <v>0</v>
      </c>
      <c r="T20" s="108">
        <v>0</v>
      </c>
      <c r="U20" s="108">
        <v>0</v>
      </c>
      <c r="V20" s="108">
        <v>0</v>
      </c>
      <c r="W20" s="108">
        <v>0</v>
      </c>
      <c r="X20" s="108">
        <v>0</v>
      </c>
      <c r="Y20" s="109">
        <f>[1]LCI!$E55*'[1]EV proj_BAU'!AG$72</f>
        <v>530.85795449826287</v>
      </c>
      <c r="Z20" s="110">
        <v>0</v>
      </c>
      <c r="AA20" s="88">
        <f t="shared" si="6"/>
        <v>0</v>
      </c>
      <c r="AB20" s="89">
        <f t="shared" si="5"/>
        <v>0</v>
      </c>
      <c r="AC20" s="89">
        <f t="shared" si="5"/>
        <v>0</v>
      </c>
      <c r="AD20" s="89">
        <f t="shared" si="5"/>
        <v>0</v>
      </c>
      <c r="AE20" s="89">
        <f t="shared" si="5"/>
        <v>0</v>
      </c>
      <c r="AF20" s="89">
        <f t="shared" si="5"/>
        <v>0</v>
      </c>
      <c r="AG20" s="35">
        <f t="shared" si="5"/>
        <v>260.63589366143844</v>
      </c>
      <c r="AH20" s="89">
        <f t="shared" si="5"/>
        <v>0</v>
      </c>
      <c r="AI20" s="89">
        <f t="shared" si="5"/>
        <v>0</v>
      </c>
      <c r="AJ20" s="89">
        <f t="shared" si="5"/>
        <v>0</v>
      </c>
      <c r="AK20" s="89">
        <f t="shared" si="5"/>
        <v>0</v>
      </c>
      <c r="AL20" s="89">
        <f t="shared" si="5"/>
        <v>0</v>
      </c>
      <c r="AM20" s="89">
        <f t="shared" si="5"/>
        <v>0</v>
      </c>
      <c r="AN20" s="89">
        <f t="shared" si="5"/>
        <v>0</v>
      </c>
      <c r="AO20" s="35">
        <f t="shared" si="5"/>
        <v>530.85795449826287</v>
      </c>
      <c r="AP20" s="90">
        <f t="shared" si="5"/>
        <v>0</v>
      </c>
      <c r="AQ20" s="91" t="str">
        <f>VLOOKUP($H20,'[1]Unit factor_selected'!$F$3:$AC$346,'[1]Unit factor_selected'!H$1,FALSE)</f>
        <v>kg</v>
      </c>
      <c r="AR20" s="92">
        <f>VLOOKUP($H20,'[1]Unit factor_selected'!$F$3:$AC$346,'[1]Unit factor_selected'!J$1,FALSE)</f>
        <v>4.2571267622259698E-4</v>
      </c>
      <c r="AS20" s="93">
        <f>VLOOKUP($H20,'[1]Unit factor_selected'!$F$3:$AC$346,'[1]Unit factor_selected'!K$1,FALSE)</f>
        <v>6.48946195686919E-3</v>
      </c>
      <c r="AT20" s="94">
        <f>VLOOKUP($H20,'[1]Unit factor_selected'!$F$3:$AC$346,'[1]Unit factor_selected'!L$1,FALSE)</f>
        <v>1.1092698812973899E-6</v>
      </c>
      <c r="AU20" s="95">
        <f>VLOOKUP($H20,'[1]Unit factor_selected'!$F$3:$AC$346,'[1]Unit factor_selected'!M$1,FALSE)</f>
        <v>1.1394992723131999E-4</v>
      </c>
      <c r="AV20" s="94">
        <f>VLOOKUP($H20,'[1]Unit factor_selected'!$F$3:$AC$346,'[1]Unit factor_selected'!N$1,FALSE)</f>
        <v>6.8365704307875896E-5</v>
      </c>
      <c r="AW20" s="94">
        <f>VLOOKUP($H20,'[1]Unit factor_selected'!$F$3:$AC$346,'[1]Unit factor_selected'!O$1,FALSE)</f>
        <v>1.79906171520512E-7</v>
      </c>
      <c r="AX20" s="95">
        <f>VLOOKUP($H20,'[1]Unit factor_selected'!$F$3:$AC$346,'[1]Unit factor_selected'!P$1,FALSE)</f>
        <v>4.3952804719695003E-4</v>
      </c>
      <c r="AY20" s="94">
        <f>VLOOKUP($H20,'[1]Unit factor_selected'!$F$3:$AC$346,'[1]Unit factor_selected'!Q$1,FALSE)</f>
        <v>5.6737364103710597E-5</v>
      </c>
      <c r="AZ20" s="95">
        <f>VLOOKUP($H20,'[1]Unit factor_selected'!$F$3:$AC$346,'[1]Unit factor_selected'!R$1,FALSE)</f>
        <v>1.32970873139239E-3</v>
      </c>
      <c r="BA20" s="94">
        <f>VLOOKUP($H20,'[1]Unit factor_selected'!$F$3:$AC$346,'[1]Unit factor_selected'!S$1,FALSE)</f>
        <v>3.4760267200734201E-5</v>
      </c>
      <c r="BB20" s="94">
        <f>VLOOKUP($H20,'[1]Unit factor_selected'!$F$3:$AC$346,'[1]Unit factor_selected'!T$1,FALSE)</f>
        <v>6.0564198406425102E-6</v>
      </c>
      <c r="BC20" s="94">
        <f>VLOOKUP($H20,'[1]Unit factor_selected'!$F$3:$AC$346,'[1]Unit factor_selected'!U$1,FALSE)</f>
        <v>8.9477717413739794E-5</v>
      </c>
      <c r="BD20" s="94">
        <f>VLOOKUP($H20,'[1]Unit factor_selected'!$F$3:$AC$346,'[1]Unit factor_selected'!V$1,FALSE)</f>
        <v>1.88087359738585E-8</v>
      </c>
      <c r="BE20" s="94">
        <f>VLOOKUP($H20,'[1]Unit factor_selected'!$F$3:$AC$346,'[1]Unit factor_selected'!W$1,FALSE)</f>
        <v>5.7983271368639196E-6</v>
      </c>
      <c r="BF20" s="94">
        <f>VLOOKUP($H20,'[1]Unit factor_selected'!$F$3:$AC$346,'[1]Unit factor_selected'!X$1,FALSE)</f>
        <v>9.5218533275460801E-7</v>
      </c>
      <c r="BG20" s="94">
        <f>VLOOKUP($H20,'[1]Unit factor_selected'!$F$3:$AC$346,'[1]Unit factor_selected'!Y$1,FALSE)</f>
        <v>9.6996271758255304E-7</v>
      </c>
      <c r="BH20" s="94">
        <f>VLOOKUP($H20,'[1]Unit factor_selected'!$F$3:$AC$346,'[1]Unit factor_selected'!Z$1,FALSE)</f>
        <v>4.4396307719268001E-10</v>
      </c>
      <c r="BI20" s="94">
        <f>VLOOKUP($H20,'[1]Unit factor_selected'!$F$3:$AC$346,'[1]Unit factor_selected'!AA$1,FALSE)</f>
        <v>2.6411763411821301E-6</v>
      </c>
      <c r="BJ20" s="95">
        <f>VLOOKUP($H20,'[1]Unit factor_selected'!$F$3:$AC$346,'[1]Unit factor_selected'!AB$1,FALSE)</f>
        <v>6.8588525265123003E-3</v>
      </c>
      <c r="BK20" s="96">
        <f>VLOOKUP($H20,'[1]Unit factor_selected'!$F$3:$AC$346,'[1]Unit factor_selected'!AC$1,FALSE)</f>
        <v>1.0462828172138599E-3</v>
      </c>
    </row>
    <row r="21" spans="2:63" x14ac:dyDescent="0.2">
      <c r="B21" s="61"/>
      <c r="C21" s="40"/>
      <c r="D21" s="62"/>
      <c r="E21" s="39" t="str">
        <f>[1]LCI!D56</f>
        <v>Electricity</v>
      </c>
      <c r="F21" s="42" t="str">
        <f>F133</f>
        <v>market for electricity, medium voltage | electricity, medium voltage | Cutoff</v>
      </c>
      <c r="G21" s="43" t="str">
        <f t="shared" ref="G21:I30" si="8">G133</f>
        <v>US</v>
      </c>
      <c r="H21" s="44" t="str">
        <f t="shared" si="8"/>
        <v>c8427d94-a0eb-34c5-b306-c01919d79911</v>
      </c>
      <c r="I21" s="45">
        <f>I133</f>
        <v>0</v>
      </c>
      <c r="J21" s="46">
        <f>SUM(I21:I25)</f>
        <v>1</v>
      </c>
      <c r="K21" s="47">
        <v>0</v>
      </c>
      <c r="L21" s="48">
        <v>0</v>
      </c>
      <c r="M21" s="48">
        <v>0</v>
      </c>
      <c r="N21" s="48">
        <v>0</v>
      </c>
      <c r="O21" s="48">
        <v>0</v>
      </c>
      <c r="P21" s="48">
        <v>0</v>
      </c>
      <c r="Q21" s="49">
        <f>[1]LCI!$E56*'[1]EV proj_BAU'!AF$72</f>
        <v>8.0797127035045904</v>
      </c>
      <c r="R21" s="48">
        <v>0</v>
      </c>
      <c r="S21" s="48">
        <v>0</v>
      </c>
      <c r="T21" s="48">
        <v>0</v>
      </c>
      <c r="U21" s="48">
        <v>0</v>
      </c>
      <c r="V21" s="48">
        <v>0</v>
      </c>
      <c r="W21" s="48">
        <v>0</v>
      </c>
      <c r="X21" s="48">
        <v>0</v>
      </c>
      <c r="Y21" s="49">
        <f>[1]LCI!$E56*'[1]EV proj_BAU'!AG$72</f>
        <v>16.45659658944615</v>
      </c>
      <c r="Z21" s="50">
        <v>0</v>
      </c>
      <c r="AA21" s="51">
        <f>$I21*K$21</f>
        <v>0</v>
      </c>
      <c r="AB21" s="52">
        <f t="shared" ref="AB21:AP25" si="9">$I21*L$21</f>
        <v>0</v>
      </c>
      <c r="AC21" s="52">
        <f t="shared" si="9"/>
        <v>0</v>
      </c>
      <c r="AD21" s="52">
        <f t="shared" si="9"/>
        <v>0</v>
      </c>
      <c r="AE21" s="52">
        <f t="shared" si="9"/>
        <v>0</v>
      </c>
      <c r="AF21" s="52">
        <f t="shared" si="9"/>
        <v>0</v>
      </c>
      <c r="AG21" s="53">
        <f t="shared" si="9"/>
        <v>0</v>
      </c>
      <c r="AH21" s="52">
        <f t="shared" si="9"/>
        <v>0</v>
      </c>
      <c r="AI21" s="52">
        <f t="shared" si="9"/>
        <v>0</v>
      </c>
      <c r="AJ21" s="52">
        <f t="shared" si="9"/>
        <v>0</v>
      </c>
      <c r="AK21" s="52">
        <f t="shared" si="9"/>
        <v>0</v>
      </c>
      <c r="AL21" s="52">
        <f t="shared" si="9"/>
        <v>0</v>
      </c>
      <c r="AM21" s="52">
        <f t="shared" si="9"/>
        <v>0</v>
      </c>
      <c r="AN21" s="52">
        <f t="shared" si="9"/>
        <v>0</v>
      </c>
      <c r="AO21" s="53">
        <f t="shared" si="9"/>
        <v>0</v>
      </c>
      <c r="AP21" s="54">
        <f t="shared" si="9"/>
        <v>0</v>
      </c>
      <c r="AQ21" s="55" t="str">
        <f>VLOOKUP($H21,'[1]Unit factor_selected'!$F$3:$AC$346,'[1]Unit factor_selected'!H$1,FALSE)</f>
        <v>kWh</v>
      </c>
      <c r="AR21" s="56">
        <f>VLOOKUP($H21,'[1]Unit factor_selected'!$F$3:$AC$346,'[1]Unit factor_selected'!J$1,FALSE)</f>
        <v>0.51356071017077598</v>
      </c>
      <c r="AS21" s="57">
        <f>VLOOKUP($H21,'[1]Unit factor_selected'!$F$3:$AC$346,'[1]Unit factor_selected'!K$1,FALSE)</f>
        <v>9.7980290474973906</v>
      </c>
      <c r="AT21" s="58">
        <f>VLOOKUP($H21,'[1]Unit factor_selected'!$F$3:$AC$346,'[1]Unit factor_selected'!L$1,FALSE)</f>
        <v>1.05044535305605E-3</v>
      </c>
      <c r="AU21" s="59">
        <f>VLOOKUP($H21,'[1]Unit factor_selected'!$F$3:$AC$346,'[1]Unit factor_selected'!M$1,FALSE)</f>
        <v>0.14601518715266901</v>
      </c>
      <c r="AV21" s="58">
        <f>VLOOKUP($H21,'[1]Unit factor_selected'!$F$3:$AC$346,'[1]Unit factor_selected'!N$1,FALSE)</f>
        <v>1.5122761355858E-2</v>
      </c>
      <c r="AW21" s="58">
        <f>VLOOKUP($H21,'[1]Unit factor_selected'!$F$3:$AC$346,'[1]Unit factor_selected'!O$1,FALSE)</f>
        <v>2.91307908682079E-4</v>
      </c>
      <c r="AX21" s="59">
        <f>VLOOKUP($H21,'[1]Unit factor_selected'!$F$3:$AC$346,'[1]Unit factor_selected'!P$1,FALSE)</f>
        <v>0.52160712549542898</v>
      </c>
      <c r="AY21" s="58">
        <f>VLOOKUP($H21,'[1]Unit factor_selected'!$F$3:$AC$346,'[1]Unit factor_selected'!Q$1,FALSE)</f>
        <v>2.1702994608386102E-2</v>
      </c>
      <c r="AZ21" s="59">
        <f>VLOOKUP($H21,'[1]Unit factor_selected'!$F$3:$AC$346,'[1]Unit factor_selected'!R$1,FALSE)</f>
        <v>0.427624273036463</v>
      </c>
      <c r="BA21" s="58">
        <f>VLOOKUP($H21,'[1]Unit factor_selected'!$F$3:$AC$346,'[1]Unit factor_selected'!S$1,FALSE)</f>
        <v>0.10895212603589199</v>
      </c>
      <c r="BB21" s="58">
        <f>VLOOKUP($H21,'[1]Unit factor_selected'!$F$3:$AC$346,'[1]Unit factor_selected'!T$1,FALSE)</f>
        <v>2.4258290731627502E-3</v>
      </c>
      <c r="BC21" s="58">
        <f>VLOOKUP($H21,'[1]Unit factor_selected'!$F$3:$AC$346,'[1]Unit factor_selected'!U$1,FALSE)</f>
        <v>1.98844341438464E-2</v>
      </c>
      <c r="BD21" s="58">
        <f>VLOOKUP($H21,'[1]Unit factor_selected'!$F$3:$AC$346,'[1]Unit factor_selected'!V$1,FALSE)</f>
        <v>2.0768878749921599E-5</v>
      </c>
      <c r="BE21" s="58">
        <f>VLOOKUP($H21,'[1]Unit factor_selected'!$F$3:$AC$346,'[1]Unit factor_selected'!W$1,FALSE)</f>
        <v>4.20143039530467E-4</v>
      </c>
      <c r="BF21" s="58">
        <f>VLOOKUP($H21,'[1]Unit factor_selected'!$F$3:$AC$346,'[1]Unit factor_selected'!X$1,FALSE)</f>
        <v>5.9654327586961995E-4</v>
      </c>
      <c r="BG21" s="58">
        <f>VLOOKUP($H21,'[1]Unit factor_selected'!$F$3:$AC$346,'[1]Unit factor_selected'!Y$1,FALSE)</f>
        <v>6.0959721536207499E-4</v>
      </c>
      <c r="BH21" s="58">
        <f>VLOOKUP($H21,'[1]Unit factor_selected'!$F$3:$AC$346,'[1]Unit factor_selected'!Z$1,FALSE)</f>
        <v>1.9732399390914601E-7</v>
      </c>
      <c r="BI21" s="58">
        <f>VLOOKUP($H21,'[1]Unit factor_selected'!$F$3:$AC$346,'[1]Unit factor_selected'!AA$1,FALSE)</f>
        <v>1.1922869355695501E-3</v>
      </c>
      <c r="BJ21" s="59">
        <f>VLOOKUP($H21,'[1]Unit factor_selected'!$F$3:$AC$346,'[1]Unit factor_selected'!AB$1,FALSE)</f>
        <v>0.35959326900184702</v>
      </c>
      <c r="BK21" s="60">
        <f>VLOOKUP($H21,'[1]Unit factor_selected'!$F$3:$AC$346,'[1]Unit factor_selected'!AC$1,FALSE)</f>
        <v>4.1351653880876303E-3</v>
      </c>
    </row>
    <row r="22" spans="2:63" x14ac:dyDescent="0.2">
      <c r="B22" s="61"/>
      <c r="C22" s="40"/>
      <c r="D22" s="62"/>
      <c r="E22" s="61"/>
      <c r="F22" s="63"/>
      <c r="G22" s="64" t="str">
        <f t="shared" si="8"/>
        <v>CN</v>
      </c>
      <c r="H22" s="3" t="str">
        <f t="shared" si="8"/>
        <v>2f8c8b91-331c-3e43-a127-1c812d3073f6</v>
      </c>
      <c r="I22" s="65">
        <f t="shared" si="8"/>
        <v>0.42</v>
      </c>
      <c r="J22" s="66"/>
      <c r="K22" s="67"/>
      <c r="L22" s="68"/>
      <c r="M22" s="68"/>
      <c r="N22" s="68"/>
      <c r="O22" s="68"/>
      <c r="P22" s="68"/>
      <c r="Q22" s="69"/>
      <c r="R22" s="68"/>
      <c r="S22" s="68"/>
      <c r="T22" s="68"/>
      <c r="U22" s="68"/>
      <c r="V22" s="68"/>
      <c r="W22" s="68"/>
      <c r="X22" s="68"/>
      <c r="Y22" s="69"/>
      <c r="Z22" s="70"/>
      <c r="AA22" s="71">
        <f t="shared" ref="AA22:AA25" si="10">$I22*K$21</f>
        <v>0</v>
      </c>
      <c r="AB22" s="72">
        <f t="shared" si="9"/>
        <v>0</v>
      </c>
      <c r="AC22" s="72">
        <f t="shared" si="9"/>
        <v>0</v>
      </c>
      <c r="AD22" s="72">
        <f t="shared" si="9"/>
        <v>0</v>
      </c>
      <c r="AE22" s="72">
        <f t="shared" si="9"/>
        <v>0</v>
      </c>
      <c r="AF22" s="72">
        <f t="shared" si="9"/>
        <v>0</v>
      </c>
      <c r="AG22" s="73">
        <f t="shared" si="9"/>
        <v>3.3934793354719277</v>
      </c>
      <c r="AH22" s="72">
        <f t="shared" si="9"/>
        <v>0</v>
      </c>
      <c r="AI22" s="72">
        <f t="shared" si="9"/>
        <v>0</v>
      </c>
      <c r="AJ22" s="72">
        <f t="shared" si="9"/>
        <v>0</v>
      </c>
      <c r="AK22" s="72">
        <f t="shared" si="9"/>
        <v>0</v>
      </c>
      <c r="AL22" s="72">
        <f t="shared" si="9"/>
        <v>0</v>
      </c>
      <c r="AM22" s="72">
        <f t="shared" si="9"/>
        <v>0</v>
      </c>
      <c r="AN22" s="72">
        <f t="shared" si="9"/>
        <v>0</v>
      </c>
      <c r="AO22" s="73">
        <f t="shared" si="9"/>
        <v>6.9117705675673831</v>
      </c>
      <c r="AP22" s="74">
        <f t="shared" si="9"/>
        <v>0</v>
      </c>
      <c r="AQ22" s="75" t="str">
        <f>VLOOKUP($H22,'[1]Unit factor_selected'!$F$3:$AC$346,'[1]Unit factor_selected'!H$1,FALSE)</f>
        <v>kWh</v>
      </c>
      <c r="AR22" s="76">
        <f>VLOOKUP($H22,'[1]Unit factor_selected'!$F$3:$AC$346,'[1]Unit factor_selected'!J$1,FALSE)</f>
        <v>0.68746296560428899</v>
      </c>
      <c r="AS22" s="6">
        <f>VLOOKUP($H22,'[1]Unit factor_selected'!$F$3:$AC$346,'[1]Unit factor_selected'!K$1,FALSE)</f>
        <v>9.7010033787044794</v>
      </c>
      <c r="AT22" s="7">
        <f>VLOOKUP($H22,'[1]Unit factor_selected'!$F$3:$AC$346,'[1]Unit factor_selected'!L$1,FALSE)</f>
        <v>9.9226057000681802E-4</v>
      </c>
      <c r="AU22" s="5">
        <f>VLOOKUP($H22,'[1]Unit factor_selected'!$F$3:$AC$346,'[1]Unit factor_selected'!M$1,FALSE)</f>
        <v>0.148842974490274</v>
      </c>
      <c r="AV22" s="7">
        <f>VLOOKUP($H22,'[1]Unit factor_selected'!$F$3:$AC$346,'[1]Unit factor_selected'!N$1,FALSE)</f>
        <v>1.4762475304844201E-2</v>
      </c>
      <c r="AW22" s="7">
        <f>VLOOKUP($H22,'[1]Unit factor_selected'!$F$3:$AC$346,'[1]Unit factor_selected'!O$1,FALSE)</f>
        <v>1.17912616833355E-4</v>
      </c>
      <c r="AX22" s="5">
        <f>VLOOKUP($H22,'[1]Unit factor_selected'!$F$3:$AC$346,'[1]Unit factor_selected'!P$1,FALSE)</f>
        <v>0.70661367936612995</v>
      </c>
      <c r="AY22" s="7">
        <f>VLOOKUP($H22,'[1]Unit factor_selected'!$F$3:$AC$346,'[1]Unit factor_selected'!Q$1,FALSE)</f>
        <v>2.2040527160046699E-2</v>
      </c>
      <c r="AZ22" s="5">
        <f>VLOOKUP($H22,'[1]Unit factor_selected'!$F$3:$AC$346,'[1]Unit factor_selected'!R$1,FALSE)</f>
        <v>0.33196991561305</v>
      </c>
      <c r="BA22" s="7">
        <f>VLOOKUP($H22,'[1]Unit factor_selected'!$F$3:$AC$346,'[1]Unit factor_selected'!S$1,FALSE)</f>
        <v>9.1474678776494595E-2</v>
      </c>
      <c r="BB22" s="7">
        <f>VLOOKUP($H22,'[1]Unit factor_selected'!$F$3:$AC$346,'[1]Unit factor_selected'!T$1,FALSE)</f>
        <v>1.11973114173334E-3</v>
      </c>
      <c r="BC22" s="7">
        <f>VLOOKUP($H22,'[1]Unit factor_selected'!$F$3:$AC$346,'[1]Unit factor_selected'!U$1,FALSE)</f>
        <v>1.90732781196748E-2</v>
      </c>
      <c r="BD22" s="7">
        <f>VLOOKUP($H22,'[1]Unit factor_selected'!$F$3:$AC$346,'[1]Unit factor_selected'!V$1,FALSE)</f>
        <v>9.2699226365137902E-6</v>
      </c>
      <c r="BE22" s="7">
        <f>VLOOKUP($H22,'[1]Unit factor_selected'!$F$3:$AC$346,'[1]Unit factor_selected'!W$1,FALSE)</f>
        <v>4.5105351350897501E-4</v>
      </c>
      <c r="BF22" s="7">
        <f>VLOOKUP($H22,'[1]Unit factor_selected'!$F$3:$AC$346,'[1]Unit factor_selected'!X$1,FALSE)</f>
        <v>1.8178025091641801E-3</v>
      </c>
      <c r="BG22" s="7">
        <f>VLOOKUP($H22,'[1]Unit factor_selected'!$F$3:$AC$346,'[1]Unit factor_selected'!Y$1,FALSE)</f>
        <v>1.82493150768991E-3</v>
      </c>
      <c r="BH22" s="7">
        <f>VLOOKUP($H22,'[1]Unit factor_selected'!$F$3:$AC$346,'[1]Unit factor_selected'!Z$1,FALSE)</f>
        <v>1.7392652392117499E-7</v>
      </c>
      <c r="BI22" s="7">
        <f>VLOOKUP($H22,'[1]Unit factor_selected'!$F$3:$AC$346,'[1]Unit factor_selected'!AA$1,FALSE)</f>
        <v>2.2210853876581099E-3</v>
      </c>
      <c r="BJ22" s="5">
        <f>VLOOKUP($H22,'[1]Unit factor_selected'!$F$3:$AC$346,'[1]Unit factor_selected'!AB$1,FALSE)</f>
        <v>0.60830408954433701</v>
      </c>
      <c r="BK22" s="77">
        <f>VLOOKUP($H22,'[1]Unit factor_selected'!$F$3:$AC$346,'[1]Unit factor_selected'!AC$1,FALSE)</f>
        <v>2.0768753694455902E-3</v>
      </c>
    </row>
    <row r="23" spans="2:63" x14ac:dyDescent="0.2">
      <c r="B23" s="61"/>
      <c r="C23" s="40"/>
      <c r="D23" s="62"/>
      <c r="E23" s="61"/>
      <c r="F23" s="63"/>
      <c r="G23" s="64" t="str">
        <f t="shared" si="8"/>
        <v>JP</v>
      </c>
      <c r="H23" s="3" t="str">
        <f t="shared" si="8"/>
        <v>dc1099ef-8bc9-38e6-a899-4ebfe8b58820</v>
      </c>
      <c r="I23" s="65">
        <f t="shared" si="8"/>
        <v>0.33</v>
      </c>
      <c r="J23" s="66"/>
      <c r="K23" s="67"/>
      <c r="L23" s="68"/>
      <c r="M23" s="68"/>
      <c r="N23" s="68"/>
      <c r="O23" s="68"/>
      <c r="P23" s="68"/>
      <c r="Q23" s="69"/>
      <c r="R23" s="68"/>
      <c r="S23" s="68"/>
      <c r="T23" s="68"/>
      <c r="U23" s="68"/>
      <c r="V23" s="68"/>
      <c r="W23" s="68"/>
      <c r="X23" s="68"/>
      <c r="Y23" s="69"/>
      <c r="Z23" s="70"/>
      <c r="AA23" s="71">
        <f t="shared" si="10"/>
        <v>0</v>
      </c>
      <c r="AB23" s="72">
        <f t="shared" si="9"/>
        <v>0</v>
      </c>
      <c r="AC23" s="72">
        <f t="shared" si="9"/>
        <v>0</v>
      </c>
      <c r="AD23" s="72">
        <f t="shared" si="9"/>
        <v>0</v>
      </c>
      <c r="AE23" s="72">
        <f t="shared" si="9"/>
        <v>0</v>
      </c>
      <c r="AF23" s="72">
        <f t="shared" si="9"/>
        <v>0</v>
      </c>
      <c r="AG23" s="73">
        <f t="shared" si="9"/>
        <v>2.6663051921565151</v>
      </c>
      <c r="AH23" s="72">
        <f t="shared" si="9"/>
        <v>0</v>
      </c>
      <c r="AI23" s="72">
        <f t="shared" si="9"/>
        <v>0</v>
      </c>
      <c r="AJ23" s="72">
        <f t="shared" si="9"/>
        <v>0</v>
      </c>
      <c r="AK23" s="72">
        <f t="shared" si="9"/>
        <v>0</v>
      </c>
      <c r="AL23" s="72">
        <f t="shared" si="9"/>
        <v>0</v>
      </c>
      <c r="AM23" s="72">
        <f t="shared" si="9"/>
        <v>0</v>
      </c>
      <c r="AN23" s="72">
        <f t="shared" si="9"/>
        <v>0</v>
      </c>
      <c r="AO23" s="73">
        <f t="shared" si="9"/>
        <v>5.4306768745172294</v>
      </c>
      <c r="AP23" s="74">
        <f t="shared" si="9"/>
        <v>0</v>
      </c>
      <c r="AQ23" s="75" t="str">
        <f>VLOOKUP($H23,'[1]Unit factor_selected'!$F$3:$AC$346,'[1]Unit factor_selected'!H$1,FALSE)</f>
        <v>kWh</v>
      </c>
      <c r="AR23" s="76">
        <f>VLOOKUP($H23,'[1]Unit factor_selected'!$F$3:$AC$346,'[1]Unit factor_selected'!J$1,FALSE)</f>
        <v>0.41450650291678098</v>
      </c>
      <c r="AS23" s="6">
        <f>VLOOKUP($H23,'[1]Unit factor_selected'!$F$3:$AC$346,'[1]Unit factor_selected'!K$1,FALSE)</f>
        <v>8.3367300508058904</v>
      </c>
      <c r="AT23" s="7">
        <f>VLOOKUP($H23,'[1]Unit factor_selected'!$F$3:$AC$346,'[1]Unit factor_selected'!L$1,FALSE)</f>
        <v>4.70337261621905E-4</v>
      </c>
      <c r="AU23" s="5">
        <f>VLOOKUP($H23,'[1]Unit factor_selected'!$F$3:$AC$346,'[1]Unit factor_selected'!M$1,FALSE)</f>
        <v>0.111943226159109</v>
      </c>
      <c r="AV23" s="7">
        <f>VLOOKUP($H23,'[1]Unit factor_selected'!$F$3:$AC$346,'[1]Unit factor_selected'!N$1,FALSE)</f>
        <v>1.25811012052375E-2</v>
      </c>
      <c r="AW23" s="7">
        <f>VLOOKUP($H23,'[1]Unit factor_selected'!$F$3:$AC$346,'[1]Unit factor_selected'!O$1,FALSE)</f>
        <v>8.9372407623357496E-5</v>
      </c>
      <c r="AX23" s="5">
        <f>VLOOKUP($H23,'[1]Unit factor_selected'!$F$3:$AC$346,'[1]Unit factor_selected'!P$1,FALSE)</f>
        <v>0.42140331288079302</v>
      </c>
      <c r="AY23" s="7">
        <f>VLOOKUP($H23,'[1]Unit factor_selected'!$F$3:$AC$346,'[1]Unit factor_selected'!Q$1,FALSE)</f>
        <v>1.5137898085976299E-2</v>
      </c>
      <c r="AZ23" s="5">
        <f>VLOOKUP($H23,'[1]Unit factor_selected'!$F$3:$AC$346,'[1]Unit factor_selected'!R$1,FALSE)</f>
        <v>0.18211602628431001</v>
      </c>
      <c r="BA23" s="7">
        <f>VLOOKUP($H23,'[1]Unit factor_selected'!$F$3:$AC$346,'[1]Unit factor_selected'!S$1,FALSE)</f>
        <v>8.4793123170334994E-2</v>
      </c>
      <c r="BB23" s="7">
        <f>VLOOKUP($H23,'[1]Unit factor_selected'!$F$3:$AC$346,'[1]Unit factor_selected'!T$1,FALSE)</f>
        <v>4.9120726538256897E-3</v>
      </c>
      <c r="BC23" s="7">
        <f>VLOOKUP($H23,'[1]Unit factor_selected'!$F$3:$AC$346,'[1]Unit factor_selected'!U$1,FALSE)</f>
        <v>1.5984857458058499E-2</v>
      </c>
      <c r="BD23" s="7">
        <f>VLOOKUP($H23,'[1]Unit factor_selected'!$F$3:$AC$346,'[1]Unit factor_selected'!V$1,FALSE)</f>
        <v>7.9979898120999704E-6</v>
      </c>
      <c r="BE23" s="7">
        <f>VLOOKUP($H23,'[1]Unit factor_selected'!$F$3:$AC$346,'[1]Unit factor_selected'!W$1,FALSE)</f>
        <v>5.8183001950795903E-4</v>
      </c>
      <c r="BF23" s="7">
        <f>VLOOKUP($H23,'[1]Unit factor_selected'!$F$3:$AC$346,'[1]Unit factor_selected'!X$1,FALSE)</f>
        <v>7.4379576374734803E-4</v>
      </c>
      <c r="BG23" s="7">
        <f>VLOOKUP($H23,'[1]Unit factor_selected'!$F$3:$AC$346,'[1]Unit factor_selected'!Y$1,FALSE)</f>
        <v>7.5874089752607802E-4</v>
      </c>
      <c r="BH23" s="7">
        <f>VLOOKUP($H23,'[1]Unit factor_selected'!$F$3:$AC$346,'[1]Unit factor_selected'!Z$1,FALSE)</f>
        <v>1.3452291425765E-7</v>
      </c>
      <c r="BI23" s="7">
        <f>VLOOKUP($H23,'[1]Unit factor_selected'!$F$3:$AC$346,'[1]Unit factor_selected'!AA$1,FALSE)</f>
        <v>1.35594163646376E-3</v>
      </c>
      <c r="BJ23" s="5">
        <f>VLOOKUP($H23,'[1]Unit factor_selected'!$F$3:$AC$346,'[1]Unit factor_selected'!AB$1,FALSE)</f>
        <v>0.47061637305181098</v>
      </c>
      <c r="BK23" s="77">
        <f>VLOOKUP($H23,'[1]Unit factor_selected'!$F$3:$AC$346,'[1]Unit factor_selected'!AC$1,FALSE)</f>
        <v>1.6840278154762599E-3</v>
      </c>
    </row>
    <row r="24" spans="2:63" x14ac:dyDescent="0.2">
      <c r="B24" s="61"/>
      <c r="C24" s="40"/>
      <c r="D24" s="62"/>
      <c r="E24" s="61"/>
      <c r="F24" s="63"/>
      <c r="G24" s="64" t="str">
        <f t="shared" si="8"/>
        <v>KR</v>
      </c>
      <c r="H24" s="3" t="str">
        <f t="shared" si="8"/>
        <v>2fcc8944-1021-3349-ace4-288efc955cd1</v>
      </c>
      <c r="I24" s="65">
        <f t="shared" si="8"/>
        <v>0.15</v>
      </c>
      <c r="J24" s="66"/>
      <c r="K24" s="67"/>
      <c r="L24" s="68"/>
      <c r="M24" s="68"/>
      <c r="N24" s="68"/>
      <c r="O24" s="68"/>
      <c r="P24" s="68"/>
      <c r="Q24" s="69"/>
      <c r="R24" s="68"/>
      <c r="S24" s="68"/>
      <c r="T24" s="68"/>
      <c r="U24" s="68"/>
      <c r="V24" s="68"/>
      <c r="W24" s="68"/>
      <c r="X24" s="68"/>
      <c r="Y24" s="69"/>
      <c r="Z24" s="70"/>
      <c r="AA24" s="71">
        <f t="shared" si="10"/>
        <v>0</v>
      </c>
      <c r="AB24" s="72">
        <f t="shared" si="9"/>
        <v>0</v>
      </c>
      <c r="AC24" s="72">
        <f t="shared" si="9"/>
        <v>0</v>
      </c>
      <c r="AD24" s="72">
        <f t="shared" si="9"/>
        <v>0</v>
      </c>
      <c r="AE24" s="72">
        <f t="shared" si="9"/>
        <v>0</v>
      </c>
      <c r="AF24" s="72">
        <f t="shared" si="9"/>
        <v>0</v>
      </c>
      <c r="AG24" s="73">
        <f t="shared" si="9"/>
        <v>1.2119569055256885</v>
      </c>
      <c r="AH24" s="72">
        <f t="shared" si="9"/>
        <v>0</v>
      </c>
      <c r="AI24" s="72">
        <f t="shared" si="9"/>
        <v>0</v>
      </c>
      <c r="AJ24" s="72">
        <f t="shared" si="9"/>
        <v>0</v>
      </c>
      <c r="AK24" s="72">
        <f t="shared" si="9"/>
        <v>0</v>
      </c>
      <c r="AL24" s="72">
        <f t="shared" si="9"/>
        <v>0</v>
      </c>
      <c r="AM24" s="72">
        <f t="shared" si="9"/>
        <v>0</v>
      </c>
      <c r="AN24" s="72">
        <f t="shared" si="9"/>
        <v>0</v>
      </c>
      <c r="AO24" s="73">
        <f t="shared" si="9"/>
        <v>2.4684894884169224</v>
      </c>
      <c r="AP24" s="74">
        <f t="shared" si="9"/>
        <v>0</v>
      </c>
      <c r="AQ24" s="75" t="str">
        <f>VLOOKUP($H24,'[1]Unit factor_selected'!$F$3:$AC$346,'[1]Unit factor_selected'!H$1,FALSE)</f>
        <v>kWh</v>
      </c>
      <c r="AR24" s="76">
        <f>VLOOKUP($H24,'[1]Unit factor_selected'!$F$3:$AC$346,'[1]Unit factor_selected'!J$1,FALSE)</f>
        <v>0.44882419692131298</v>
      </c>
      <c r="AS24" s="6">
        <f>VLOOKUP($H24,'[1]Unit factor_selected'!$F$3:$AC$346,'[1]Unit factor_selected'!K$1,FALSE)</f>
        <v>10.6797594704434</v>
      </c>
      <c r="AT24" s="7">
        <f>VLOOKUP($H24,'[1]Unit factor_selected'!$F$3:$AC$346,'[1]Unit factor_selected'!L$1,FALSE)</f>
        <v>4.9265264292420302E-4</v>
      </c>
      <c r="AU24" s="5">
        <f>VLOOKUP($H24,'[1]Unit factor_selected'!$F$3:$AC$346,'[1]Unit factor_selected'!M$1,FALSE)</f>
        <v>0.12623149246165999</v>
      </c>
      <c r="AV24" s="7">
        <f>VLOOKUP($H24,'[1]Unit factor_selected'!$F$3:$AC$346,'[1]Unit factor_selected'!N$1,FALSE)</f>
        <v>1.6968609446120098E-2</v>
      </c>
      <c r="AW24" s="7">
        <f>VLOOKUP($H24,'[1]Unit factor_selected'!$F$3:$AC$346,'[1]Unit factor_selected'!O$1,FALSE)</f>
        <v>2.7405747398636201E-4</v>
      </c>
      <c r="AX24" s="5">
        <f>VLOOKUP($H24,'[1]Unit factor_selected'!$F$3:$AC$346,'[1]Unit factor_selected'!P$1,FALSE)</f>
        <v>0.45253492451686</v>
      </c>
      <c r="AY24" s="7">
        <f>VLOOKUP($H24,'[1]Unit factor_selected'!$F$3:$AC$346,'[1]Unit factor_selected'!Q$1,FALSE)</f>
        <v>2.48684596265452E-2</v>
      </c>
      <c r="AZ24" s="5">
        <f>VLOOKUP($H24,'[1]Unit factor_selected'!$F$3:$AC$346,'[1]Unit factor_selected'!R$1,FALSE)</f>
        <v>0.42508296115309102</v>
      </c>
      <c r="BA24" s="7">
        <f>VLOOKUP($H24,'[1]Unit factor_selected'!$F$3:$AC$346,'[1]Unit factor_selected'!S$1,FALSE)</f>
        <v>0.191914630710534</v>
      </c>
      <c r="BB24" s="7">
        <f>VLOOKUP($H24,'[1]Unit factor_selected'!$F$3:$AC$346,'[1]Unit factor_selected'!T$1,FALSE)</f>
        <v>8.9421744425186196E-3</v>
      </c>
      <c r="BC24" s="7">
        <f>VLOOKUP($H24,'[1]Unit factor_selected'!$F$3:$AC$346,'[1]Unit factor_selected'!U$1,FALSE)</f>
        <v>2.2227062220125101E-2</v>
      </c>
      <c r="BD24" s="7">
        <f>VLOOKUP($H24,'[1]Unit factor_selected'!$F$3:$AC$346,'[1]Unit factor_selected'!V$1,FALSE)</f>
        <v>2.0839885011706401E-5</v>
      </c>
      <c r="BE24" s="7">
        <f>VLOOKUP($H24,'[1]Unit factor_selected'!$F$3:$AC$346,'[1]Unit factor_selected'!W$1,FALSE)</f>
        <v>5.9720515722452502E-4</v>
      </c>
      <c r="BF24" s="7">
        <f>VLOOKUP($H24,'[1]Unit factor_selected'!$F$3:$AC$346,'[1]Unit factor_selected'!X$1,FALSE)</f>
        <v>9.57080591438114E-4</v>
      </c>
      <c r="BG24" s="7">
        <f>VLOOKUP($H24,'[1]Unit factor_selected'!$F$3:$AC$346,'[1]Unit factor_selected'!Y$1,FALSE)</f>
        <v>9.6987712976880503E-4</v>
      </c>
      <c r="BH24" s="7">
        <f>VLOOKUP($H24,'[1]Unit factor_selected'!$F$3:$AC$346,'[1]Unit factor_selected'!Z$1,FALSE)</f>
        <v>1.6228126937245899E-7</v>
      </c>
      <c r="BI24" s="7">
        <f>VLOOKUP($H24,'[1]Unit factor_selected'!$F$3:$AC$346,'[1]Unit factor_selected'!AA$1,FALSE)</f>
        <v>8.2713932894040601E-4</v>
      </c>
      <c r="BJ24" s="5">
        <f>VLOOKUP($H24,'[1]Unit factor_selected'!$F$3:$AC$346,'[1]Unit factor_selected'!AB$1,FALSE)</f>
        <v>0.51620363771325195</v>
      </c>
      <c r="BK24" s="77">
        <f>VLOOKUP($H24,'[1]Unit factor_selected'!$F$3:$AC$346,'[1]Unit factor_selected'!AC$1,FALSE)</f>
        <v>3.0323563137813099E-3</v>
      </c>
    </row>
    <row r="25" spans="2:63" x14ac:dyDescent="0.2">
      <c r="B25" s="61"/>
      <c r="C25" s="40"/>
      <c r="D25" s="62"/>
      <c r="E25" s="78"/>
      <c r="F25" s="79"/>
      <c r="G25" s="80" t="str">
        <f t="shared" si="8"/>
        <v>RER</v>
      </c>
      <c r="H25" s="81">
        <f t="shared" si="8"/>
        <v>0</v>
      </c>
      <c r="I25" s="82">
        <f t="shared" si="8"/>
        <v>0.1</v>
      </c>
      <c r="J25" s="83"/>
      <c r="K25" s="84"/>
      <c r="L25" s="85"/>
      <c r="M25" s="85"/>
      <c r="N25" s="85"/>
      <c r="O25" s="85"/>
      <c r="P25" s="85"/>
      <c r="Q25" s="86"/>
      <c r="R25" s="85"/>
      <c r="S25" s="85"/>
      <c r="T25" s="85"/>
      <c r="U25" s="85"/>
      <c r="V25" s="85"/>
      <c r="W25" s="85"/>
      <c r="X25" s="85"/>
      <c r="Y25" s="86"/>
      <c r="Z25" s="87"/>
      <c r="AA25" s="88">
        <f t="shared" si="10"/>
        <v>0</v>
      </c>
      <c r="AB25" s="89">
        <f t="shared" si="9"/>
        <v>0</v>
      </c>
      <c r="AC25" s="89">
        <f t="shared" si="9"/>
        <v>0</v>
      </c>
      <c r="AD25" s="89">
        <f t="shared" si="9"/>
        <v>0</v>
      </c>
      <c r="AE25" s="89">
        <f t="shared" si="9"/>
        <v>0</v>
      </c>
      <c r="AF25" s="89">
        <f t="shared" si="9"/>
        <v>0</v>
      </c>
      <c r="AG25" s="35">
        <f t="shared" si="9"/>
        <v>0.80797127035045913</v>
      </c>
      <c r="AH25" s="89">
        <f t="shared" si="9"/>
        <v>0</v>
      </c>
      <c r="AI25" s="89">
        <f t="shared" si="9"/>
        <v>0</v>
      </c>
      <c r="AJ25" s="89">
        <f t="shared" si="9"/>
        <v>0</v>
      </c>
      <c r="AK25" s="89">
        <f t="shared" si="9"/>
        <v>0</v>
      </c>
      <c r="AL25" s="89">
        <f t="shared" si="9"/>
        <v>0</v>
      </c>
      <c r="AM25" s="89">
        <f t="shared" si="9"/>
        <v>0</v>
      </c>
      <c r="AN25" s="89">
        <f t="shared" si="9"/>
        <v>0</v>
      </c>
      <c r="AO25" s="35">
        <f t="shared" si="9"/>
        <v>1.6456596589446151</v>
      </c>
      <c r="AP25" s="90">
        <f t="shared" si="9"/>
        <v>0</v>
      </c>
      <c r="AQ25" s="91" t="str">
        <f>VLOOKUP($H25,'[1]Unit factor_selected'!$F$3:$AC$346,'[1]Unit factor_selected'!H$1,FALSE)</f>
        <v>kWh</v>
      </c>
      <c r="AR25" s="92">
        <f>VLOOKUP($H25,'[1]Unit factor_selected'!$F$3:$AC$346,'[1]Unit factor_selected'!J$1,FALSE)</f>
        <v>0.21957146944853601</v>
      </c>
      <c r="AS25" s="93">
        <f>VLOOKUP($H25,'[1]Unit factor_selected'!$F$3:$AC$346,'[1]Unit factor_selected'!K$1,FALSE)</f>
        <v>7.0862201970238701</v>
      </c>
      <c r="AT25" s="94">
        <f>VLOOKUP($H25,'[1]Unit factor_selected'!$F$3:$AC$346,'[1]Unit factor_selected'!L$1,FALSE)</f>
        <v>8.3772731763599921E-5</v>
      </c>
      <c r="AU25" s="95">
        <f>VLOOKUP($H25,'[1]Unit factor_selected'!$F$3:$AC$346,'[1]Unit factor_selected'!M$1,FALSE)</f>
        <v>6.70359680813368E-2</v>
      </c>
      <c r="AV25" s="94">
        <f>VLOOKUP($H25,'[1]Unit factor_selected'!$F$3:$AC$346,'[1]Unit factor_selected'!N$1,FALSE)</f>
        <v>1.4266749439454635E-2</v>
      </c>
      <c r="AW25" s="94">
        <f>VLOOKUP($H25,'[1]Unit factor_selected'!$F$3:$AC$346,'[1]Unit factor_selected'!O$1,FALSE)</f>
        <v>1.7149187688680467E-4</v>
      </c>
      <c r="AX25" s="95">
        <f>VLOOKUP($H25,'[1]Unit factor_selected'!$F$3:$AC$346,'[1]Unit factor_selected'!P$1,FALSE)</f>
        <v>0.22332948822621831</v>
      </c>
      <c r="AY25" s="94">
        <f>VLOOKUP($H25,'[1]Unit factor_selected'!$F$3:$AC$346,'[1]Unit factor_selected'!Q$1,FALSE)</f>
        <v>1.7528206718914665E-2</v>
      </c>
      <c r="AZ25" s="95">
        <f>VLOOKUP($H25,'[1]Unit factor_selected'!$F$3:$AC$346,'[1]Unit factor_selected'!R$1,FALSE)</f>
        <v>0.24292780895591501</v>
      </c>
      <c r="BA25" s="94">
        <f>VLOOKUP($H25,'[1]Unit factor_selected'!$F$3:$AC$346,'[1]Unit factor_selected'!S$1,FALSE)</f>
        <v>6.1311111138674372E-2</v>
      </c>
      <c r="BB25" s="94">
        <f>VLOOKUP($H25,'[1]Unit factor_selected'!$F$3:$AC$346,'[1]Unit factor_selected'!T$1,FALSE)</f>
        <v>8.6136377138703001E-3</v>
      </c>
      <c r="BC25" s="94">
        <f>VLOOKUP($H25,'[1]Unit factor_selected'!$F$3:$AC$346,'[1]Unit factor_selected'!U$1,FALSE)</f>
        <v>1.8263804873492769E-2</v>
      </c>
      <c r="BD25" s="94">
        <f>VLOOKUP($H25,'[1]Unit factor_selected'!$F$3:$AC$346,'[1]Unit factor_selected'!V$1,FALSE)</f>
        <v>1.2041369103710334E-5</v>
      </c>
      <c r="BE25" s="94">
        <f>VLOOKUP($H25,'[1]Unit factor_selected'!$F$3:$AC$346,'[1]Unit factor_selected'!W$1,FALSE)</f>
        <v>5.1752647425555532E-4</v>
      </c>
      <c r="BF25" s="94">
        <f>VLOOKUP($H25,'[1]Unit factor_selected'!$F$3:$AC$346,'[1]Unit factor_selected'!X$1,FALSE)</f>
        <v>9.5976832614757729E-5</v>
      </c>
      <c r="BG25" s="94">
        <f>VLOOKUP($H25,'[1]Unit factor_selected'!$F$3:$AC$346,'[1]Unit factor_selected'!Y$1,FALSE)</f>
        <v>1.0406939694266351E-4</v>
      </c>
      <c r="BH25" s="94">
        <f>VLOOKUP($H25,'[1]Unit factor_selected'!$F$3:$AC$346,'[1]Unit factor_selected'!Z$1,FALSE)</f>
        <v>1.4849161471338802E-7</v>
      </c>
      <c r="BI25" s="94">
        <f>VLOOKUP($H25,'[1]Unit factor_selected'!$F$3:$AC$346,'[1]Unit factor_selected'!AA$1,FALSE)</f>
        <v>1.9100570584220264E-4</v>
      </c>
      <c r="BJ25" s="95">
        <f>VLOOKUP($H25,'[1]Unit factor_selected'!$F$3:$AC$346,'[1]Unit factor_selected'!AB$1,FALSE)</f>
        <v>0.403963453734209</v>
      </c>
      <c r="BK25" s="96">
        <f>VLOOKUP($H25,'[1]Unit factor_selected'!$F$3:$AC$346,'[1]Unit factor_selected'!AC$1,FALSE)</f>
        <v>2.2325972022637624E-3</v>
      </c>
    </row>
    <row r="26" spans="2:63" x14ac:dyDescent="0.2">
      <c r="B26" s="61"/>
      <c r="C26" s="40"/>
      <c r="D26" s="62"/>
      <c r="E26" s="39" t="str">
        <f>[1]LCI!D57</f>
        <v>Heat</v>
      </c>
      <c r="F26" s="42" t="str">
        <f>F138</f>
        <v>heat production, natural gas, at industrial furnace &gt;100kW | heat, district or industrial, natural gas | Cutoff</v>
      </c>
      <c r="G26" s="43" t="str">
        <f t="shared" si="8"/>
        <v>US</v>
      </c>
      <c r="H26" s="44" t="str">
        <f t="shared" si="8"/>
        <v>348b3b3e-3913-4d14-a18a-422487f6f063</v>
      </c>
      <c r="I26" s="45">
        <f>I138</f>
        <v>0</v>
      </c>
      <c r="J26" s="46">
        <f>SUM(I26:I30)</f>
        <v>1</v>
      </c>
      <c r="K26" s="47">
        <v>0</v>
      </c>
      <c r="L26" s="48">
        <v>0</v>
      </c>
      <c r="M26" s="48">
        <v>0</v>
      </c>
      <c r="N26" s="48">
        <v>0</v>
      </c>
      <c r="O26" s="48">
        <v>0</v>
      </c>
      <c r="P26" s="48">
        <v>0</v>
      </c>
      <c r="Q26" s="49">
        <f>[1]LCI!$E57*'[1]EV proj_BAU'!AF$72</f>
        <v>7.8190768098431516</v>
      </c>
      <c r="R26" s="48">
        <v>0</v>
      </c>
      <c r="S26" s="48">
        <v>0</v>
      </c>
      <c r="T26" s="48">
        <v>0</v>
      </c>
      <c r="U26" s="48">
        <v>0</v>
      </c>
      <c r="V26" s="48">
        <v>0</v>
      </c>
      <c r="W26" s="48">
        <v>0</v>
      </c>
      <c r="X26" s="48">
        <v>0</v>
      </c>
      <c r="Y26" s="49">
        <f>[1]LCI!$E57*'[1]EV proj_BAU'!AG$72</f>
        <v>15.925738634947885</v>
      </c>
      <c r="Z26" s="50">
        <v>0</v>
      </c>
      <c r="AA26" s="51">
        <f>$I26*K$26</f>
        <v>0</v>
      </c>
      <c r="AB26" s="52">
        <f t="shared" ref="AB26:AP30" si="11">$I26*L$26</f>
        <v>0</v>
      </c>
      <c r="AC26" s="52">
        <f t="shared" si="11"/>
        <v>0</v>
      </c>
      <c r="AD26" s="52">
        <f t="shared" si="11"/>
        <v>0</v>
      </c>
      <c r="AE26" s="52">
        <f t="shared" si="11"/>
        <v>0</v>
      </c>
      <c r="AF26" s="52">
        <f t="shared" si="11"/>
        <v>0</v>
      </c>
      <c r="AG26" s="53">
        <f t="shared" si="11"/>
        <v>0</v>
      </c>
      <c r="AH26" s="52">
        <f t="shared" si="11"/>
        <v>0</v>
      </c>
      <c r="AI26" s="52">
        <f t="shared" si="11"/>
        <v>0</v>
      </c>
      <c r="AJ26" s="52">
        <f t="shared" si="11"/>
        <v>0</v>
      </c>
      <c r="AK26" s="52">
        <f t="shared" si="11"/>
        <v>0</v>
      </c>
      <c r="AL26" s="52">
        <f t="shared" si="11"/>
        <v>0</v>
      </c>
      <c r="AM26" s="52">
        <f t="shared" si="11"/>
        <v>0</v>
      </c>
      <c r="AN26" s="52">
        <f t="shared" si="11"/>
        <v>0</v>
      </c>
      <c r="AO26" s="53">
        <f t="shared" si="11"/>
        <v>0</v>
      </c>
      <c r="AP26" s="54">
        <f t="shared" si="11"/>
        <v>0</v>
      </c>
      <c r="AQ26" s="55" t="str">
        <f>VLOOKUP($H26,'[1]Unit factor_selected'!$F$3:$AC$346,'[1]Unit factor_selected'!H$1,FALSE)</f>
        <v>MJ</v>
      </c>
      <c r="AR26" s="56">
        <f>VLOOKUP($H26,'[1]Unit factor_selected'!$F$3:$AC$346,'[1]Unit factor_selected'!J$1,FALSE)</f>
        <v>7.2094031587863094E-2</v>
      </c>
      <c r="AS26" s="57">
        <f>VLOOKUP($H26,'[1]Unit factor_selected'!$F$3:$AC$346,'[1]Unit factor_selected'!K$1,FALSE)</f>
        <v>1.1623922373923701</v>
      </c>
      <c r="AT26" s="58">
        <f>VLOOKUP($H26,'[1]Unit factor_selected'!$F$3:$AC$346,'[1]Unit factor_selected'!L$1,FALSE)</f>
        <v>2.0931598834842001E-5</v>
      </c>
      <c r="AU26" s="59">
        <f>VLOOKUP($H26,'[1]Unit factor_selected'!$F$3:$AC$346,'[1]Unit factor_selected'!M$1,FALSE)</f>
        <v>2.5321132153628099E-2</v>
      </c>
      <c r="AV26" s="58">
        <f>VLOOKUP($H26,'[1]Unit factor_selected'!$F$3:$AC$346,'[1]Unit factor_selected'!N$1,FALSE)</f>
        <v>1.6961817255031701E-4</v>
      </c>
      <c r="AW26" s="58">
        <f>VLOOKUP($H26,'[1]Unit factor_selected'!$F$3:$AC$346,'[1]Unit factor_selected'!O$1,FALSE)</f>
        <v>8.4553408816282301E-7</v>
      </c>
      <c r="AX26" s="59">
        <f>VLOOKUP($H26,'[1]Unit factor_selected'!$F$3:$AC$346,'[1]Unit factor_selected'!P$1,FALSE)</f>
        <v>7.3587134749462393E-2</v>
      </c>
      <c r="AY26" s="58">
        <f>VLOOKUP($H26,'[1]Unit factor_selected'!$F$3:$AC$346,'[1]Unit factor_selected'!Q$1,FALSE)</f>
        <v>4.5255056973978998E-4</v>
      </c>
      <c r="AZ26" s="59">
        <f>VLOOKUP($H26,'[1]Unit factor_selected'!$F$3:$AC$346,'[1]Unit factor_selected'!R$1,FALSE)</f>
        <v>3.2094938120077201E-3</v>
      </c>
      <c r="BA26" s="58">
        <f>VLOOKUP($H26,'[1]Unit factor_selected'!$F$3:$AC$346,'[1]Unit factor_selected'!S$1,FALSE)</f>
        <v>2.6225037052588201E-4</v>
      </c>
      <c r="BB26" s="58">
        <f>VLOOKUP($H26,'[1]Unit factor_selected'!$F$3:$AC$346,'[1]Unit factor_selected'!T$1,FALSE)</f>
        <v>2.2693752243180101E-5</v>
      </c>
      <c r="BC26" s="58">
        <f>VLOOKUP($H26,'[1]Unit factor_selected'!$F$3:$AC$346,'[1]Unit factor_selected'!U$1,FALSE)</f>
        <v>2.1284632193969801E-4</v>
      </c>
      <c r="BD26" s="58">
        <f>VLOOKUP($H26,'[1]Unit factor_selected'!$F$3:$AC$346,'[1]Unit factor_selected'!V$1,FALSE)</f>
        <v>2.4085315647483799E-7</v>
      </c>
      <c r="BE26" s="58">
        <f>VLOOKUP($H26,'[1]Unit factor_selected'!$F$3:$AC$346,'[1]Unit factor_selected'!W$1,FALSE)</f>
        <v>1.5759495571695601E-5</v>
      </c>
      <c r="BF26" s="58">
        <f>VLOOKUP($H26,'[1]Unit factor_selected'!$F$3:$AC$346,'[1]Unit factor_selected'!X$1,FALSE)</f>
        <v>4.1886391251840799E-5</v>
      </c>
      <c r="BG26" s="58">
        <f>VLOOKUP($H26,'[1]Unit factor_selected'!$F$3:$AC$346,'[1]Unit factor_selected'!Y$1,FALSE)</f>
        <v>4.4587043810290402E-5</v>
      </c>
      <c r="BH26" s="58">
        <f>VLOOKUP($H26,'[1]Unit factor_selected'!$F$3:$AC$346,'[1]Unit factor_selected'!Z$1,FALSE)</f>
        <v>1.33252968090072E-8</v>
      </c>
      <c r="BI26" s="58">
        <f>VLOOKUP($H26,'[1]Unit factor_selected'!$F$3:$AC$346,'[1]Unit factor_selected'!AA$1,FALSE)</f>
        <v>6.2351253446064903E-5</v>
      </c>
      <c r="BJ26" s="59">
        <f>VLOOKUP($H26,'[1]Unit factor_selected'!$F$3:$AC$346,'[1]Unit factor_selected'!AB$1,FALSE)</f>
        <v>4.1849833346856496E-3</v>
      </c>
      <c r="BK26" s="60">
        <f>VLOOKUP($H26,'[1]Unit factor_selected'!$F$3:$AC$346,'[1]Unit factor_selected'!AC$1,FALSE)</f>
        <v>1.71513863272773E-5</v>
      </c>
    </row>
    <row r="27" spans="2:63" x14ac:dyDescent="0.2">
      <c r="B27" s="61"/>
      <c r="C27" s="40"/>
      <c r="D27" s="62"/>
      <c r="E27" s="61"/>
      <c r="F27" s="63"/>
      <c r="G27" s="64" t="str">
        <f t="shared" si="8"/>
        <v>CN</v>
      </c>
      <c r="H27" s="3" t="str">
        <f t="shared" si="8"/>
        <v>94b37130-2d92-460f-afc2-f9d6895d0814</v>
      </c>
      <c r="I27" s="65">
        <f t="shared" si="8"/>
        <v>0.42</v>
      </c>
      <c r="J27" s="66"/>
      <c r="K27" s="67"/>
      <c r="L27" s="68"/>
      <c r="M27" s="68"/>
      <c r="N27" s="68"/>
      <c r="O27" s="68"/>
      <c r="P27" s="68"/>
      <c r="Q27" s="69"/>
      <c r="R27" s="68"/>
      <c r="S27" s="68"/>
      <c r="T27" s="68"/>
      <c r="U27" s="68"/>
      <c r="V27" s="68"/>
      <c r="W27" s="68"/>
      <c r="X27" s="68"/>
      <c r="Y27" s="69"/>
      <c r="Z27" s="70"/>
      <c r="AA27" s="71">
        <f t="shared" ref="AA27:AA29" si="12">$I27*K$26</f>
        <v>0</v>
      </c>
      <c r="AB27" s="72">
        <f t="shared" si="11"/>
        <v>0</v>
      </c>
      <c r="AC27" s="72">
        <f t="shared" si="11"/>
        <v>0</v>
      </c>
      <c r="AD27" s="72">
        <f t="shared" si="11"/>
        <v>0</v>
      </c>
      <c r="AE27" s="72">
        <f t="shared" si="11"/>
        <v>0</v>
      </c>
      <c r="AF27" s="72">
        <f t="shared" si="11"/>
        <v>0</v>
      </c>
      <c r="AG27" s="73">
        <f t="shared" si="11"/>
        <v>3.2840122601341237</v>
      </c>
      <c r="AH27" s="72">
        <f t="shared" si="11"/>
        <v>0</v>
      </c>
      <c r="AI27" s="72">
        <f t="shared" si="11"/>
        <v>0</v>
      </c>
      <c r="AJ27" s="72">
        <f t="shared" si="11"/>
        <v>0</v>
      </c>
      <c r="AK27" s="72">
        <f t="shared" si="11"/>
        <v>0</v>
      </c>
      <c r="AL27" s="72">
        <f t="shared" si="11"/>
        <v>0</v>
      </c>
      <c r="AM27" s="72">
        <f t="shared" si="11"/>
        <v>0</v>
      </c>
      <c r="AN27" s="72">
        <f t="shared" si="11"/>
        <v>0</v>
      </c>
      <c r="AO27" s="73">
        <f t="shared" si="11"/>
        <v>6.688810226678112</v>
      </c>
      <c r="AP27" s="74">
        <f t="shared" si="11"/>
        <v>0</v>
      </c>
      <c r="AQ27" s="75" t="str">
        <f>VLOOKUP($H27,'[1]Unit factor_selected'!$F$3:$AC$346,'[1]Unit factor_selected'!H$1,FALSE)</f>
        <v>MJ</v>
      </c>
      <c r="AR27" s="76">
        <f>VLOOKUP($H27,'[1]Unit factor_selected'!$F$3:$AC$346,'[1]Unit factor_selected'!J$1,FALSE)</f>
        <v>6.7561703505123999E-2</v>
      </c>
      <c r="AS27" s="6">
        <f>VLOOKUP($H27,'[1]Unit factor_selected'!$F$3:$AC$346,'[1]Unit factor_selected'!K$1,FALSE)</f>
        <v>1.1286368642416</v>
      </c>
      <c r="AT27" s="7">
        <f>VLOOKUP($H27,'[1]Unit factor_selected'!$F$3:$AC$346,'[1]Unit factor_selected'!L$1,FALSE)</f>
        <v>1.34192652696239E-5</v>
      </c>
      <c r="AU27" s="5">
        <f>VLOOKUP($H27,'[1]Unit factor_selected'!$F$3:$AC$346,'[1]Unit factor_selected'!M$1,FALSE)</f>
        <v>2.46079777505234E-2</v>
      </c>
      <c r="AV27" s="7">
        <f>VLOOKUP($H27,'[1]Unit factor_selected'!$F$3:$AC$346,'[1]Unit factor_selected'!N$1,FALSE)</f>
        <v>1.3297703340276601E-4</v>
      </c>
      <c r="AW27" s="7">
        <f>VLOOKUP($H27,'[1]Unit factor_selected'!$F$3:$AC$346,'[1]Unit factor_selected'!O$1,FALSE)</f>
        <v>4.7544411438651503E-7</v>
      </c>
      <c r="AX27" s="5">
        <f>VLOOKUP($H27,'[1]Unit factor_selected'!$F$3:$AC$346,'[1]Unit factor_selected'!P$1,FALSE)</f>
        <v>6.8294048582825603E-2</v>
      </c>
      <c r="AY27" s="7">
        <f>VLOOKUP($H27,'[1]Unit factor_selected'!$F$3:$AC$346,'[1]Unit factor_selected'!Q$1,FALSE)</f>
        <v>3.04392105561114E-4</v>
      </c>
      <c r="AZ27" s="5">
        <f>VLOOKUP($H27,'[1]Unit factor_selected'!$F$3:$AC$346,'[1]Unit factor_selected'!R$1,FALSE)</f>
        <v>3.2654437525124198E-3</v>
      </c>
      <c r="BA27" s="7">
        <f>VLOOKUP($H27,'[1]Unit factor_selected'!$F$3:$AC$346,'[1]Unit factor_selected'!S$1,FALSE)</f>
        <v>2.0455474075815999E-4</v>
      </c>
      <c r="BB27" s="7">
        <f>VLOOKUP($H27,'[1]Unit factor_selected'!$F$3:$AC$346,'[1]Unit factor_selected'!T$1,FALSE)</f>
        <v>1.44714443289619E-5</v>
      </c>
      <c r="BC27" s="7">
        <f>VLOOKUP($H27,'[1]Unit factor_selected'!$F$3:$AC$346,'[1]Unit factor_selected'!U$1,FALSE)</f>
        <v>1.8673082475627399E-4</v>
      </c>
      <c r="BD27" s="7">
        <f>VLOOKUP($H27,'[1]Unit factor_selected'!$F$3:$AC$346,'[1]Unit factor_selected'!V$1,FALSE)</f>
        <v>1.1570836096670501E-7</v>
      </c>
      <c r="BE27" s="7">
        <f>VLOOKUP($H27,'[1]Unit factor_selected'!$F$3:$AC$346,'[1]Unit factor_selected'!W$1,FALSE)</f>
        <v>1.0657233038909801E-5</v>
      </c>
      <c r="BF27" s="7">
        <f>VLOOKUP($H27,'[1]Unit factor_selected'!$F$3:$AC$346,'[1]Unit factor_selected'!X$1,FALSE)</f>
        <v>3.8412323609695801E-5</v>
      </c>
      <c r="BG27" s="7">
        <f>VLOOKUP($H27,'[1]Unit factor_selected'!$F$3:$AC$346,'[1]Unit factor_selected'!Y$1,FALSE)</f>
        <v>4.1262791322937203E-5</v>
      </c>
      <c r="BH27" s="7">
        <f>VLOOKUP($H27,'[1]Unit factor_selected'!$F$3:$AC$346,'[1]Unit factor_selected'!Z$1,FALSE)</f>
        <v>6.9985129754833599E-9</v>
      </c>
      <c r="BI27" s="7">
        <f>VLOOKUP($H27,'[1]Unit factor_selected'!$F$3:$AC$346,'[1]Unit factor_selected'!AA$1,FALSE)</f>
        <v>3.97048683969412E-5</v>
      </c>
      <c r="BJ27" s="5">
        <f>VLOOKUP($H27,'[1]Unit factor_selected'!$F$3:$AC$346,'[1]Unit factor_selected'!AB$1,FALSE)</f>
        <v>3.8609525070636801E-3</v>
      </c>
      <c r="BK27" s="77">
        <f>VLOOKUP($H27,'[1]Unit factor_selected'!$F$3:$AC$346,'[1]Unit factor_selected'!AC$1,FALSE)</f>
        <v>7.9763357328164692E-6</v>
      </c>
    </row>
    <row r="28" spans="2:63" x14ac:dyDescent="0.2">
      <c r="B28" s="61"/>
      <c r="C28" s="40"/>
      <c r="D28" s="62"/>
      <c r="E28" s="61"/>
      <c r="F28" s="63"/>
      <c r="G28" s="64" t="str">
        <f t="shared" si="8"/>
        <v>JP</v>
      </c>
      <c r="H28" s="3" t="str">
        <f t="shared" si="8"/>
        <v>4c970fa9-d056-405f-8871-64ebf0f37ffc</v>
      </c>
      <c r="I28" s="65">
        <f t="shared" si="8"/>
        <v>0.33</v>
      </c>
      <c r="J28" s="66"/>
      <c r="K28" s="67"/>
      <c r="L28" s="68"/>
      <c r="M28" s="68"/>
      <c r="N28" s="68"/>
      <c r="O28" s="68"/>
      <c r="P28" s="68"/>
      <c r="Q28" s="69"/>
      <c r="R28" s="68"/>
      <c r="S28" s="68"/>
      <c r="T28" s="68"/>
      <c r="U28" s="68"/>
      <c r="V28" s="68"/>
      <c r="W28" s="68"/>
      <c r="X28" s="68"/>
      <c r="Y28" s="69"/>
      <c r="Z28" s="70"/>
      <c r="AA28" s="71">
        <f t="shared" si="12"/>
        <v>0</v>
      </c>
      <c r="AB28" s="72">
        <f t="shared" si="11"/>
        <v>0</v>
      </c>
      <c r="AC28" s="72">
        <f t="shared" si="11"/>
        <v>0</v>
      </c>
      <c r="AD28" s="72">
        <f t="shared" si="11"/>
        <v>0</v>
      </c>
      <c r="AE28" s="72">
        <f t="shared" si="11"/>
        <v>0</v>
      </c>
      <c r="AF28" s="72">
        <f t="shared" si="11"/>
        <v>0</v>
      </c>
      <c r="AG28" s="73">
        <f t="shared" si="11"/>
        <v>2.5802953472482399</v>
      </c>
      <c r="AH28" s="72">
        <f t="shared" si="11"/>
        <v>0</v>
      </c>
      <c r="AI28" s="72">
        <f t="shared" si="11"/>
        <v>0</v>
      </c>
      <c r="AJ28" s="72">
        <f t="shared" si="11"/>
        <v>0</v>
      </c>
      <c r="AK28" s="72">
        <f t="shared" si="11"/>
        <v>0</v>
      </c>
      <c r="AL28" s="72">
        <f t="shared" si="11"/>
        <v>0</v>
      </c>
      <c r="AM28" s="72">
        <f t="shared" si="11"/>
        <v>0</v>
      </c>
      <c r="AN28" s="72">
        <f t="shared" si="11"/>
        <v>0</v>
      </c>
      <c r="AO28" s="73">
        <f t="shared" si="11"/>
        <v>5.2554937495328025</v>
      </c>
      <c r="AP28" s="74">
        <f t="shared" si="11"/>
        <v>0</v>
      </c>
      <c r="AQ28" s="75" t="str">
        <f>VLOOKUP($H28,'[1]Unit factor_selected'!$F$3:$AC$346,'[1]Unit factor_selected'!H$1,FALSE)</f>
        <v>MJ</v>
      </c>
      <c r="AR28" s="76">
        <f>VLOOKUP($H28,'[1]Unit factor_selected'!$F$3:$AC$346,'[1]Unit factor_selected'!J$1,FALSE)</f>
        <v>7.93512076278024E-2</v>
      </c>
      <c r="AS28" s="6">
        <f>VLOOKUP($H28,'[1]Unit factor_selected'!$F$3:$AC$346,'[1]Unit factor_selected'!K$1,FALSE)</f>
        <v>1.32276848359443</v>
      </c>
      <c r="AT28" s="7">
        <f>VLOOKUP($H28,'[1]Unit factor_selected'!$F$3:$AC$346,'[1]Unit factor_selected'!L$1,FALSE)</f>
        <v>3.1263415803588299E-5</v>
      </c>
      <c r="AU28" s="5">
        <f>VLOOKUP($H28,'[1]Unit factor_selected'!$F$3:$AC$346,'[1]Unit factor_selected'!M$1,FALSE)</f>
        <v>2.8641793027265099E-2</v>
      </c>
      <c r="AV28" s="7">
        <f>VLOOKUP($H28,'[1]Unit factor_selected'!$F$3:$AC$346,'[1]Unit factor_selected'!N$1,FALSE)</f>
        <v>4.5261992541638499E-4</v>
      </c>
      <c r="AW28" s="7">
        <f>VLOOKUP($H28,'[1]Unit factor_selected'!$F$3:$AC$346,'[1]Unit factor_selected'!O$1,FALSE)</f>
        <v>1.53309941271616E-6</v>
      </c>
      <c r="AX28" s="5">
        <f>VLOOKUP($H28,'[1]Unit factor_selected'!$F$3:$AC$346,'[1]Unit factor_selected'!P$1,FALSE)</f>
        <v>8.0566010804188806E-2</v>
      </c>
      <c r="AY28" s="7">
        <f>VLOOKUP($H28,'[1]Unit factor_selected'!$F$3:$AC$346,'[1]Unit factor_selected'!Q$1,FALSE)</f>
        <v>1.6155785489210201E-3</v>
      </c>
      <c r="AZ28" s="5">
        <f>VLOOKUP($H28,'[1]Unit factor_selected'!$F$3:$AC$346,'[1]Unit factor_selected'!R$1,FALSE)</f>
        <v>8.8357184081817308E-3</v>
      </c>
      <c r="BA28" s="7">
        <f>VLOOKUP($H28,'[1]Unit factor_selected'!$F$3:$AC$346,'[1]Unit factor_selected'!S$1,FALSE)</f>
        <v>4.2126662656830402E-4</v>
      </c>
      <c r="BB28" s="7">
        <f>VLOOKUP($H28,'[1]Unit factor_selected'!$F$3:$AC$346,'[1]Unit factor_selected'!T$1,FALSE)</f>
        <v>3.1856838700717401E-4</v>
      </c>
      <c r="BC28" s="7">
        <f>VLOOKUP($H28,'[1]Unit factor_selected'!$F$3:$AC$346,'[1]Unit factor_selected'!U$1,FALSE)</f>
        <v>5.9676567228942202E-4</v>
      </c>
      <c r="BD28" s="7">
        <f>VLOOKUP($H28,'[1]Unit factor_selected'!$F$3:$AC$346,'[1]Unit factor_selected'!V$1,FALSE)</f>
        <v>3.62731138567858E-7</v>
      </c>
      <c r="BE28" s="7">
        <f>VLOOKUP($H28,'[1]Unit factor_selected'!$F$3:$AC$346,'[1]Unit factor_selected'!W$1,FALSE)</f>
        <v>7.2609868172480204E-5</v>
      </c>
      <c r="BF28" s="7">
        <f>VLOOKUP($H28,'[1]Unit factor_selected'!$F$3:$AC$346,'[1]Unit factor_selected'!X$1,FALSE)</f>
        <v>7.5021780235330594E-5</v>
      </c>
      <c r="BG28" s="7">
        <f>VLOOKUP($H28,'[1]Unit factor_selected'!$F$3:$AC$346,'[1]Unit factor_selected'!Y$1,FALSE)</f>
        <v>7.92969361637094E-5</v>
      </c>
      <c r="BH28" s="7">
        <f>VLOOKUP($H28,'[1]Unit factor_selected'!$F$3:$AC$346,'[1]Unit factor_selected'!Z$1,FALSE)</f>
        <v>4.5492952877156298E-9</v>
      </c>
      <c r="BI28" s="7">
        <f>VLOOKUP($H28,'[1]Unit factor_selected'!$F$3:$AC$346,'[1]Unit factor_selected'!AA$1,FALSE)</f>
        <v>9.0580613030702498E-5</v>
      </c>
      <c r="BJ28" s="5">
        <f>VLOOKUP($H28,'[1]Unit factor_selected'!$F$3:$AC$346,'[1]Unit factor_selected'!AB$1,FALSE)</f>
        <v>2.86655183532433E-2</v>
      </c>
      <c r="BK28" s="77">
        <f>VLOOKUP($H28,'[1]Unit factor_selected'!$F$3:$AC$346,'[1]Unit factor_selected'!AC$1,FALSE)</f>
        <v>4.2197206111642398E-5</v>
      </c>
    </row>
    <row r="29" spans="2:63" x14ac:dyDescent="0.2">
      <c r="B29" s="61"/>
      <c r="C29" s="40"/>
      <c r="D29" s="62"/>
      <c r="E29" s="61"/>
      <c r="F29" s="63"/>
      <c r="G29" s="64" t="str">
        <f t="shared" si="8"/>
        <v>KR</v>
      </c>
      <c r="H29" s="3" t="str">
        <f t="shared" si="8"/>
        <v>a3a7e5f6-7e8c-43a3-8d7a-39bd79efc2f9</v>
      </c>
      <c r="I29" s="65">
        <f t="shared" si="8"/>
        <v>0.15</v>
      </c>
      <c r="J29" s="66"/>
      <c r="K29" s="67"/>
      <c r="L29" s="68"/>
      <c r="M29" s="68"/>
      <c r="N29" s="68"/>
      <c r="O29" s="68"/>
      <c r="P29" s="68"/>
      <c r="Q29" s="69"/>
      <c r="R29" s="68"/>
      <c r="S29" s="68"/>
      <c r="T29" s="68"/>
      <c r="U29" s="68"/>
      <c r="V29" s="68"/>
      <c r="W29" s="68"/>
      <c r="X29" s="68"/>
      <c r="Y29" s="69"/>
      <c r="Z29" s="70"/>
      <c r="AA29" s="71">
        <f t="shared" si="12"/>
        <v>0</v>
      </c>
      <c r="AB29" s="72">
        <f t="shared" si="11"/>
        <v>0</v>
      </c>
      <c r="AC29" s="72">
        <f t="shared" si="11"/>
        <v>0</v>
      </c>
      <c r="AD29" s="72">
        <f t="shared" si="11"/>
        <v>0</v>
      </c>
      <c r="AE29" s="72">
        <f t="shared" si="11"/>
        <v>0</v>
      </c>
      <c r="AF29" s="72">
        <f t="shared" si="11"/>
        <v>0</v>
      </c>
      <c r="AG29" s="73">
        <f t="shared" si="11"/>
        <v>1.1728615214764726</v>
      </c>
      <c r="AH29" s="72">
        <f t="shared" si="11"/>
        <v>0</v>
      </c>
      <c r="AI29" s="72">
        <f t="shared" si="11"/>
        <v>0</v>
      </c>
      <c r="AJ29" s="72">
        <f t="shared" si="11"/>
        <v>0</v>
      </c>
      <c r="AK29" s="72">
        <f t="shared" si="11"/>
        <v>0</v>
      </c>
      <c r="AL29" s="72">
        <f t="shared" si="11"/>
        <v>0</v>
      </c>
      <c r="AM29" s="72">
        <f t="shared" si="11"/>
        <v>0</v>
      </c>
      <c r="AN29" s="72">
        <f t="shared" si="11"/>
        <v>0</v>
      </c>
      <c r="AO29" s="73">
        <f t="shared" si="11"/>
        <v>2.3888607952421825</v>
      </c>
      <c r="AP29" s="74">
        <f t="shared" si="11"/>
        <v>0</v>
      </c>
      <c r="AQ29" s="75" t="str">
        <f>VLOOKUP($H29,'[1]Unit factor_selected'!$F$3:$AC$346,'[1]Unit factor_selected'!H$1,FALSE)</f>
        <v>MJ</v>
      </c>
      <c r="AR29" s="76">
        <f>VLOOKUP($H29,'[1]Unit factor_selected'!$F$3:$AC$346,'[1]Unit factor_selected'!J$1,FALSE)</f>
        <v>6.7253809860047906E-2</v>
      </c>
      <c r="AS29" s="6">
        <f>VLOOKUP($H29,'[1]Unit factor_selected'!$F$3:$AC$346,'[1]Unit factor_selected'!K$1,FALSE)</f>
        <v>1.1294125052100501</v>
      </c>
      <c r="AT29" s="7">
        <f>VLOOKUP($H29,'[1]Unit factor_selected'!$F$3:$AC$346,'[1]Unit factor_selected'!L$1,FALSE)</f>
        <v>1.2795087764735001E-5</v>
      </c>
      <c r="AU29" s="5">
        <f>VLOOKUP($H29,'[1]Unit factor_selected'!$F$3:$AC$346,'[1]Unit factor_selected'!M$1,FALSE)</f>
        <v>2.4575331543782601E-2</v>
      </c>
      <c r="AV29" s="7">
        <f>VLOOKUP($H29,'[1]Unit factor_selected'!$F$3:$AC$346,'[1]Unit factor_selected'!N$1,FALSE)</f>
        <v>1.3506052312702401E-4</v>
      </c>
      <c r="AW29" s="7">
        <f>VLOOKUP($H29,'[1]Unit factor_selected'!$F$3:$AC$346,'[1]Unit factor_selected'!O$1,FALSE)</f>
        <v>6.5286606690765305E-7</v>
      </c>
      <c r="AX29" s="5">
        <f>VLOOKUP($H29,'[1]Unit factor_selected'!$F$3:$AC$346,'[1]Unit factor_selected'!P$1,FALSE)</f>
        <v>6.7967294629948397E-2</v>
      </c>
      <c r="AY29" s="7">
        <f>VLOOKUP($H29,'[1]Unit factor_selected'!$F$3:$AC$346,'[1]Unit factor_selected'!Q$1,FALSE)</f>
        <v>3.0695237695689098E-4</v>
      </c>
      <c r="AZ29" s="5">
        <f>VLOOKUP($H29,'[1]Unit factor_selected'!$F$3:$AC$346,'[1]Unit factor_selected'!R$1,FALSE)</f>
        <v>3.3629623399084999E-3</v>
      </c>
      <c r="BA29" s="7">
        <f>VLOOKUP($H29,'[1]Unit factor_selected'!$F$3:$AC$346,'[1]Unit factor_selected'!S$1,FALSE)</f>
        <v>3.1601268785079798E-4</v>
      </c>
      <c r="BB29" s="7">
        <f>VLOOKUP($H29,'[1]Unit factor_selected'!$F$3:$AC$346,'[1]Unit factor_selected'!T$1,FALSE)</f>
        <v>2.41154246765223E-5</v>
      </c>
      <c r="BC29" s="7">
        <f>VLOOKUP($H29,'[1]Unit factor_selected'!$F$3:$AC$346,'[1]Unit factor_selected'!U$1,FALSE)</f>
        <v>1.8980648163218099E-4</v>
      </c>
      <c r="BD29" s="7">
        <f>VLOOKUP($H29,'[1]Unit factor_selected'!$F$3:$AC$346,'[1]Unit factor_selected'!V$1,FALSE)</f>
        <v>1.2888913005812801E-7</v>
      </c>
      <c r="BE29" s="7">
        <f>VLOOKUP($H29,'[1]Unit factor_selected'!$F$3:$AC$346,'[1]Unit factor_selected'!W$1,FALSE)</f>
        <v>1.0828460730635399E-5</v>
      </c>
      <c r="BF29" s="7">
        <f>VLOOKUP($H29,'[1]Unit factor_selected'!$F$3:$AC$346,'[1]Unit factor_selected'!X$1,FALSE)</f>
        <v>3.7330935365714099E-5</v>
      </c>
      <c r="BG29" s="7">
        <f>VLOOKUP($H29,'[1]Unit factor_selected'!$F$3:$AC$346,'[1]Unit factor_selected'!Y$1,FALSE)</f>
        <v>4.0187916432751998E-5</v>
      </c>
      <c r="BH29" s="7">
        <f>VLOOKUP($H29,'[1]Unit factor_selected'!$F$3:$AC$346,'[1]Unit factor_selected'!Z$1,FALSE)</f>
        <v>6.9775474062308804E-9</v>
      </c>
      <c r="BI29" s="7">
        <f>VLOOKUP($H29,'[1]Unit factor_selected'!$F$3:$AC$346,'[1]Unit factor_selected'!AA$1,FALSE)</f>
        <v>3.7985140662090601E-5</v>
      </c>
      <c r="BJ29" s="5">
        <f>VLOOKUP($H29,'[1]Unit factor_selected'!$F$3:$AC$346,'[1]Unit factor_selected'!AB$1,FALSE)</f>
        <v>3.7708823359342602E-3</v>
      </c>
      <c r="BK29" s="77">
        <f>VLOOKUP($H29,'[1]Unit factor_selected'!$F$3:$AC$346,'[1]Unit factor_selected'!AC$1,FALSE)</f>
        <v>9.0492303943148604E-6</v>
      </c>
    </row>
    <row r="30" spans="2:63" x14ac:dyDescent="0.2">
      <c r="B30" s="61"/>
      <c r="C30" s="40"/>
      <c r="D30" s="62"/>
      <c r="E30" s="78"/>
      <c r="F30" s="79"/>
      <c r="G30" s="80" t="str">
        <f t="shared" si="8"/>
        <v>RER</v>
      </c>
      <c r="H30" s="81" t="str">
        <f t="shared" si="8"/>
        <v>81f57f68-26a0-32eb-bdd1-6d68bf145cbf</v>
      </c>
      <c r="I30" s="82">
        <f t="shared" si="8"/>
        <v>0.1</v>
      </c>
      <c r="J30" s="83"/>
      <c r="K30" s="84"/>
      <c r="L30" s="85"/>
      <c r="M30" s="85"/>
      <c r="N30" s="85"/>
      <c r="O30" s="85"/>
      <c r="P30" s="85"/>
      <c r="Q30" s="86"/>
      <c r="R30" s="85"/>
      <c r="S30" s="85"/>
      <c r="T30" s="85"/>
      <c r="U30" s="85"/>
      <c r="V30" s="85"/>
      <c r="W30" s="85"/>
      <c r="X30" s="85"/>
      <c r="Y30" s="86"/>
      <c r="Z30" s="87"/>
      <c r="AA30" s="88">
        <f>$I30*K$26</f>
        <v>0</v>
      </c>
      <c r="AB30" s="89">
        <f t="shared" si="11"/>
        <v>0</v>
      </c>
      <c r="AC30" s="89">
        <f t="shared" si="11"/>
        <v>0</v>
      </c>
      <c r="AD30" s="89">
        <f t="shared" si="11"/>
        <v>0</v>
      </c>
      <c r="AE30" s="89">
        <f t="shared" si="11"/>
        <v>0</v>
      </c>
      <c r="AF30" s="89">
        <f t="shared" si="11"/>
        <v>0</v>
      </c>
      <c r="AG30" s="35">
        <f t="shared" si="11"/>
        <v>0.78190768098431518</v>
      </c>
      <c r="AH30" s="89">
        <f t="shared" si="11"/>
        <v>0</v>
      </c>
      <c r="AI30" s="89">
        <f t="shared" si="11"/>
        <v>0</v>
      </c>
      <c r="AJ30" s="89">
        <f t="shared" si="11"/>
        <v>0</v>
      </c>
      <c r="AK30" s="89">
        <f t="shared" si="11"/>
        <v>0</v>
      </c>
      <c r="AL30" s="89">
        <f t="shared" si="11"/>
        <v>0</v>
      </c>
      <c r="AM30" s="89">
        <f t="shared" si="11"/>
        <v>0</v>
      </c>
      <c r="AN30" s="89">
        <f t="shared" si="11"/>
        <v>0</v>
      </c>
      <c r="AO30" s="35">
        <f t="shared" si="11"/>
        <v>1.5925738634947886</v>
      </c>
      <c r="AP30" s="90">
        <f t="shared" si="11"/>
        <v>0</v>
      </c>
      <c r="AQ30" s="91" t="str">
        <f>VLOOKUP($H30,'[1]Unit factor_selected'!$F$3:$AC$346,'[1]Unit factor_selected'!H$1,FALSE)</f>
        <v>MJ</v>
      </c>
      <c r="AR30" s="92">
        <f>VLOOKUP($H30,'[1]Unit factor_selected'!$F$3:$AC$346,'[1]Unit factor_selected'!J$1,FALSE)</f>
        <v>7.0118048765538996E-2</v>
      </c>
      <c r="AS30" s="93">
        <f>VLOOKUP($H30,'[1]Unit factor_selected'!$F$3:$AC$346,'[1]Unit factor_selected'!K$1,FALSE)</f>
        <v>1.3497453408187099</v>
      </c>
      <c r="AT30" s="94">
        <f>VLOOKUP($H30,'[1]Unit factor_selected'!$F$3:$AC$346,'[1]Unit factor_selected'!L$1,FALSE)</f>
        <v>1.06301210372212E-5</v>
      </c>
      <c r="AU30" s="95">
        <f>VLOOKUP($H30,'[1]Unit factor_selected'!$F$3:$AC$346,'[1]Unit factor_selected'!M$1,FALSE)</f>
        <v>2.9385955179995399E-2</v>
      </c>
      <c r="AV30" s="94">
        <f>VLOOKUP($H30,'[1]Unit factor_selected'!$F$3:$AC$346,'[1]Unit factor_selected'!N$1,FALSE)</f>
        <v>1.0025233031106201E-4</v>
      </c>
      <c r="AW30" s="94">
        <f>VLOOKUP($H30,'[1]Unit factor_selected'!$F$3:$AC$346,'[1]Unit factor_selected'!O$1,FALSE)</f>
        <v>5.9555853283527898E-7</v>
      </c>
      <c r="AX30" s="95">
        <f>VLOOKUP($H30,'[1]Unit factor_selected'!$F$3:$AC$346,'[1]Unit factor_selected'!P$1,FALSE)</f>
        <v>7.0869144201546899E-2</v>
      </c>
      <c r="AY30" s="94">
        <f>VLOOKUP($H30,'[1]Unit factor_selected'!$F$3:$AC$346,'[1]Unit factor_selected'!Q$1,FALSE)</f>
        <v>4.5144039477974199E-4</v>
      </c>
      <c r="AZ30" s="95">
        <f>VLOOKUP($H30,'[1]Unit factor_selected'!$F$3:$AC$346,'[1]Unit factor_selected'!R$1,FALSE)</f>
        <v>1.5356028778998299E-3</v>
      </c>
      <c r="BA30" s="94">
        <f>VLOOKUP($H30,'[1]Unit factor_selected'!$F$3:$AC$346,'[1]Unit factor_selected'!S$1,FALSE)</f>
        <v>3.2455970565379699E-4</v>
      </c>
      <c r="BB30" s="94">
        <f>VLOOKUP($H30,'[1]Unit factor_selected'!$F$3:$AC$346,'[1]Unit factor_selected'!T$1,FALSE)</f>
        <v>3.01250376434892E-5</v>
      </c>
      <c r="BC30" s="94">
        <f>VLOOKUP($H30,'[1]Unit factor_selected'!$F$3:$AC$346,'[1]Unit factor_selected'!U$1,FALSE)</f>
        <v>2.66615630405421E-4</v>
      </c>
      <c r="BD30" s="94">
        <f>VLOOKUP($H30,'[1]Unit factor_selected'!$F$3:$AC$346,'[1]Unit factor_selected'!V$1,FALSE)</f>
        <v>6.0700632641943398E-8</v>
      </c>
      <c r="BE30" s="94">
        <f>VLOOKUP($H30,'[1]Unit factor_selected'!$F$3:$AC$346,'[1]Unit factor_selected'!W$1,FALSE)</f>
        <v>1.7662890886774801E-5</v>
      </c>
      <c r="BF30" s="94">
        <f>VLOOKUP($H30,'[1]Unit factor_selected'!$F$3:$AC$346,'[1]Unit factor_selected'!X$1,FALSE)</f>
        <v>3.2165862121886299E-5</v>
      </c>
      <c r="BG30" s="94">
        <f>VLOOKUP($H30,'[1]Unit factor_selected'!$F$3:$AC$346,'[1]Unit factor_selected'!Y$1,FALSE)</f>
        <v>3.4052642672935498E-5</v>
      </c>
      <c r="BH30" s="94">
        <f>VLOOKUP($H30,'[1]Unit factor_selected'!$F$3:$AC$346,'[1]Unit factor_selected'!Z$1,FALSE)</f>
        <v>1.6017502682224398E-8</v>
      </c>
      <c r="BI30" s="94">
        <f>VLOOKUP($H30,'[1]Unit factor_selected'!$F$3:$AC$346,'[1]Unit factor_selected'!AA$1,FALSE)</f>
        <v>3.0729154602136902E-5</v>
      </c>
      <c r="BJ30" s="95">
        <f>VLOOKUP($H30,'[1]Unit factor_selected'!$F$3:$AC$346,'[1]Unit factor_selected'!AB$1,FALSE)</f>
        <v>5.1457720294377004E-3</v>
      </c>
      <c r="BK30" s="96">
        <f>VLOOKUP($H30,'[1]Unit factor_selected'!$F$3:$AC$346,'[1]Unit factor_selected'!AC$1,FALSE)</f>
        <v>2.1648941226151601E-5</v>
      </c>
    </row>
    <row r="31" spans="2:63" x14ac:dyDescent="0.2">
      <c r="B31" s="61"/>
      <c r="C31" s="40"/>
      <c r="D31" s="111"/>
      <c r="E31" s="91" t="str">
        <f>[1]LCI!D58</f>
        <v>Wastewater, PV</v>
      </c>
      <c r="F31" s="106" t="str">
        <f>'[1]Unit factor_selected'!D304</f>
        <v>market for wastewater from PV cell production | wastewater from PV cell production | Cutoff, U</v>
      </c>
      <c r="G31" s="80" t="str">
        <f>'[1]Unit factor_selected'!E304</f>
        <v>GLO</v>
      </c>
      <c r="H31" s="81" t="str">
        <f>'[1]Unit factor_selected'!F304</f>
        <v>6bd9e3d6-fe1d-3893-b071-a32500601791</v>
      </c>
      <c r="I31" s="82">
        <v>1</v>
      </c>
      <c r="J31" s="82">
        <f>I31</f>
        <v>1</v>
      </c>
      <c r="K31" s="107">
        <v>0</v>
      </c>
      <c r="L31" s="108">
        <v>0</v>
      </c>
      <c r="M31" s="108">
        <v>0</v>
      </c>
      <c r="N31" s="108">
        <v>0</v>
      </c>
      <c r="O31" s="108">
        <v>0</v>
      </c>
      <c r="P31" s="108">
        <v>0</v>
      </c>
      <c r="Q31" s="109">
        <f>[1]LCI!$E58*'[1]EV proj_BAU'!AF$72</f>
        <v>0.26063589366143841</v>
      </c>
      <c r="R31" s="108">
        <v>0</v>
      </c>
      <c r="S31" s="108">
        <v>0</v>
      </c>
      <c r="T31" s="108">
        <v>0</v>
      </c>
      <c r="U31" s="108">
        <v>0</v>
      </c>
      <c r="V31" s="108">
        <v>0</v>
      </c>
      <c r="W31" s="108">
        <v>0</v>
      </c>
      <c r="X31" s="108">
        <v>0</v>
      </c>
      <c r="Y31" s="109">
        <f>[1]LCI!$E58*'[1]EV proj_BAU'!AG$72</f>
        <v>0.5308579544982629</v>
      </c>
      <c r="Z31" s="110">
        <v>0</v>
      </c>
      <c r="AA31" s="88">
        <f>$I31*K31</f>
        <v>0</v>
      </c>
      <c r="AB31" s="89">
        <f t="shared" ref="AB31:AP34" si="13">$I31*L31</f>
        <v>0</v>
      </c>
      <c r="AC31" s="89">
        <f t="shared" si="13"/>
        <v>0</v>
      </c>
      <c r="AD31" s="89">
        <f t="shared" si="13"/>
        <v>0</v>
      </c>
      <c r="AE31" s="89">
        <f t="shared" si="13"/>
        <v>0</v>
      </c>
      <c r="AF31" s="89">
        <f t="shared" si="13"/>
        <v>0</v>
      </c>
      <c r="AG31" s="35">
        <f t="shared" si="13"/>
        <v>0.26063589366143841</v>
      </c>
      <c r="AH31" s="89">
        <f t="shared" si="13"/>
        <v>0</v>
      </c>
      <c r="AI31" s="89">
        <f t="shared" si="13"/>
        <v>0</v>
      </c>
      <c r="AJ31" s="89">
        <f t="shared" si="13"/>
        <v>0</v>
      </c>
      <c r="AK31" s="89">
        <f t="shared" si="13"/>
        <v>0</v>
      </c>
      <c r="AL31" s="89">
        <f t="shared" si="13"/>
        <v>0</v>
      </c>
      <c r="AM31" s="89">
        <f t="shared" si="13"/>
        <v>0</v>
      </c>
      <c r="AN31" s="89">
        <f t="shared" si="13"/>
        <v>0</v>
      </c>
      <c r="AO31" s="35">
        <f t="shared" si="13"/>
        <v>0.5308579544982629</v>
      </c>
      <c r="AP31" s="90">
        <f t="shared" si="13"/>
        <v>0</v>
      </c>
      <c r="AQ31" s="91" t="str">
        <f>VLOOKUP($H31,'[1]Unit factor_selected'!$F$3:$AC$346,'[1]Unit factor_selected'!H$1,FALSE)</f>
        <v>m3</v>
      </c>
      <c r="AR31" s="92">
        <f>VLOOKUP($H31,'[1]Unit factor_selected'!$F$3:$AC$346,'[1]Unit factor_selected'!J$1,FALSE)</f>
        <v>2.1547690500000001</v>
      </c>
      <c r="AS31" s="93">
        <f>VLOOKUP($H31,'[1]Unit factor_selected'!$F$3:$AC$346,'[1]Unit factor_selected'!K$1,FALSE)</f>
        <v>18.523703579999999</v>
      </c>
      <c r="AT31" s="94">
        <f>VLOOKUP($H31,'[1]Unit factor_selected'!$F$3:$AC$346,'[1]Unit factor_selected'!L$1,FALSE)</f>
        <v>2.8585680000000001E-3</v>
      </c>
      <c r="AU31" s="95">
        <f>VLOOKUP($H31,'[1]Unit factor_selected'!$F$3:$AC$346,'[1]Unit factor_selected'!M$1,FALSE)</f>
        <v>0.30752721999999999</v>
      </c>
      <c r="AV31" s="94">
        <f>VLOOKUP($H31,'[1]Unit factor_selected'!$F$3:$AC$346,'[1]Unit factor_selected'!N$1,FALSE)</f>
        <v>9.8026247999999996E-2</v>
      </c>
      <c r="AW31" s="94">
        <f>VLOOKUP($H31,'[1]Unit factor_selected'!$F$3:$AC$346,'[1]Unit factor_selected'!O$1,FALSE)</f>
        <v>1.3793975999999999E-2</v>
      </c>
      <c r="AX31" s="95">
        <f>VLOOKUP($H31,'[1]Unit factor_selected'!$F$3:$AC$346,'[1]Unit factor_selected'!P$1,FALSE)</f>
        <v>2.1983270209999999</v>
      </c>
      <c r="AY31" s="94">
        <f>VLOOKUP($H31,'[1]Unit factor_selected'!$F$3:$AC$346,'[1]Unit factor_selected'!Q$1,FALSE)</f>
        <v>0.19307491600000001</v>
      </c>
      <c r="AZ31" s="95">
        <f>VLOOKUP($H31,'[1]Unit factor_selected'!$F$3:$AC$346,'[1]Unit factor_selected'!R$1,FALSE)</f>
        <v>1.740419838</v>
      </c>
      <c r="BA31" s="94">
        <f>VLOOKUP($H31,'[1]Unit factor_selected'!$F$3:$AC$346,'[1]Unit factor_selected'!S$1,FALSE)</f>
        <v>0.12085474</v>
      </c>
      <c r="BB31" s="94">
        <f>VLOOKUP($H31,'[1]Unit factor_selected'!$F$3:$AC$346,'[1]Unit factor_selected'!T$1,FALSE)</f>
        <v>2.6924345999999998E-2</v>
      </c>
      <c r="BC31" s="94">
        <f>VLOOKUP($H31,'[1]Unit factor_selected'!$F$3:$AC$346,'[1]Unit factor_selected'!U$1,FALSE)</f>
        <v>0.12799413800000001</v>
      </c>
      <c r="BD31" s="94">
        <f>VLOOKUP($H31,'[1]Unit factor_selected'!$F$3:$AC$346,'[1]Unit factor_selected'!V$1,FALSE)</f>
        <v>3.811871E-2</v>
      </c>
      <c r="BE31" s="94">
        <f>VLOOKUP($H31,'[1]Unit factor_selected'!$F$3:$AC$346,'[1]Unit factor_selected'!W$1,FALSE)</f>
        <v>1.0717676000000001E-2</v>
      </c>
      <c r="BF31" s="94">
        <f>VLOOKUP($H31,'[1]Unit factor_selected'!$F$3:$AC$346,'[1]Unit factor_selected'!X$1,FALSE)</f>
        <v>4.2846639999999997E-3</v>
      </c>
      <c r="BG31" s="94">
        <f>VLOOKUP($H31,'[1]Unit factor_selected'!$F$3:$AC$346,'[1]Unit factor_selected'!Y$1,FALSE)</f>
        <v>4.3499159999999997E-3</v>
      </c>
      <c r="BH31" s="94">
        <f>VLOOKUP($H31,'[1]Unit factor_selected'!$F$3:$AC$346,'[1]Unit factor_selected'!Z$1,FALSE)</f>
        <v>5.3199999999999999E-6</v>
      </c>
      <c r="BI31" s="94">
        <f>VLOOKUP($H31,'[1]Unit factor_selected'!$F$3:$AC$346,'[1]Unit factor_selected'!AA$1,FALSE)</f>
        <v>5.916335E-3</v>
      </c>
      <c r="BJ31" s="95">
        <f>VLOOKUP($H31,'[1]Unit factor_selected'!$F$3:$AC$346,'[1]Unit factor_selected'!AB$1,FALSE)</f>
        <v>7.2676353870000003</v>
      </c>
      <c r="BK31" s="96">
        <f>VLOOKUP($H31,'[1]Unit factor_selected'!$F$3:$AC$346,'[1]Unit factor_selected'!AC$1,FALSE)</f>
        <v>-0.88631280899999998</v>
      </c>
    </row>
    <row r="32" spans="2:63" x14ac:dyDescent="0.2">
      <c r="B32" s="61"/>
      <c r="C32" s="40"/>
      <c r="D32" s="41" t="str">
        <f>[1]LCI!C59</f>
        <v>Na2S2O3</v>
      </c>
      <c r="E32" s="55" t="str">
        <f>[1]LCI!D59</f>
        <v>Mirabilite</v>
      </c>
      <c r="F32" s="97" t="str">
        <f>'[1]Unit factor_selected'!D309</f>
        <v>market for sodium sulfate, anhydrite | sodium sulfate, anhydrite | Cutoff, U</v>
      </c>
      <c r="G32" s="43" t="str">
        <f>'[1]Unit factor_selected'!E309</f>
        <v>RoW</v>
      </c>
      <c r="H32" s="44" t="str">
        <f>'[1]Unit factor_selected'!F309</f>
        <v>65824bc3-a826-30c9-8b7a-ddd9d7901c94</v>
      </c>
      <c r="I32" s="45">
        <v>1</v>
      </c>
      <c r="J32" s="45">
        <f>I32</f>
        <v>1</v>
      </c>
      <c r="K32" s="98">
        <v>0</v>
      </c>
      <c r="L32" s="99">
        <v>0</v>
      </c>
      <c r="M32" s="99">
        <v>0</v>
      </c>
      <c r="N32" s="99">
        <v>0</v>
      </c>
      <c r="O32" s="99">
        <v>0</v>
      </c>
      <c r="P32" s="99">
        <v>0</v>
      </c>
      <c r="Q32" s="100">
        <f>[1]LCI!$E59*'[1]EV proj_BAU'!AF$72</f>
        <v>68.640277149429863</v>
      </c>
      <c r="R32" s="99">
        <v>0</v>
      </c>
      <c r="S32" s="99">
        <v>0</v>
      </c>
      <c r="T32" s="99">
        <v>0</v>
      </c>
      <c r="U32" s="99">
        <v>0</v>
      </c>
      <c r="V32" s="99">
        <v>0</v>
      </c>
      <c r="W32" s="99">
        <v>0</v>
      </c>
      <c r="X32" s="99">
        <v>0</v>
      </c>
      <c r="Y32" s="100">
        <f>[1]LCI!$E59*'[1]EV proj_BAU'!AG$72</f>
        <v>139.8051381636362</v>
      </c>
      <c r="Z32" s="101">
        <v>0</v>
      </c>
      <c r="AA32" s="51">
        <f t="shared" ref="AA32:AA33" si="14">$I32*K32</f>
        <v>0</v>
      </c>
      <c r="AB32" s="52">
        <f t="shared" si="13"/>
        <v>0</v>
      </c>
      <c r="AC32" s="52">
        <f t="shared" si="13"/>
        <v>0</v>
      </c>
      <c r="AD32" s="52">
        <f t="shared" si="13"/>
        <v>0</v>
      </c>
      <c r="AE32" s="52">
        <f t="shared" si="13"/>
        <v>0</v>
      </c>
      <c r="AF32" s="52">
        <f t="shared" si="13"/>
        <v>0</v>
      </c>
      <c r="AG32" s="53">
        <f t="shared" si="13"/>
        <v>68.640277149429863</v>
      </c>
      <c r="AH32" s="52">
        <f t="shared" si="13"/>
        <v>0</v>
      </c>
      <c r="AI32" s="52">
        <f t="shared" si="13"/>
        <v>0</v>
      </c>
      <c r="AJ32" s="52">
        <f t="shared" si="13"/>
        <v>0</v>
      </c>
      <c r="AK32" s="52">
        <f t="shared" si="13"/>
        <v>0</v>
      </c>
      <c r="AL32" s="52">
        <f t="shared" si="13"/>
        <v>0</v>
      </c>
      <c r="AM32" s="52">
        <f t="shared" si="13"/>
        <v>0</v>
      </c>
      <c r="AN32" s="52">
        <f t="shared" si="13"/>
        <v>0</v>
      </c>
      <c r="AO32" s="53">
        <f t="shared" si="13"/>
        <v>139.8051381636362</v>
      </c>
      <c r="AP32" s="54">
        <f t="shared" si="13"/>
        <v>0</v>
      </c>
      <c r="AQ32" s="55" t="str">
        <f>VLOOKUP($H32,'[1]Unit factor_selected'!$F$3:$AC$346,'[1]Unit factor_selected'!H$1,FALSE)</f>
        <v>kg</v>
      </c>
      <c r="AR32" s="56">
        <f>VLOOKUP($H32,'[1]Unit factor_selected'!$F$3:$AC$346,'[1]Unit factor_selected'!J$1,FALSE)</f>
        <v>0.542458883</v>
      </c>
      <c r="AS32" s="57">
        <f>VLOOKUP($H32,'[1]Unit factor_selected'!$F$3:$AC$346,'[1]Unit factor_selected'!K$1,FALSE)</f>
        <v>9.7451863549999995</v>
      </c>
      <c r="AT32" s="58">
        <f>VLOOKUP($H32,'[1]Unit factor_selected'!$F$3:$AC$346,'[1]Unit factor_selected'!L$1,FALSE)</f>
        <v>2.0053850000000002E-3</v>
      </c>
      <c r="AU32" s="59">
        <f>VLOOKUP($H32,'[1]Unit factor_selected'!$F$3:$AC$346,'[1]Unit factor_selected'!M$1,FALSE)</f>
        <v>0.14877962</v>
      </c>
      <c r="AV32" s="58">
        <f>VLOOKUP($H32,'[1]Unit factor_selected'!$F$3:$AC$346,'[1]Unit factor_selected'!N$1,FALSE)</f>
        <v>0.137455308</v>
      </c>
      <c r="AW32" s="58">
        <f>VLOOKUP($H32,'[1]Unit factor_selected'!$F$3:$AC$346,'[1]Unit factor_selected'!O$1,FALSE)</f>
        <v>2.9427400000000002E-4</v>
      </c>
      <c r="AX32" s="59">
        <f>VLOOKUP($H32,'[1]Unit factor_selected'!$F$3:$AC$346,'[1]Unit factor_selected'!P$1,FALSE)</f>
        <v>0.55048409700000001</v>
      </c>
      <c r="AY32" s="58">
        <f>VLOOKUP($H32,'[1]Unit factor_selected'!$F$3:$AC$346,'[1]Unit factor_selected'!Q$1,FALSE)</f>
        <v>6.3311808999999997E-2</v>
      </c>
      <c r="AZ32" s="59">
        <f>VLOOKUP($H32,'[1]Unit factor_selected'!$F$3:$AC$346,'[1]Unit factor_selected'!R$1,FALSE)</f>
        <v>2.6309071450000001</v>
      </c>
      <c r="BA32" s="58">
        <f>VLOOKUP($H32,'[1]Unit factor_selected'!$F$3:$AC$346,'[1]Unit factor_selected'!S$1,FALSE)</f>
        <v>3.3886817999999999E-2</v>
      </c>
      <c r="BB32" s="58">
        <f>VLOOKUP($H32,'[1]Unit factor_selected'!$F$3:$AC$346,'[1]Unit factor_selected'!T$1,FALSE)</f>
        <v>4.2769425999999999E-2</v>
      </c>
      <c r="BC32" s="58">
        <f>VLOOKUP($H32,'[1]Unit factor_selected'!$F$3:$AC$346,'[1]Unit factor_selected'!U$1,FALSE)</f>
        <v>0.179796598</v>
      </c>
      <c r="BD32" s="58">
        <f>VLOOKUP($H32,'[1]Unit factor_selected'!$F$3:$AC$346,'[1]Unit factor_selected'!V$1,FALSE)</f>
        <v>3.3699999999999999E-5</v>
      </c>
      <c r="BE32" s="58">
        <f>VLOOKUP($H32,'[1]Unit factor_selected'!$F$3:$AC$346,'[1]Unit factor_selected'!W$1,FALSE)</f>
        <v>1.0066654E-2</v>
      </c>
      <c r="BF32" s="58">
        <f>VLOOKUP($H32,'[1]Unit factor_selected'!$F$3:$AC$346,'[1]Unit factor_selected'!X$1,FALSE)</f>
        <v>1.9202869999999999E-3</v>
      </c>
      <c r="BG32" s="58">
        <f>VLOOKUP($H32,'[1]Unit factor_selected'!$F$3:$AC$346,'[1]Unit factor_selected'!Y$1,FALSE)</f>
        <v>1.9514459999999999E-3</v>
      </c>
      <c r="BH32" s="58">
        <f>VLOOKUP($H32,'[1]Unit factor_selected'!$F$3:$AC$346,'[1]Unit factor_selected'!Z$1,FALSE)</f>
        <v>2.4400000000000001E-7</v>
      </c>
      <c r="BI32" s="58">
        <f>VLOOKUP($H32,'[1]Unit factor_selected'!$F$3:$AC$346,'[1]Unit factor_selected'!AA$1,FALSE)</f>
        <v>5.3081609999999996E-3</v>
      </c>
      <c r="BJ32" s="59">
        <f>VLOOKUP($H32,'[1]Unit factor_selected'!$F$3:$AC$346,'[1]Unit factor_selected'!AB$1,FALSE)</f>
        <v>14.94483606</v>
      </c>
      <c r="BK32" s="60">
        <f>VLOOKUP($H32,'[1]Unit factor_selected'!$F$3:$AC$346,'[1]Unit factor_selected'!AC$1,FALSE)</f>
        <v>1.7073458999999999E-2</v>
      </c>
    </row>
    <row r="33" spans="2:63" x14ac:dyDescent="0.2">
      <c r="B33" s="61"/>
      <c r="C33" s="40"/>
      <c r="D33" s="62"/>
      <c r="E33" s="75" t="str">
        <f>[1]LCI!D60</f>
        <v>Coal</v>
      </c>
      <c r="F33" s="102" t="str">
        <f>'[1]Unit factor_selected'!D310</f>
        <v>market for hard coal | hard coal | Cutoff, U</v>
      </c>
      <c r="G33" s="64" t="str">
        <f>'[1]Unit factor_selected'!E310</f>
        <v>RoW</v>
      </c>
      <c r="H33" s="3" t="str">
        <f>'[1]Unit factor_selected'!F310</f>
        <v>d6a596e7-8b4b-3279-80b9-8832262d7ec0</v>
      </c>
      <c r="I33" s="65">
        <v>1</v>
      </c>
      <c r="J33" s="65">
        <f t="shared" ref="J33:J34" si="15">I33</f>
        <v>1</v>
      </c>
      <c r="K33" s="103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104">
        <f>[1]LCI!$E60*'[1]EV proj_BAU'!AF$72</f>
        <v>19.800079946950923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104">
        <f>[1]LCI!$E60*'[1]EV proj_BAU'!AG$72</f>
        <v>40.328405239510445</v>
      </c>
      <c r="Z33" s="105">
        <v>0</v>
      </c>
      <c r="AA33" s="71">
        <f t="shared" si="14"/>
        <v>0</v>
      </c>
      <c r="AB33" s="72">
        <f t="shared" si="13"/>
        <v>0</v>
      </c>
      <c r="AC33" s="72">
        <f t="shared" si="13"/>
        <v>0</v>
      </c>
      <c r="AD33" s="72">
        <f t="shared" si="13"/>
        <v>0</v>
      </c>
      <c r="AE33" s="72">
        <f t="shared" si="13"/>
        <v>0</v>
      </c>
      <c r="AF33" s="72">
        <f t="shared" si="13"/>
        <v>0</v>
      </c>
      <c r="AG33" s="73">
        <f t="shared" si="13"/>
        <v>19.800079946950923</v>
      </c>
      <c r="AH33" s="72">
        <f t="shared" si="13"/>
        <v>0</v>
      </c>
      <c r="AI33" s="72">
        <f t="shared" si="13"/>
        <v>0</v>
      </c>
      <c r="AJ33" s="72">
        <f t="shared" si="13"/>
        <v>0</v>
      </c>
      <c r="AK33" s="72">
        <f t="shared" si="13"/>
        <v>0</v>
      </c>
      <c r="AL33" s="72">
        <f t="shared" si="13"/>
        <v>0</v>
      </c>
      <c r="AM33" s="72">
        <f t="shared" si="13"/>
        <v>0</v>
      </c>
      <c r="AN33" s="72">
        <f t="shared" si="13"/>
        <v>0</v>
      </c>
      <c r="AO33" s="73">
        <f t="shared" si="13"/>
        <v>40.328405239510445</v>
      </c>
      <c r="AP33" s="74">
        <f t="shared" si="13"/>
        <v>0</v>
      </c>
      <c r="AQ33" s="75" t="str">
        <f>VLOOKUP($H33,'[1]Unit factor_selected'!$F$3:$AC$346,'[1]Unit factor_selected'!H$1,FALSE)</f>
        <v>kg</v>
      </c>
      <c r="AR33" s="76">
        <f>VLOOKUP($H33,'[1]Unit factor_selected'!$F$3:$AC$346,'[1]Unit factor_selected'!J$1,FALSE)</f>
        <v>0.40599674600000002</v>
      </c>
      <c r="AS33" s="6">
        <f>VLOOKUP($H33,'[1]Unit factor_selected'!$F$3:$AC$346,'[1]Unit factor_selected'!K$1,FALSE)</f>
        <v>27.16346528</v>
      </c>
      <c r="AT33" s="7">
        <f>VLOOKUP($H33,'[1]Unit factor_selected'!$F$3:$AC$346,'[1]Unit factor_selected'!L$1,FALSE)</f>
        <v>1.0830220000000001E-3</v>
      </c>
      <c r="AU33" s="5">
        <f>VLOOKUP($H33,'[1]Unit factor_selected'!$F$3:$AC$346,'[1]Unit factor_selected'!M$1,FALSE)</f>
        <v>0.57697664599999998</v>
      </c>
      <c r="AV33" s="7">
        <f>VLOOKUP($H33,'[1]Unit factor_selected'!$F$3:$AC$346,'[1]Unit factor_selected'!N$1,FALSE)</f>
        <v>3.1014189000000001E-2</v>
      </c>
      <c r="AW33" s="7">
        <f>VLOOKUP($H33,'[1]Unit factor_selected'!$F$3:$AC$346,'[1]Unit factor_selected'!O$1,FALSE)</f>
        <v>9.7149599999999997E-4</v>
      </c>
      <c r="AX33" s="5">
        <f>VLOOKUP($H33,'[1]Unit factor_selected'!$F$3:$AC$346,'[1]Unit factor_selected'!P$1,FALSE)</f>
        <v>0.45162289300000003</v>
      </c>
      <c r="AY33" s="7">
        <f>VLOOKUP($H33,'[1]Unit factor_selected'!$F$3:$AC$346,'[1]Unit factor_selected'!Q$1,FALSE)</f>
        <v>6.9978069000000004E-2</v>
      </c>
      <c r="AZ33" s="5">
        <f>VLOOKUP($H33,'[1]Unit factor_selected'!$F$3:$AC$346,'[1]Unit factor_selected'!R$1,FALSE)</f>
        <v>1.228610821</v>
      </c>
      <c r="BA33" s="7">
        <f>VLOOKUP($H33,'[1]Unit factor_selected'!$F$3:$AC$346,'[1]Unit factor_selected'!S$1,FALSE)</f>
        <v>7.2241600000000003E-3</v>
      </c>
      <c r="BB33" s="7">
        <f>VLOOKUP($H33,'[1]Unit factor_selected'!$F$3:$AC$346,'[1]Unit factor_selected'!T$1,FALSE)</f>
        <v>4.4559339999999999E-3</v>
      </c>
      <c r="BC33" s="7">
        <f>VLOOKUP($H33,'[1]Unit factor_selected'!$F$3:$AC$346,'[1]Unit factor_selected'!U$1,FALSE)</f>
        <v>4.2895803000000003E-2</v>
      </c>
      <c r="BD33" s="7">
        <f>VLOOKUP($H33,'[1]Unit factor_selected'!$F$3:$AC$346,'[1]Unit factor_selected'!V$1,FALSE)</f>
        <v>6.0399999999999998E-5</v>
      </c>
      <c r="BE33" s="7">
        <f>VLOOKUP($H33,'[1]Unit factor_selected'!$F$3:$AC$346,'[1]Unit factor_selected'!W$1,FALSE)</f>
        <v>5.2847599999999995E-4</v>
      </c>
      <c r="BF33" s="7">
        <f>VLOOKUP($H33,'[1]Unit factor_selected'!$F$3:$AC$346,'[1]Unit factor_selected'!X$1,FALSE)</f>
        <v>2.0144730000000001E-3</v>
      </c>
      <c r="BG33" s="7">
        <f>VLOOKUP($H33,'[1]Unit factor_selected'!$F$3:$AC$346,'[1]Unit factor_selected'!Y$1,FALSE)</f>
        <v>2.038088E-3</v>
      </c>
      <c r="BH33" s="7">
        <f>VLOOKUP($H33,'[1]Unit factor_selected'!$F$3:$AC$346,'[1]Unit factor_selected'!Z$1,FALSE)</f>
        <v>1.2100000000000001E-7</v>
      </c>
      <c r="BI33" s="7">
        <f>VLOOKUP($H33,'[1]Unit factor_selected'!$F$3:$AC$346,'[1]Unit factor_selected'!AA$1,FALSE)</f>
        <v>3.3860140000000001E-3</v>
      </c>
      <c r="BJ33" s="5">
        <f>VLOOKUP($H33,'[1]Unit factor_selected'!$F$3:$AC$346,'[1]Unit factor_selected'!AB$1,FALSE)</f>
        <v>0.43887763099999999</v>
      </c>
      <c r="BK33" s="77">
        <f>VLOOKUP($H33,'[1]Unit factor_selected'!$F$3:$AC$346,'[1]Unit factor_selected'!AC$1,FALSE)</f>
        <v>8.5327000000000005E-4</v>
      </c>
    </row>
    <row r="34" spans="2:63" x14ac:dyDescent="0.2">
      <c r="B34" s="61"/>
      <c r="C34" s="40"/>
      <c r="D34" s="62"/>
      <c r="E34" s="91" t="str">
        <f>[1]LCI!D61</f>
        <v>Water</v>
      </c>
      <c r="F34" s="106" t="str">
        <f>F20</f>
        <v>market for water, deionised | water, deionised | Cutoff</v>
      </c>
      <c r="G34" s="80" t="str">
        <f t="shared" ref="G34:H34" si="16">G20</f>
        <v>RoW</v>
      </c>
      <c r="H34" s="81" t="str">
        <f t="shared" si="16"/>
        <v>c6442abc-d373-4312-81f6-0ff420417cf0</v>
      </c>
      <c r="I34" s="82">
        <v>1</v>
      </c>
      <c r="J34" s="82">
        <f t="shared" si="15"/>
        <v>1</v>
      </c>
      <c r="K34" s="107">
        <v>0</v>
      </c>
      <c r="L34" s="108">
        <v>0</v>
      </c>
      <c r="M34" s="108">
        <v>0</v>
      </c>
      <c r="N34" s="108">
        <v>0</v>
      </c>
      <c r="O34" s="108">
        <v>0</v>
      </c>
      <c r="P34" s="108">
        <v>0</v>
      </c>
      <c r="Q34" s="109">
        <f>[1]LCI!$E61*'[1]EV proj_BAU'!AF$72</f>
        <v>85.140343771888951</v>
      </c>
      <c r="R34" s="108">
        <v>0</v>
      </c>
      <c r="S34" s="108">
        <v>0</v>
      </c>
      <c r="T34" s="108">
        <v>0</v>
      </c>
      <c r="U34" s="108">
        <v>0</v>
      </c>
      <c r="V34" s="108">
        <v>0</v>
      </c>
      <c r="W34" s="108">
        <v>0</v>
      </c>
      <c r="X34" s="108">
        <v>0</v>
      </c>
      <c r="Y34" s="109">
        <f>[1]LCI!$E61*'[1]EV proj_BAU'!AG$72</f>
        <v>173.41214252989491</v>
      </c>
      <c r="Z34" s="110">
        <v>0</v>
      </c>
      <c r="AA34" s="88">
        <f>$I34*K34</f>
        <v>0</v>
      </c>
      <c r="AB34" s="89">
        <f t="shared" si="13"/>
        <v>0</v>
      </c>
      <c r="AC34" s="89">
        <f t="shared" si="13"/>
        <v>0</v>
      </c>
      <c r="AD34" s="89">
        <f t="shared" si="13"/>
        <v>0</v>
      </c>
      <c r="AE34" s="89">
        <f t="shared" si="13"/>
        <v>0</v>
      </c>
      <c r="AF34" s="89">
        <f t="shared" si="13"/>
        <v>0</v>
      </c>
      <c r="AG34" s="35">
        <f t="shared" si="13"/>
        <v>85.140343771888951</v>
      </c>
      <c r="AH34" s="89">
        <f t="shared" si="13"/>
        <v>0</v>
      </c>
      <c r="AI34" s="89">
        <f t="shared" si="13"/>
        <v>0</v>
      </c>
      <c r="AJ34" s="89">
        <f t="shared" si="13"/>
        <v>0</v>
      </c>
      <c r="AK34" s="89">
        <f t="shared" si="13"/>
        <v>0</v>
      </c>
      <c r="AL34" s="89">
        <f t="shared" si="13"/>
        <v>0</v>
      </c>
      <c r="AM34" s="89">
        <f t="shared" si="13"/>
        <v>0</v>
      </c>
      <c r="AN34" s="89">
        <f t="shared" si="13"/>
        <v>0</v>
      </c>
      <c r="AO34" s="35">
        <f t="shared" si="13"/>
        <v>173.41214252989491</v>
      </c>
      <c r="AP34" s="90">
        <f t="shared" si="13"/>
        <v>0</v>
      </c>
      <c r="AQ34" s="91" t="str">
        <f>VLOOKUP($H34,'[1]Unit factor_selected'!$F$3:$AC$346,'[1]Unit factor_selected'!H$1,FALSE)</f>
        <v>kg</v>
      </c>
      <c r="AR34" s="92">
        <f>VLOOKUP($H34,'[1]Unit factor_selected'!$F$3:$AC$346,'[1]Unit factor_selected'!J$1,FALSE)</f>
        <v>4.2571267622259698E-4</v>
      </c>
      <c r="AS34" s="93">
        <f>VLOOKUP($H34,'[1]Unit factor_selected'!$F$3:$AC$346,'[1]Unit factor_selected'!K$1,FALSE)</f>
        <v>6.48946195686919E-3</v>
      </c>
      <c r="AT34" s="94">
        <f>VLOOKUP($H34,'[1]Unit factor_selected'!$F$3:$AC$346,'[1]Unit factor_selected'!L$1,FALSE)</f>
        <v>1.1092698812973899E-6</v>
      </c>
      <c r="AU34" s="95">
        <f>VLOOKUP($H34,'[1]Unit factor_selected'!$F$3:$AC$346,'[1]Unit factor_selected'!M$1,FALSE)</f>
        <v>1.1394992723131999E-4</v>
      </c>
      <c r="AV34" s="94">
        <f>VLOOKUP($H34,'[1]Unit factor_selected'!$F$3:$AC$346,'[1]Unit factor_selected'!N$1,FALSE)</f>
        <v>6.8365704307875896E-5</v>
      </c>
      <c r="AW34" s="94">
        <f>VLOOKUP($H34,'[1]Unit factor_selected'!$F$3:$AC$346,'[1]Unit factor_selected'!O$1,FALSE)</f>
        <v>1.79906171520512E-7</v>
      </c>
      <c r="AX34" s="95">
        <f>VLOOKUP($H34,'[1]Unit factor_selected'!$F$3:$AC$346,'[1]Unit factor_selected'!P$1,FALSE)</f>
        <v>4.3952804719695003E-4</v>
      </c>
      <c r="AY34" s="94">
        <f>VLOOKUP($H34,'[1]Unit factor_selected'!$F$3:$AC$346,'[1]Unit factor_selected'!Q$1,FALSE)</f>
        <v>5.6737364103710597E-5</v>
      </c>
      <c r="AZ34" s="95">
        <f>VLOOKUP($H34,'[1]Unit factor_selected'!$F$3:$AC$346,'[1]Unit factor_selected'!R$1,FALSE)</f>
        <v>1.32970873139239E-3</v>
      </c>
      <c r="BA34" s="94">
        <f>VLOOKUP($H34,'[1]Unit factor_selected'!$F$3:$AC$346,'[1]Unit factor_selected'!S$1,FALSE)</f>
        <v>3.4760267200734201E-5</v>
      </c>
      <c r="BB34" s="94">
        <f>VLOOKUP($H34,'[1]Unit factor_selected'!$F$3:$AC$346,'[1]Unit factor_selected'!T$1,FALSE)</f>
        <v>6.0564198406425102E-6</v>
      </c>
      <c r="BC34" s="94">
        <f>VLOOKUP($H34,'[1]Unit factor_selected'!$F$3:$AC$346,'[1]Unit factor_selected'!U$1,FALSE)</f>
        <v>8.9477717413739794E-5</v>
      </c>
      <c r="BD34" s="94">
        <f>VLOOKUP($H34,'[1]Unit factor_selected'!$F$3:$AC$346,'[1]Unit factor_selected'!V$1,FALSE)</f>
        <v>1.88087359738585E-8</v>
      </c>
      <c r="BE34" s="94">
        <f>VLOOKUP($H34,'[1]Unit factor_selected'!$F$3:$AC$346,'[1]Unit factor_selected'!W$1,FALSE)</f>
        <v>5.7983271368639196E-6</v>
      </c>
      <c r="BF34" s="94">
        <f>VLOOKUP($H34,'[1]Unit factor_selected'!$F$3:$AC$346,'[1]Unit factor_selected'!X$1,FALSE)</f>
        <v>9.5218533275460801E-7</v>
      </c>
      <c r="BG34" s="94">
        <f>VLOOKUP($H34,'[1]Unit factor_selected'!$F$3:$AC$346,'[1]Unit factor_selected'!Y$1,FALSE)</f>
        <v>9.6996271758255304E-7</v>
      </c>
      <c r="BH34" s="94">
        <f>VLOOKUP($H34,'[1]Unit factor_selected'!$F$3:$AC$346,'[1]Unit factor_selected'!Z$1,FALSE)</f>
        <v>4.4396307719268001E-10</v>
      </c>
      <c r="BI34" s="94">
        <f>VLOOKUP($H34,'[1]Unit factor_selected'!$F$3:$AC$346,'[1]Unit factor_selected'!AA$1,FALSE)</f>
        <v>2.6411763411821301E-6</v>
      </c>
      <c r="BJ34" s="95">
        <f>VLOOKUP($H34,'[1]Unit factor_selected'!$F$3:$AC$346,'[1]Unit factor_selected'!AB$1,FALSE)</f>
        <v>6.8588525265123003E-3</v>
      </c>
      <c r="BK34" s="96">
        <f>VLOOKUP($H34,'[1]Unit factor_selected'!$F$3:$AC$346,'[1]Unit factor_selected'!AC$1,FALSE)</f>
        <v>1.0462828172138599E-3</v>
      </c>
    </row>
    <row r="35" spans="2:63" x14ac:dyDescent="0.2">
      <c r="B35" s="61"/>
      <c r="C35" s="40"/>
      <c r="D35" s="62"/>
      <c r="E35" s="39" t="str">
        <f>[1]LCI!D62</f>
        <v>Electricity</v>
      </c>
      <c r="F35" s="42" t="str">
        <f>F21</f>
        <v>market for electricity, medium voltage | electricity, medium voltage | Cutoff</v>
      </c>
      <c r="G35" s="43" t="str">
        <f>G21</f>
        <v>US</v>
      </c>
      <c r="H35" s="44" t="str">
        <f>H21</f>
        <v>c8427d94-a0eb-34c5-b306-c01919d79911</v>
      </c>
      <c r="I35" s="45">
        <f>I21</f>
        <v>0</v>
      </c>
      <c r="J35" s="46">
        <f>SUM(I35:I39)</f>
        <v>1</v>
      </c>
      <c r="K35" s="47">
        <v>0</v>
      </c>
      <c r="L35" s="48">
        <v>0</v>
      </c>
      <c r="M35" s="48">
        <v>0</v>
      </c>
      <c r="N35" s="48">
        <v>0</v>
      </c>
      <c r="O35" s="48">
        <v>0</v>
      </c>
      <c r="P35" s="48">
        <v>0</v>
      </c>
      <c r="Q35" s="49">
        <f>[1]LCI!$E62*'[1]EV proj_BAU'!AF$72</f>
        <v>4.4880181213088752</v>
      </c>
      <c r="R35" s="48">
        <v>0</v>
      </c>
      <c r="S35" s="48">
        <v>0</v>
      </c>
      <c r="T35" s="48">
        <v>0</v>
      </c>
      <c r="U35" s="48">
        <v>0</v>
      </c>
      <c r="V35" s="48">
        <v>0</v>
      </c>
      <c r="W35" s="48">
        <v>0</v>
      </c>
      <c r="X35" s="48">
        <v>0</v>
      </c>
      <c r="Y35" s="49">
        <f>[1]LCI!$E62*'[1]EV proj_BAU'!AG$72</f>
        <v>9.141105187622367</v>
      </c>
      <c r="Z35" s="50">
        <v>0</v>
      </c>
      <c r="AA35" s="51">
        <f>$I35*K$35</f>
        <v>0</v>
      </c>
      <c r="AB35" s="52">
        <f t="shared" ref="AB35:AP39" si="17">$I35*L$35</f>
        <v>0</v>
      </c>
      <c r="AC35" s="52">
        <f t="shared" si="17"/>
        <v>0</v>
      </c>
      <c r="AD35" s="52">
        <f t="shared" si="17"/>
        <v>0</v>
      </c>
      <c r="AE35" s="52">
        <f t="shared" si="17"/>
        <v>0</v>
      </c>
      <c r="AF35" s="52">
        <f t="shared" si="17"/>
        <v>0</v>
      </c>
      <c r="AG35" s="53">
        <f t="shared" si="17"/>
        <v>0</v>
      </c>
      <c r="AH35" s="52">
        <f t="shared" si="17"/>
        <v>0</v>
      </c>
      <c r="AI35" s="52">
        <f t="shared" si="17"/>
        <v>0</v>
      </c>
      <c r="AJ35" s="52">
        <f t="shared" si="17"/>
        <v>0</v>
      </c>
      <c r="AK35" s="52">
        <f t="shared" si="17"/>
        <v>0</v>
      </c>
      <c r="AL35" s="52">
        <f t="shared" si="17"/>
        <v>0</v>
      </c>
      <c r="AM35" s="52">
        <f t="shared" si="17"/>
        <v>0</v>
      </c>
      <c r="AN35" s="52">
        <f t="shared" si="17"/>
        <v>0</v>
      </c>
      <c r="AO35" s="53">
        <f t="shared" si="17"/>
        <v>0</v>
      </c>
      <c r="AP35" s="54">
        <f t="shared" si="17"/>
        <v>0</v>
      </c>
      <c r="AQ35" s="55" t="str">
        <f>VLOOKUP($H35,'[1]Unit factor_selected'!$F$3:$AC$346,'[1]Unit factor_selected'!H$1,FALSE)</f>
        <v>kWh</v>
      </c>
      <c r="AR35" s="56">
        <f>VLOOKUP($H35,'[1]Unit factor_selected'!$F$3:$AC$346,'[1]Unit factor_selected'!J$1,FALSE)</f>
        <v>0.51356071017077598</v>
      </c>
      <c r="AS35" s="57">
        <f>VLOOKUP($H35,'[1]Unit factor_selected'!$F$3:$AC$346,'[1]Unit factor_selected'!K$1,FALSE)</f>
        <v>9.7980290474973906</v>
      </c>
      <c r="AT35" s="58">
        <f>VLOOKUP($H35,'[1]Unit factor_selected'!$F$3:$AC$346,'[1]Unit factor_selected'!L$1,FALSE)</f>
        <v>1.05044535305605E-3</v>
      </c>
      <c r="AU35" s="59">
        <f>VLOOKUP($H35,'[1]Unit factor_selected'!$F$3:$AC$346,'[1]Unit factor_selected'!M$1,FALSE)</f>
        <v>0.14601518715266901</v>
      </c>
      <c r="AV35" s="58">
        <f>VLOOKUP($H35,'[1]Unit factor_selected'!$F$3:$AC$346,'[1]Unit factor_selected'!N$1,FALSE)</f>
        <v>1.5122761355858E-2</v>
      </c>
      <c r="AW35" s="58">
        <f>VLOOKUP($H35,'[1]Unit factor_selected'!$F$3:$AC$346,'[1]Unit factor_selected'!O$1,FALSE)</f>
        <v>2.91307908682079E-4</v>
      </c>
      <c r="AX35" s="59">
        <f>VLOOKUP($H35,'[1]Unit factor_selected'!$F$3:$AC$346,'[1]Unit factor_selected'!P$1,FALSE)</f>
        <v>0.52160712549542898</v>
      </c>
      <c r="AY35" s="58">
        <f>VLOOKUP($H35,'[1]Unit factor_selected'!$F$3:$AC$346,'[1]Unit factor_selected'!Q$1,FALSE)</f>
        <v>2.1702994608386102E-2</v>
      </c>
      <c r="AZ35" s="59">
        <f>VLOOKUP($H35,'[1]Unit factor_selected'!$F$3:$AC$346,'[1]Unit factor_selected'!R$1,FALSE)</f>
        <v>0.427624273036463</v>
      </c>
      <c r="BA35" s="58">
        <f>VLOOKUP($H35,'[1]Unit factor_selected'!$F$3:$AC$346,'[1]Unit factor_selected'!S$1,FALSE)</f>
        <v>0.10895212603589199</v>
      </c>
      <c r="BB35" s="58">
        <f>VLOOKUP($H35,'[1]Unit factor_selected'!$F$3:$AC$346,'[1]Unit factor_selected'!T$1,FALSE)</f>
        <v>2.4258290731627502E-3</v>
      </c>
      <c r="BC35" s="58">
        <f>VLOOKUP($H35,'[1]Unit factor_selected'!$F$3:$AC$346,'[1]Unit factor_selected'!U$1,FALSE)</f>
        <v>1.98844341438464E-2</v>
      </c>
      <c r="BD35" s="58">
        <f>VLOOKUP($H35,'[1]Unit factor_selected'!$F$3:$AC$346,'[1]Unit factor_selected'!V$1,FALSE)</f>
        <v>2.0768878749921599E-5</v>
      </c>
      <c r="BE35" s="58">
        <f>VLOOKUP($H35,'[1]Unit factor_selected'!$F$3:$AC$346,'[1]Unit factor_selected'!W$1,FALSE)</f>
        <v>4.20143039530467E-4</v>
      </c>
      <c r="BF35" s="58">
        <f>VLOOKUP($H35,'[1]Unit factor_selected'!$F$3:$AC$346,'[1]Unit factor_selected'!X$1,FALSE)</f>
        <v>5.9654327586961995E-4</v>
      </c>
      <c r="BG35" s="58">
        <f>VLOOKUP($H35,'[1]Unit factor_selected'!$F$3:$AC$346,'[1]Unit factor_selected'!Y$1,FALSE)</f>
        <v>6.0959721536207499E-4</v>
      </c>
      <c r="BH35" s="58">
        <f>VLOOKUP($H35,'[1]Unit factor_selected'!$F$3:$AC$346,'[1]Unit factor_selected'!Z$1,FALSE)</f>
        <v>1.9732399390914601E-7</v>
      </c>
      <c r="BI35" s="58">
        <f>VLOOKUP($H35,'[1]Unit factor_selected'!$F$3:$AC$346,'[1]Unit factor_selected'!AA$1,FALSE)</f>
        <v>1.1922869355695501E-3</v>
      </c>
      <c r="BJ35" s="59">
        <f>VLOOKUP($H35,'[1]Unit factor_selected'!$F$3:$AC$346,'[1]Unit factor_selected'!AB$1,FALSE)</f>
        <v>0.35959326900184702</v>
      </c>
      <c r="BK35" s="60">
        <f>VLOOKUP($H35,'[1]Unit factor_selected'!$F$3:$AC$346,'[1]Unit factor_selected'!AC$1,FALSE)</f>
        <v>4.1351653880876303E-3</v>
      </c>
    </row>
    <row r="36" spans="2:63" x14ac:dyDescent="0.2">
      <c r="B36" s="61"/>
      <c r="C36" s="40"/>
      <c r="D36" s="62"/>
      <c r="E36" s="61"/>
      <c r="F36" s="63"/>
      <c r="G36" s="64" t="str">
        <f t="shared" ref="G36:I39" si="18">G22</f>
        <v>CN</v>
      </c>
      <c r="H36" s="3" t="str">
        <f t="shared" si="18"/>
        <v>2f8c8b91-331c-3e43-a127-1c812d3073f6</v>
      </c>
      <c r="I36" s="65">
        <f t="shared" si="18"/>
        <v>0.42</v>
      </c>
      <c r="J36" s="66"/>
      <c r="K36" s="67"/>
      <c r="L36" s="68"/>
      <c r="M36" s="68"/>
      <c r="N36" s="68"/>
      <c r="O36" s="68"/>
      <c r="P36" s="68"/>
      <c r="Q36" s="69"/>
      <c r="R36" s="68"/>
      <c r="S36" s="68"/>
      <c r="T36" s="68"/>
      <c r="U36" s="68"/>
      <c r="V36" s="68"/>
      <c r="W36" s="68"/>
      <c r="X36" s="68"/>
      <c r="Y36" s="69"/>
      <c r="Z36" s="70"/>
      <c r="AA36" s="71">
        <f t="shared" ref="AA36:AA38" si="19">$I36*K$35</f>
        <v>0</v>
      </c>
      <c r="AB36" s="72">
        <f t="shared" si="17"/>
        <v>0</v>
      </c>
      <c r="AC36" s="72">
        <f t="shared" si="17"/>
        <v>0</v>
      </c>
      <c r="AD36" s="72">
        <f t="shared" si="17"/>
        <v>0</v>
      </c>
      <c r="AE36" s="72">
        <f t="shared" si="17"/>
        <v>0</v>
      </c>
      <c r="AF36" s="72">
        <f t="shared" si="17"/>
        <v>0</v>
      </c>
      <c r="AG36" s="73">
        <f t="shared" si="17"/>
        <v>1.8849676109497275</v>
      </c>
      <c r="AH36" s="72">
        <f t="shared" si="17"/>
        <v>0</v>
      </c>
      <c r="AI36" s="72">
        <f t="shared" si="17"/>
        <v>0</v>
      </c>
      <c r="AJ36" s="72">
        <f t="shared" si="17"/>
        <v>0</v>
      </c>
      <c r="AK36" s="72">
        <f t="shared" si="17"/>
        <v>0</v>
      </c>
      <c r="AL36" s="72">
        <f t="shared" si="17"/>
        <v>0</v>
      </c>
      <c r="AM36" s="72">
        <f t="shared" si="17"/>
        <v>0</v>
      </c>
      <c r="AN36" s="72">
        <f t="shared" si="17"/>
        <v>0</v>
      </c>
      <c r="AO36" s="73">
        <f t="shared" si="17"/>
        <v>3.8392641788013941</v>
      </c>
      <c r="AP36" s="74">
        <f t="shared" si="17"/>
        <v>0</v>
      </c>
      <c r="AQ36" s="75" t="str">
        <f>VLOOKUP($H36,'[1]Unit factor_selected'!$F$3:$AC$346,'[1]Unit factor_selected'!H$1,FALSE)</f>
        <v>kWh</v>
      </c>
      <c r="AR36" s="76">
        <f>VLOOKUP($H36,'[1]Unit factor_selected'!$F$3:$AC$346,'[1]Unit factor_selected'!J$1,FALSE)</f>
        <v>0.68746296560428899</v>
      </c>
      <c r="AS36" s="6">
        <f>VLOOKUP($H36,'[1]Unit factor_selected'!$F$3:$AC$346,'[1]Unit factor_selected'!K$1,FALSE)</f>
        <v>9.7010033787044794</v>
      </c>
      <c r="AT36" s="7">
        <f>VLOOKUP($H36,'[1]Unit factor_selected'!$F$3:$AC$346,'[1]Unit factor_selected'!L$1,FALSE)</f>
        <v>9.9226057000681802E-4</v>
      </c>
      <c r="AU36" s="5">
        <f>VLOOKUP($H36,'[1]Unit factor_selected'!$F$3:$AC$346,'[1]Unit factor_selected'!M$1,FALSE)</f>
        <v>0.148842974490274</v>
      </c>
      <c r="AV36" s="7">
        <f>VLOOKUP($H36,'[1]Unit factor_selected'!$F$3:$AC$346,'[1]Unit factor_selected'!N$1,FALSE)</f>
        <v>1.4762475304844201E-2</v>
      </c>
      <c r="AW36" s="7">
        <f>VLOOKUP($H36,'[1]Unit factor_selected'!$F$3:$AC$346,'[1]Unit factor_selected'!O$1,FALSE)</f>
        <v>1.17912616833355E-4</v>
      </c>
      <c r="AX36" s="5">
        <f>VLOOKUP($H36,'[1]Unit factor_selected'!$F$3:$AC$346,'[1]Unit factor_selected'!P$1,FALSE)</f>
        <v>0.70661367936612995</v>
      </c>
      <c r="AY36" s="7">
        <f>VLOOKUP($H36,'[1]Unit factor_selected'!$F$3:$AC$346,'[1]Unit factor_selected'!Q$1,FALSE)</f>
        <v>2.2040527160046699E-2</v>
      </c>
      <c r="AZ36" s="5">
        <f>VLOOKUP($H36,'[1]Unit factor_selected'!$F$3:$AC$346,'[1]Unit factor_selected'!R$1,FALSE)</f>
        <v>0.33196991561305</v>
      </c>
      <c r="BA36" s="7">
        <f>VLOOKUP($H36,'[1]Unit factor_selected'!$F$3:$AC$346,'[1]Unit factor_selected'!S$1,FALSE)</f>
        <v>9.1474678776494595E-2</v>
      </c>
      <c r="BB36" s="7">
        <f>VLOOKUP($H36,'[1]Unit factor_selected'!$F$3:$AC$346,'[1]Unit factor_selected'!T$1,FALSE)</f>
        <v>1.11973114173334E-3</v>
      </c>
      <c r="BC36" s="7">
        <f>VLOOKUP($H36,'[1]Unit factor_selected'!$F$3:$AC$346,'[1]Unit factor_selected'!U$1,FALSE)</f>
        <v>1.90732781196748E-2</v>
      </c>
      <c r="BD36" s="7">
        <f>VLOOKUP($H36,'[1]Unit factor_selected'!$F$3:$AC$346,'[1]Unit factor_selected'!V$1,FALSE)</f>
        <v>9.2699226365137902E-6</v>
      </c>
      <c r="BE36" s="7">
        <f>VLOOKUP($H36,'[1]Unit factor_selected'!$F$3:$AC$346,'[1]Unit factor_selected'!W$1,FALSE)</f>
        <v>4.5105351350897501E-4</v>
      </c>
      <c r="BF36" s="7">
        <f>VLOOKUP($H36,'[1]Unit factor_selected'!$F$3:$AC$346,'[1]Unit factor_selected'!X$1,FALSE)</f>
        <v>1.8178025091641801E-3</v>
      </c>
      <c r="BG36" s="7">
        <f>VLOOKUP($H36,'[1]Unit factor_selected'!$F$3:$AC$346,'[1]Unit factor_selected'!Y$1,FALSE)</f>
        <v>1.82493150768991E-3</v>
      </c>
      <c r="BH36" s="7">
        <f>VLOOKUP($H36,'[1]Unit factor_selected'!$F$3:$AC$346,'[1]Unit factor_selected'!Z$1,FALSE)</f>
        <v>1.7392652392117499E-7</v>
      </c>
      <c r="BI36" s="7">
        <f>VLOOKUP($H36,'[1]Unit factor_selected'!$F$3:$AC$346,'[1]Unit factor_selected'!AA$1,FALSE)</f>
        <v>2.2210853876581099E-3</v>
      </c>
      <c r="BJ36" s="5">
        <f>VLOOKUP($H36,'[1]Unit factor_selected'!$F$3:$AC$346,'[1]Unit factor_selected'!AB$1,FALSE)</f>
        <v>0.60830408954433701</v>
      </c>
      <c r="BK36" s="77">
        <f>VLOOKUP($H36,'[1]Unit factor_selected'!$F$3:$AC$346,'[1]Unit factor_selected'!AC$1,FALSE)</f>
        <v>2.0768753694455902E-3</v>
      </c>
    </row>
    <row r="37" spans="2:63" x14ac:dyDescent="0.2">
      <c r="B37" s="61"/>
      <c r="C37" s="40"/>
      <c r="D37" s="62"/>
      <c r="E37" s="61"/>
      <c r="F37" s="63"/>
      <c r="G37" s="64" t="str">
        <f t="shared" si="18"/>
        <v>JP</v>
      </c>
      <c r="H37" s="3" t="str">
        <f t="shared" si="18"/>
        <v>dc1099ef-8bc9-38e6-a899-4ebfe8b58820</v>
      </c>
      <c r="I37" s="65">
        <f t="shared" si="18"/>
        <v>0.33</v>
      </c>
      <c r="J37" s="66"/>
      <c r="K37" s="67"/>
      <c r="L37" s="68"/>
      <c r="M37" s="68"/>
      <c r="N37" s="68"/>
      <c r="O37" s="68"/>
      <c r="P37" s="68"/>
      <c r="Q37" s="69"/>
      <c r="R37" s="68"/>
      <c r="S37" s="68"/>
      <c r="T37" s="68"/>
      <c r="U37" s="68"/>
      <c r="V37" s="68"/>
      <c r="W37" s="68"/>
      <c r="X37" s="68"/>
      <c r="Y37" s="69"/>
      <c r="Z37" s="70"/>
      <c r="AA37" s="71">
        <f t="shared" si="19"/>
        <v>0</v>
      </c>
      <c r="AB37" s="72">
        <f t="shared" si="17"/>
        <v>0</v>
      </c>
      <c r="AC37" s="72">
        <f t="shared" si="17"/>
        <v>0</v>
      </c>
      <c r="AD37" s="72">
        <f t="shared" si="17"/>
        <v>0</v>
      </c>
      <c r="AE37" s="72">
        <f t="shared" si="17"/>
        <v>0</v>
      </c>
      <c r="AF37" s="72">
        <f t="shared" si="17"/>
        <v>0</v>
      </c>
      <c r="AG37" s="73">
        <f t="shared" si="17"/>
        <v>1.4810459800319289</v>
      </c>
      <c r="AH37" s="72">
        <f t="shared" si="17"/>
        <v>0</v>
      </c>
      <c r="AI37" s="72">
        <f t="shared" si="17"/>
        <v>0</v>
      </c>
      <c r="AJ37" s="72">
        <f t="shared" si="17"/>
        <v>0</v>
      </c>
      <c r="AK37" s="72">
        <f t="shared" si="17"/>
        <v>0</v>
      </c>
      <c r="AL37" s="72">
        <f t="shared" si="17"/>
        <v>0</v>
      </c>
      <c r="AM37" s="72">
        <f t="shared" si="17"/>
        <v>0</v>
      </c>
      <c r="AN37" s="72">
        <f t="shared" si="17"/>
        <v>0</v>
      </c>
      <c r="AO37" s="73">
        <f t="shared" si="17"/>
        <v>3.0165647119153811</v>
      </c>
      <c r="AP37" s="74">
        <f t="shared" si="17"/>
        <v>0</v>
      </c>
      <c r="AQ37" s="75" t="str">
        <f>VLOOKUP($H37,'[1]Unit factor_selected'!$F$3:$AC$346,'[1]Unit factor_selected'!H$1,FALSE)</f>
        <v>kWh</v>
      </c>
      <c r="AR37" s="76">
        <f>VLOOKUP($H37,'[1]Unit factor_selected'!$F$3:$AC$346,'[1]Unit factor_selected'!J$1,FALSE)</f>
        <v>0.41450650291678098</v>
      </c>
      <c r="AS37" s="6">
        <f>VLOOKUP($H37,'[1]Unit factor_selected'!$F$3:$AC$346,'[1]Unit factor_selected'!K$1,FALSE)</f>
        <v>8.3367300508058904</v>
      </c>
      <c r="AT37" s="7">
        <f>VLOOKUP($H37,'[1]Unit factor_selected'!$F$3:$AC$346,'[1]Unit factor_selected'!L$1,FALSE)</f>
        <v>4.70337261621905E-4</v>
      </c>
      <c r="AU37" s="5">
        <f>VLOOKUP($H37,'[1]Unit factor_selected'!$F$3:$AC$346,'[1]Unit factor_selected'!M$1,FALSE)</f>
        <v>0.111943226159109</v>
      </c>
      <c r="AV37" s="7">
        <f>VLOOKUP($H37,'[1]Unit factor_selected'!$F$3:$AC$346,'[1]Unit factor_selected'!N$1,FALSE)</f>
        <v>1.25811012052375E-2</v>
      </c>
      <c r="AW37" s="7">
        <f>VLOOKUP($H37,'[1]Unit factor_selected'!$F$3:$AC$346,'[1]Unit factor_selected'!O$1,FALSE)</f>
        <v>8.9372407623357496E-5</v>
      </c>
      <c r="AX37" s="5">
        <f>VLOOKUP($H37,'[1]Unit factor_selected'!$F$3:$AC$346,'[1]Unit factor_selected'!P$1,FALSE)</f>
        <v>0.42140331288079302</v>
      </c>
      <c r="AY37" s="7">
        <f>VLOOKUP($H37,'[1]Unit factor_selected'!$F$3:$AC$346,'[1]Unit factor_selected'!Q$1,FALSE)</f>
        <v>1.5137898085976299E-2</v>
      </c>
      <c r="AZ37" s="5">
        <f>VLOOKUP($H37,'[1]Unit factor_selected'!$F$3:$AC$346,'[1]Unit factor_selected'!R$1,FALSE)</f>
        <v>0.18211602628431001</v>
      </c>
      <c r="BA37" s="7">
        <f>VLOOKUP($H37,'[1]Unit factor_selected'!$F$3:$AC$346,'[1]Unit factor_selected'!S$1,FALSE)</f>
        <v>8.4793123170334994E-2</v>
      </c>
      <c r="BB37" s="7">
        <f>VLOOKUP($H37,'[1]Unit factor_selected'!$F$3:$AC$346,'[1]Unit factor_selected'!T$1,FALSE)</f>
        <v>4.9120726538256897E-3</v>
      </c>
      <c r="BC37" s="7">
        <f>VLOOKUP($H37,'[1]Unit factor_selected'!$F$3:$AC$346,'[1]Unit factor_selected'!U$1,FALSE)</f>
        <v>1.5984857458058499E-2</v>
      </c>
      <c r="BD37" s="7">
        <f>VLOOKUP($H37,'[1]Unit factor_selected'!$F$3:$AC$346,'[1]Unit factor_selected'!V$1,FALSE)</f>
        <v>7.9979898120999704E-6</v>
      </c>
      <c r="BE37" s="7">
        <f>VLOOKUP($H37,'[1]Unit factor_selected'!$F$3:$AC$346,'[1]Unit factor_selected'!W$1,FALSE)</f>
        <v>5.8183001950795903E-4</v>
      </c>
      <c r="BF37" s="7">
        <f>VLOOKUP($H37,'[1]Unit factor_selected'!$F$3:$AC$346,'[1]Unit factor_selected'!X$1,FALSE)</f>
        <v>7.4379576374734803E-4</v>
      </c>
      <c r="BG37" s="7">
        <f>VLOOKUP($H37,'[1]Unit factor_selected'!$F$3:$AC$346,'[1]Unit factor_selected'!Y$1,FALSE)</f>
        <v>7.5874089752607802E-4</v>
      </c>
      <c r="BH37" s="7">
        <f>VLOOKUP($H37,'[1]Unit factor_selected'!$F$3:$AC$346,'[1]Unit factor_selected'!Z$1,FALSE)</f>
        <v>1.3452291425765E-7</v>
      </c>
      <c r="BI37" s="7">
        <f>VLOOKUP($H37,'[1]Unit factor_selected'!$F$3:$AC$346,'[1]Unit factor_selected'!AA$1,FALSE)</f>
        <v>1.35594163646376E-3</v>
      </c>
      <c r="BJ37" s="5">
        <f>VLOOKUP($H37,'[1]Unit factor_selected'!$F$3:$AC$346,'[1]Unit factor_selected'!AB$1,FALSE)</f>
        <v>0.47061637305181098</v>
      </c>
      <c r="BK37" s="77">
        <f>VLOOKUP($H37,'[1]Unit factor_selected'!$F$3:$AC$346,'[1]Unit factor_selected'!AC$1,FALSE)</f>
        <v>1.6840278154762599E-3</v>
      </c>
    </row>
    <row r="38" spans="2:63" x14ac:dyDescent="0.2">
      <c r="B38" s="61"/>
      <c r="C38" s="40"/>
      <c r="D38" s="62"/>
      <c r="E38" s="61"/>
      <c r="F38" s="63"/>
      <c r="G38" s="64" t="str">
        <f t="shared" si="18"/>
        <v>KR</v>
      </c>
      <c r="H38" s="3" t="str">
        <f t="shared" si="18"/>
        <v>2fcc8944-1021-3349-ace4-288efc955cd1</v>
      </c>
      <c r="I38" s="65">
        <f t="shared" si="18"/>
        <v>0.15</v>
      </c>
      <c r="J38" s="66"/>
      <c r="K38" s="67"/>
      <c r="L38" s="68"/>
      <c r="M38" s="68"/>
      <c r="N38" s="68"/>
      <c r="O38" s="68"/>
      <c r="P38" s="68"/>
      <c r="Q38" s="69"/>
      <c r="R38" s="68"/>
      <c r="S38" s="68"/>
      <c r="T38" s="68"/>
      <c r="U38" s="68"/>
      <c r="V38" s="68"/>
      <c r="W38" s="68"/>
      <c r="X38" s="68"/>
      <c r="Y38" s="69"/>
      <c r="Z38" s="70"/>
      <c r="AA38" s="71">
        <f t="shared" si="19"/>
        <v>0</v>
      </c>
      <c r="AB38" s="72">
        <f t="shared" si="17"/>
        <v>0</v>
      </c>
      <c r="AC38" s="72">
        <f t="shared" si="17"/>
        <v>0</v>
      </c>
      <c r="AD38" s="72">
        <f t="shared" si="17"/>
        <v>0</v>
      </c>
      <c r="AE38" s="72">
        <f t="shared" si="17"/>
        <v>0</v>
      </c>
      <c r="AF38" s="72">
        <f t="shared" si="17"/>
        <v>0</v>
      </c>
      <c r="AG38" s="73">
        <f t="shared" si="17"/>
        <v>0.67320271819633126</v>
      </c>
      <c r="AH38" s="72">
        <f t="shared" si="17"/>
        <v>0</v>
      </c>
      <c r="AI38" s="72">
        <f t="shared" si="17"/>
        <v>0</v>
      </c>
      <c r="AJ38" s="72">
        <f t="shared" si="17"/>
        <v>0</v>
      </c>
      <c r="AK38" s="72">
        <f t="shared" si="17"/>
        <v>0</v>
      </c>
      <c r="AL38" s="72">
        <f t="shared" si="17"/>
        <v>0</v>
      </c>
      <c r="AM38" s="72">
        <f t="shared" si="17"/>
        <v>0</v>
      </c>
      <c r="AN38" s="72">
        <f t="shared" si="17"/>
        <v>0</v>
      </c>
      <c r="AO38" s="73">
        <f t="shared" si="17"/>
        <v>1.3711657781433551</v>
      </c>
      <c r="AP38" s="74">
        <f t="shared" si="17"/>
        <v>0</v>
      </c>
      <c r="AQ38" s="75" t="str">
        <f>VLOOKUP($H38,'[1]Unit factor_selected'!$F$3:$AC$346,'[1]Unit factor_selected'!H$1,FALSE)</f>
        <v>kWh</v>
      </c>
      <c r="AR38" s="76">
        <f>VLOOKUP($H38,'[1]Unit factor_selected'!$F$3:$AC$346,'[1]Unit factor_selected'!J$1,FALSE)</f>
        <v>0.44882419692131298</v>
      </c>
      <c r="AS38" s="6">
        <f>VLOOKUP($H38,'[1]Unit factor_selected'!$F$3:$AC$346,'[1]Unit factor_selected'!K$1,FALSE)</f>
        <v>10.6797594704434</v>
      </c>
      <c r="AT38" s="7">
        <f>VLOOKUP($H38,'[1]Unit factor_selected'!$F$3:$AC$346,'[1]Unit factor_selected'!L$1,FALSE)</f>
        <v>4.9265264292420302E-4</v>
      </c>
      <c r="AU38" s="5">
        <f>VLOOKUP($H38,'[1]Unit factor_selected'!$F$3:$AC$346,'[1]Unit factor_selected'!M$1,FALSE)</f>
        <v>0.12623149246165999</v>
      </c>
      <c r="AV38" s="7">
        <f>VLOOKUP($H38,'[1]Unit factor_selected'!$F$3:$AC$346,'[1]Unit factor_selected'!N$1,FALSE)</f>
        <v>1.6968609446120098E-2</v>
      </c>
      <c r="AW38" s="7">
        <f>VLOOKUP($H38,'[1]Unit factor_selected'!$F$3:$AC$346,'[1]Unit factor_selected'!O$1,FALSE)</f>
        <v>2.7405747398636201E-4</v>
      </c>
      <c r="AX38" s="5">
        <f>VLOOKUP($H38,'[1]Unit factor_selected'!$F$3:$AC$346,'[1]Unit factor_selected'!P$1,FALSE)</f>
        <v>0.45253492451686</v>
      </c>
      <c r="AY38" s="7">
        <f>VLOOKUP($H38,'[1]Unit factor_selected'!$F$3:$AC$346,'[1]Unit factor_selected'!Q$1,FALSE)</f>
        <v>2.48684596265452E-2</v>
      </c>
      <c r="AZ38" s="5">
        <f>VLOOKUP($H38,'[1]Unit factor_selected'!$F$3:$AC$346,'[1]Unit factor_selected'!R$1,FALSE)</f>
        <v>0.42508296115309102</v>
      </c>
      <c r="BA38" s="7">
        <f>VLOOKUP($H38,'[1]Unit factor_selected'!$F$3:$AC$346,'[1]Unit factor_selected'!S$1,FALSE)</f>
        <v>0.191914630710534</v>
      </c>
      <c r="BB38" s="7">
        <f>VLOOKUP($H38,'[1]Unit factor_selected'!$F$3:$AC$346,'[1]Unit factor_selected'!T$1,FALSE)</f>
        <v>8.9421744425186196E-3</v>
      </c>
      <c r="BC38" s="7">
        <f>VLOOKUP($H38,'[1]Unit factor_selected'!$F$3:$AC$346,'[1]Unit factor_selected'!U$1,FALSE)</f>
        <v>2.2227062220125101E-2</v>
      </c>
      <c r="BD38" s="7">
        <f>VLOOKUP($H38,'[1]Unit factor_selected'!$F$3:$AC$346,'[1]Unit factor_selected'!V$1,FALSE)</f>
        <v>2.0839885011706401E-5</v>
      </c>
      <c r="BE38" s="7">
        <f>VLOOKUP($H38,'[1]Unit factor_selected'!$F$3:$AC$346,'[1]Unit factor_selected'!W$1,FALSE)</f>
        <v>5.9720515722452502E-4</v>
      </c>
      <c r="BF38" s="7">
        <f>VLOOKUP($H38,'[1]Unit factor_selected'!$F$3:$AC$346,'[1]Unit factor_selected'!X$1,FALSE)</f>
        <v>9.57080591438114E-4</v>
      </c>
      <c r="BG38" s="7">
        <f>VLOOKUP($H38,'[1]Unit factor_selected'!$F$3:$AC$346,'[1]Unit factor_selected'!Y$1,FALSE)</f>
        <v>9.6987712976880503E-4</v>
      </c>
      <c r="BH38" s="7">
        <f>VLOOKUP($H38,'[1]Unit factor_selected'!$F$3:$AC$346,'[1]Unit factor_selected'!Z$1,FALSE)</f>
        <v>1.6228126937245899E-7</v>
      </c>
      <c r="BI38" s="7">
        <f>VLOOKUP($H38,'[1]Unit factor_selected'!$F$3:$AC$346,'[1]Unit factor_selected'!AA$1,FALSE)</f>
        <v>8.2713932894040601E-4</v>
      </c>
      <c r="BJ38" s="5">
        <f>VLOOKUP($H38,'[1]Unit factor_selected'!$F$3:$AC$346,'[1]Unit factor_selected'!AB$1,FALSE)</f>
        <v>0.51620363771325195</v>
      </c>
      <c r="BK38" s="77">
        <f>VLOOKUP($H38,'[1]Unit factor_selected'!$F$3:$AC$346,'[1]Unit factor_selected'!AC$1,FALSE)</f>
        <v>3.0323563137813099E-3</v>
      </c>
    </row>
    <row r="39" spans="2:63" x14ac:dyDescent="0.2">
      <c r="B39" s="61"/>
      <c r="C39" s="40"/>
      <c r="D39" s="62"/>
      <c r="E39" s="78"/>
      <c r="F39" s="79"/>
      <c r="G39" s="80" t="str">
        <f t="shared" si="18"/>
        <v>RER</v>
      </c>
      <c r="H39" s="81">
        <f t="shared" si="18"/>
        <v>0</v>
      </c>
      <c r="I39" s="82">
        <f t="shared" si="18"/>
        <v>0.1</v>
      </c>
      <c r="J39" s="83"/>
      <c r="K39" s="84"/>
      <c r="L39" s="85"/>
      <c r="M39" s="85"/>
      <c r="N39" s="85"/>
      <c r="O39" s="85"/>
      <c r="P39" s="85"/>
      <c r="Q39" s="86"/>
      <c r="R39" s="85"/>
      <c r="S39" s="85"/>
      <c r="T39" s="85"/>
      <c r="U39" s="85"/>
      <c r="V39" s="85"/>
      <c r="W39" s="85"/>
      <c r="X39" s="85"/>
      <c r="Y39" s="86"/>
      <c r="Z39" s="87"/>
      <c r="AA39" s="88">
        <f>$I39*K$35</f>
        <v>0</v>
      </c>
      <c r="AB39" s="89">
        <f t="shared" si="17"/>
        <v>0</v>
      </c>
      <c r="AC39" s="89">
        <f t="shared" si="17"/>
        <v>0</v>
      </c>
      <c r="AD39" s="89">
        <f t="shared" si="17"/>
        <v>0</v>
      </c>
      <c r="AE39" s="89">
        <f t="shared" si="17"/>
        <v>0</v>
      </c>
      <c r="AF39" s="89">
        <f t="shared" si="17"/>
        <v>0</v>
      </c>
      <c r="AG39" s="35">
        <f t="shared" si="17"/>
        <v>0.44880181213088755</v>
      </c>
      <c r="AH39" s="89">
        <f t="shared" si="17"/>
        <v>0</v>
      </c>
      <c r="AI39" s="89">
        <f t="shared" si="17"/>
        <v>0</v>
      </c>
      <c r="AJ39" s="89">
        <f t="shared" si="17"/>
        <v>0</v>
      </c>
      <c r="AK39" s="89">
        <f t="shared" si="17"/>
        <v>0</v>
      </c>
      <c r="AL39" s="89">
        <f t="shared" si="17"/>
        <v>0</v>
      </c>
      <c r="AM39" s="89">
        <f t="shared" si="17"/>
        <v>0</v>
      </c>
      <c r="AN39" s="89">
        <f t="shared" si="17"/>
        <v>0</v>
      </c>
      <c r="AO39" s="35">
        <f t="shared" si="17"/>
        <v>0.9141105187622367</v>
      </c>
      <c r="AP39" s="90">
        <f t="shared" si="17"/>
        <v>0</v>
      </c>
      <c r="AQ39" s="91" t="str">
        <f>VLOOKUP($H39,'[1]Unit factor_selected'!$F$3:$AC$346,'[1]Unit factor_selected'!H$1,FALSE)</f>
        <v>kWh</v>
      </c>
      <c r="AR39" s="92">
        <f>VLOOKUP($H39,'[1]Unit factor_selected'!$F$3:$AC$346,'[1]Unit factor_selected'!J$1,FALSE)</f>
        <v>0.21957146944853601</v>
      </c>
      <c r="AS39" s="93">
        <f>VLOOKUP($H39,'[1]Unit factor_selected'!$F$3:$AC$346,'[1]Unit factor_selected'!K$1,FALSE)</f>
        <v>7.0862201970238701</v>
      </c>
      <c r="AT39" s="94">
        <f>VLOOKUP($H39,'[1]Unit factor_selected'!$F$3:$AC$346,'[1]Unit factor_selected'!L$1,FALSE)</f>
        <v>8.3772731763599921E-5</v>
      </c>
      <c r="AU39" s="95">
        <f>VLOOKUP($H39,'[1]Unit factor_selected'!$F$3:$AC$346,'[1]Unit factor_selected'!M$1,FALSE)</f>
        <v>6.70359680813368E-2</v>
      </c>
      <c r="AV39" s="94">
        <f>VLOOKUP($H39,'[1]Unit factor_selected'!$F$3:$AC$346,'[1]Unit factor_selected'!N$1,FALSE)</f>
        <v>1.4266749439454635E-2</v>
      </c>
      <c r="AW39" s="94">
        <f>VLOOKUP($H39,'[1]Unit factor_selected'!$F$3:$AC$346,'[1]Unit factor_selected'!O$1,FALSE)</f>
        <v>1.7149187688680467E-4</v>
      </c>
      <c r="AX39" s="95">
        <f>VLOOKUP($H39,'[1]Unit factor_selected'!$F$3:$AC$346,'[1]Unit factor_selected'!P$1,FALSE)</f>
        <v>0.22332948822621831</v>
      </c>
      <c r="AY39" s="94">
        <f>VLOOKUP($H39,'[1]Unit factor_selected'!$F$3:$AC$346,'[1]Unit factor_selected'!Q$1,FALSE)</f>
        <v>1.7528206718914665E-2</v>
      </c>
      <c r="AZ39" s="95">
        <f>VLOOKUP($H39,'[1]Unit factor_selected'!$F$3:$AC$346,'[1]Unit factor_selected'!R$1,FALSE)</f>
        <v>0.24292780895591501</v>
      </c>
      <c r="BA39" s="94">
        <f>VLOOKUP($H39,'[1]Unit factor_selected'!$F$3:$AC$346,'[1]Unit factor_selected'!S$1,FALSE)</f>
        <v>6.1311111138674372E-2</v>
      </c>
      <c r="BB39" s="94">
        <f>VLOOKUP($H39,'[1]Unit factor_selected'!$F$3:$AC$346,'[1]Unit factor_selected'!T$1,FALSE)</f>
        <v>8.6136377138703001E-3</v>
      </c>
      <c r="BC39" s="94">
        <f>VLOOKUP($H39,'[1]Unit factor_selected'!$F$3:$AC$346,'[1]Unit factor_selected'!U$1,FALSE)</f>
        <v>1.8263804873492769E-2</v>
      </c>
      <c r="BD39" s="94">
        <f>VLOOKUP($H39,'[1]Unit factor_selected'!$F$3:$AC$346,'[1]Unit factor_selected'!V$1,FALSE)</f>
        <v>1.2041369103710334E-5</v>
      </c>
      <c r="BE39" s="94">
        <f>VLOOKUP($H39,'[1]Unit factor_selected'!$F$3:$AC$346,'[1]Unit factor_selected'!W$1,FALSE)</f>
        <v>5.1752647425555532E-4</v>
      </c>
      <c r="BF39" s="94">
        <f>VLOOKUP($H39,'[1]Unit factor_selected'!$F$3:$AC$346,'[1]Unit factor_selected'!X$1,FALSE)</f>
        <v>9.5976832614757729E-5</v>
      </c>
      <c r="BG39" s="94">
        <f>VLOOKUP($H39,'[1]Unit factor_selected'!$F$3:$AC$346,'[1]Unit factor_selected'!Y$1,FALSE)</f>
        <v>1.0406939694266351E-4</v>
      </c>
      <c r="BH39" s="94">
        <f>VLOOKUP($H39,'[1]Unit factor_selected'!$F$3:$AC$346,'[1]Unit factor_selected'!Z$1,FALSE)</f>
        <v>1.4849161471338802E-7</v>
      </c>
      <c r="BI39" s="94">
        <f>VLOOKUP($H39,'[1]Unit factor_selected'!$F$3:$AC$346,'[1]Unit factor_selected'!AA$1,FALSE)</f>
        <v>1.9100570584220264E-4</v>
      </c>
      <c r="BJ39" s="95">
        <f>VLOOKUP($H39,'[1]Unit factor_selected'!$F$3:$AC$346,'[1]Unit factor_selected'!AB$1,FALSE)</f>
        <v>0.403963453734209</v>
      </c>
      <c r="BK39" s="96">
        <f>VLOOKUP($H39,'[1]Unit factor_selected'!$F$3:$AC$346,'[1]Unit factor_selected'!AC$1,FALSE)</f>
        <v>2.2325972022637624E-3</v>
      </c>
    </row>
    <row r="40" spans="2:63" x14ac:dyDescent="0.2">
      <c r="B40" s="61"/>
      <c r="C40" s="40"/>
      <c r="D40" s="62"/>
      <c r="E40" s="75" t="str">
        <f>[1]LCI!D63</f>
        <v>Coal</v>
      </c>
      <c r="F40" s="102" t="str">
        <f>F33</f>
        <v>market for hard coal | hard coal | Cutoff, U</v>
      </c>
      <c r="G40" s="64" t="str">
        <f>G33</f>
        <v>RoW</v>
      </c>
      <c r="H40" s="3" t="str">
        <f>H33</f>
        <v>d6a596e7-8b4b-3279-80b9-8832262d7ec0</v>
      </c>
      <c r="I40" s="65">
        <v>1</v>
      </c>
      <c r="J40" s="65">
        <f>I40</f>
        <v>1</v>
      </c>
      <c r="K40" s="103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104">
        <f>[1]LCI!$E63*'[1]EV proj_BAU'!AF$72</f>
        <v>50.820205197174033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104">
        <f>[1]LCI!$E63*'[1]EV proj_BAU'!AG$72</f>
        <v>103.50957344807681</v>
      </c>
      <c r="Z40" s="105">
        <v>0</v>
      </c>
      <c r="AA40" s="71">
        <f>$I40*K40</f>
        <v>0</v>
      </c>
      <c r="AB40" s="72">
        <f t="shared" ref="AB40:AP45" si="20">$I40*L40</f>
        <v>0</v>
      </c>
      <c r="AC40" s="72">
        <f t="shared" si="20"/>
        <v>0</v>
      </c>
      <c r="AD40" s="72">
        <f t="shared" si="20"/>
        <v>0</v>
      </c>
      <c r="AE40" s="72">
        <f t="shared" si="20"/>
        <v>0</v>
      </c>
      <c r="AF40" s="72">
        <f t="shared" si="20"/>
        <v>0</v>
      </c>
      <c r="AG40" s="73">
        <f t="shared" si="20"/>
        <v>50.820205197174033</v>
      </c>
      <c r="AH40" s="72">
        <f t="shared" si="20"/>
        <v>0</v>
      </c>
      <c r="AI40" s="72">
        <f t="shared" si="20"/>
        <v>0</v>
      </c>
      <c r="AJ40" s="72">
        <f t="shared" si="20"/>
        <v>0</v>
      </c>
      <c r="AK40" s="72">
        <f t="shared" si="20"/>
        <v>0</v>
      </c>
      <c r="AL40" s="72">
        <f t="shared" si="20"/>
        <v>0</v>
      </c>
      <c r="AM40" s="72">
        <f t="shared" si="20"/>
        <v>0</v>
      </c>
      <c r="AN40" s="72">
        <f t="shared" si="20"/>
        <v>0</v>
      </c>
      <c r="AO40" s="73">
        <f t="shared" si="20"/>
        <v>103.50957344807681</v>
      </c>
      <c r="AP40" s="74">
        <f t="shared" si="20"/>
        <v>0</v>
      </c>
      <c r="AQ40" s="75" t="str">
        <f>VLOOKUP($H40,'[1]Unit factor_selected'!$F$3:$AC$346,'[1]Unit factor_selected'!H$1,FALSE)</f>
        <v>kg</v>
      </c>
      <c r="AR40" s="76">
        <f>VLOOKUP($H40,'[1]Unit factor_selected'!$F$3:$AC$346,'[1]Unit factor_selected'!J$1,FALSE)</f>
        <v>0.40599674600000002</v>
      </c>
      <c r="AS40" s="6">
        <f>VLOOKUP($H40,'[1]Unit factor_selected'!$F$3:$AC$346,'[1]Unit factor_selected'!K$1,FALSE)</f>
        <v>27.16346528</v>
      </c>
      <c r="AT40" s="7">
        <f>VLOOKUP($H40,'[1]Unit factor_selected'!$F$3:$AC$346,'[1]Unit factor_selected'!L$1,FALSE)</f>
        <v>1.0830220000000001E-3</v>
      </c>
      <c r="AU40" s="5">
        <f>VLOOKUP($H40,'[1]Unit factor_selected'!$F$3:$AC$346,'[1]Unit factor_selected'!M$1,FALSE)</f>
        <v>0.57697664599999998</v>
      </c>
      <c r="AV40" s="7">
        <f>VLOOKUP($H40,'[1]Unit factor_selected'!$F$3:$AC$346,'[1]Unit factor_selected'!N$1,FALSE)</f>
        <v>3.1014189000000001E-2</v>
      </c>
      <c r="AW40" s="7">
        <f>VLOOKUP($H40,'[1]Unit factor_selected'!$F$3:$AC$346,'[1]Unit factor_selected'!O$1,FALSE)</f>
        <v>9.7149599999999997E-4</v>
      </c>
      <c r="AX40" s="5">
        <f>VLOOKUP($H40,'[1]Unit factor_selected'!$F$3:$AC$346,'[1]Unit factor_selected'!P$1,FALSE)</f>
        <v>0.45162289300000003</v>
      </c>
      <c r="AY40" s="7">
        <f>VLOOKUP($H40,'[1]Unit factor_selected'!$F$3:$AC$346,'[1]Unit factor_selected'!Q$1,FALSE)</f>
        <v>6.9978069000000004E-2</v>
      </c>
      <c r="AZ40" s="5">
        <f>VLOOKUP($H40,'[1]Unit factor_selected'!$F$3:$AC$346,'[1]Unit factor_selected'!R$1,FALSE)</f>
        <v>1.228610821</v>
      </c>
      <c r="BA40" s="7">
        <f>VLOOKUP($H40,'[1]Unit factor_selected'!$F$3:$AC$346,'[1]Unit factor_selected'!S$1,FALSE)</f>
        <v>7.2241600000000003E-3</v>
      </c>
      <c r="BB40" s="7">
        <f>VLOOKUP($H40,'[1]Unit factor_selected'!$F$3:$AC$346,'[1]Unit factor_selected'!T$1,FALSE)</f>
        <v>4.4559339999999999E-3</v>
      </c>
      <c r="BC40" s="7">
        <f>VLOOKUP($H40,'[1]Unit factor_selected'!$F$3:$AC$346,'[1]Unit factor_selected'!U$1,FALSE)</f>
        <v>4.2895803000000003E-2</v>
      </c>
      <c r="BD40" s="7">
        <f>VLOOKUP($H40,'[1]Unit factor_selected'!$F$3:$AC$346,'[1]Unit factor_selected'!V$1,FALSE)</f>
        <v>6.0399999999999998E-5</v>
      </c>
      <c r="BE40" s="7">
        <f>VLOOKUP($H40,'[1]Unit factor_selected'!$F$3:$AC$346,'[1]Unit factor_selected'!W$1,FALSE)</f>
        <v>5.2847599999999995E-4</v>
      </c>
      <c r="BF40" s="7">
        <f>VLOOKUP($H40,'[1]Unit factor_selected'!$F$3:$AC$346,'[1]Unit factor_selected'!X$1,FALSE)</f>
        <v>2.0144730000000001E-3</v>
      </c>
      <c r="BG40" s="7">
        <f>VLOOKUP($H40,'[1]Unit factor_selected'!$F$3:$AC$346,'[1]Unit factor_selected'!Y$1,FALSE)</f>
        <v>2.038088E-3</v>
      </c>
      <c r="BH40" s="7">
        <f>VLOOKUP($H40,'[1]Unit factor_selected'!$F$3:$AC$346,'[1]Unit factor_selected'!Z$1,FALSE)</f>
        <v>1.2100000000000001E-7</v>
      </c>
      <c r="BI40" s="7">
        <f>VLOOKUP($H40,'[1]Unit factor_selected'!$F$3:$AC$346,'[1]Unit factor_selected'!AA$1,FALSE)</f>
        <v>3.3860140000000001E-3</v>
      </c>
      <c r="BJ40" s="5">
        <f>VLOOKUP($H40,'[1]Unit factor_selected'!$F$3:$AC$346,'[1]Unit factor_selected'!AB$1,FALSE)</f>
        <v>0.43887763099999999</v>
      </c>
      <c r="BK40" s="77">
        <f>VLOOKUP($H40,'[1]Unit factor_selected'!$F$3:$AC$346,'[1]Unit factor_selected'!AC$1,FALSE)</f>
        <v>8.5327000000000005E-4</v>
      </c>
    </row>
    <row r="41" spans="2:63" x14ac:dyDescent="0.2">
      <c r="B41" s="61"/>
      <c r="C41" s="40"/>
      <c r="D41" s="62"/>
      <c r="E41" s="75" t="str">
        <f>E144</f>
        <v>Emitted CO2</v>
      </c>
      <c r="F41" s="102"/>
      <c r="G41" s="64"/>
      <c r="I41" s="65">
        <v>1</v>
      </c>
      <c r="J41" s="65">
        <f>I41</f>
        <v>1</v>
      </c>
      <c r="K41" s="103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104">
        <f>[1]LCI!$E64*'[1]EV proj_BAU'!AF$72</f>
        <v>91.080367755974223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104">
        <f>[1]LCI!$E64*'[1]EV proj_BAU'!AG$72</f>
        <v>185.51066410174801</v>
      </c>
      <c r="Z41" s="105">
        <v>0</v>
      </c>
      <c r="AA41" s="71">
        <f t="shared" ref="AA41:AA44" si="21">$I41*K41</f>
        <v>0</v>
      </c>
      <c r="AB41" s="72">
        <f t="shared" si="20"/>
        <v>0</v>
      </c>
      <c r="AC41" s="72">
        <f t="shared" si="20"/>
        <v>0</v>
      </c>
      <c r="AD41" s="72">
        <f t="shared" si="20"/>
        <v>0</v>
      </c>
      <c r="AE41" s="72">
        <f t="shared" si="20"/>
        <v>0</v>
      </c>
      <c r="AF41" s="72">
        <f t="shared" si="20"/>
        <v>0</v>
      </c>
      <c r="AG41" s="73">
        <f t="shared" si="20"/>
        <v>91.080367755974223</v>
      </c>
      <c r="AH41" s="72">
        <f t="shared" si="20"/>
        <v>0</v>
      </c>
      <c r="AI41" s="72">
        <f t="shared" si="20"/>
        <v>0</v>
      </c>
      <c r="AJ41" s="72">
        <f t="shared" si="20"/>
        <v>0</v>
      </c>
      <c r="AK41" s="72">
        <f t="shared" si="20"/>
        <v>0</v>
      </c>
      <c r="AL41" s="72">
        <f t="shared" si="20"/>
        <v>0</v>
      </c>
      <c r="AM41" s="72">
        <f t="shared" si="20"/>
        <v>0</v>
      </c>
      <c r="AN41" s="72">
        <f t="shared" si="20"/>
        <v>0</v>
      </c>
      <c r="AO41" s="73">
        <f t="shared" si="20"/>
        <v>185.51066410174801</v>
      </c>
      <c r="AP41" s="74">
        <f t="shared" si="20"/>
        <v>0</v>
      </c>
      <c r="AQ41" s="75" t="s">
        <v>24</v>
      </c>
      <c r="AR41" s="76">
        <v>1</v>
      </c>
      <c r="AS41" s="6">
        <v>0</v>
      </c>
      <c r="AT41" s="7">
        <v>0</v>
      </c>
      <c r="AU41" s="5">
        <v>0</v>
      </c>
      <c r="AV41" s="7">
        <v>0</v>
      </c>
      <c r="AW41" s="7">
        <v>0</v>
      </c>
      <c r="AX41" s="5">
        <v>1</v>
      </c>
      <c r="AY41" s="7">
        <v>0</v>
      </c>
      <c r="AZ41" s="5">
        <v>0</v>
      </c>
      <c r="BA41" s="7">
        <v>0</v>
      </c>
      <c r="BB41" s="7">
        <v>0</v>
      </c>
      <c r="BC41" s="7">
        <v>0</v>
      </c>
      <c r="BD41" s="7">
        <v>0</v>
      </c>
      <c r="BE41" s="7">
        <v>0</v>
      </c>
      <c r="BF41" s="7">
        <v>0</v>
      </c>
      <c r="BG41" s="7">
        <v>0</v>
      </c>
      <c r="BH41" s="7">
        <v>0</v>
      </c>
      <c r="BI41" s="7">
        <v>0</v>
      </c>
      <c r="BJ41" s="5">
        <v>0</v>
      </c>
      <c r="BK41" s="77">
        <v>0</v>
      </c>
    </row>
    <row r="42" spans="2:63" x14ac:dyDescent="0.2">
      <c r="B42" s="61"/>
      <c r="C42" s="40"/>
      <c r="D42" s="111"/>
      <c r="E42" s="91" t="str">
        <f>[1]LCI!D65</f>
        <v>Solid waste</v>
      </c>
      <c r="F42" s="106" t="str">
        <f>'[1]Unit factor_selected'!D311</f>
        <v>market for process-specific burdens, sanitary landfill | process-specific burdens, sanitary landfill | Cutoff, U</v>
      </c>
      <c r="G42" s="80" t="str">
        <f>'[1]Unit factor_selected'!E311</f>
        <v>RoW</v>
      </c>
      <c r="H42" s="81" t="str">
        <f>'[1]Unit factor_selected'!F311</f>
        <v>a42ab72f-22e3-4626-9c8d-8c0a6105e602</v>
      </c>
      <c r="I42" s="82">
        <v>1</v>
      </c>
      <c r="J42" s="82">
        <f t="shared" ref="J42:J43" si="22">I42</f>
        <v>1</v>
      </c>
      <c r="K42" s="107">
        <v>0</v>
      </c>
      <c r="L42" s="108">
        <v>0</v>
      </c>
      <c r="M42" s="108">
        <v>0</v>
      </c>
      <c r="N42" s="108">
        <v>0</v>
      </c>
      <c r="O42" s="108">
        <v>0</v>
      </c>
      <c r="P42" s="108">
        <v>0</v>
      </c>
      <c r="Q42" s="109">
        <f>[1]LCI!$E65*'[1]EV proj_BAU'!AF$72</f>
        <v>114.18046102741697</v>
      </c>
      <c r="R42" s="108">
        <v>0</v>
      </c>
      <c r="S42" s="108">
        <v>0</v>
      </c>
      <c r="T42" s="108">
        <v>0</v>
      </c>
      <c r="U42" s="108">
        <v>0</v>
      </c>
      <c r="V42" s="108">
        <v>0</v>
      </c>
      <c r="W42" s="108">
        <v>0</v>
      </c>
      <c r="X42" s="108">
        <v>0</v>
      </c>
      <c r="Y42" s="109">
        <f>[1]LCI!$E65*'[1]EV proj_BAU'!AG$72</f>
        <v>232.56047021451022</v>
      </c>
      <c r="Z42" s="110">
        <v>0</v>
      </c>
      <c r="AA42" s="88">
        <f t="shared" si="21"/>
        <v>0</v>
      </c>
      <c r="AB42" s="89">
        <f t="shared" si="20"/>
        <v>0</v>
      </c>
      <c r="AC42" s="89">
        <f t="shared" si="20"/>
        <v>0</v>
      </c>
      <c r="AD42" s="89">
        <f t="shared" si="20"/>
        <v>0</v>
      </c>
      <c r="AE42" s="89">
        <f t="shared" si="20"/>
        <v>0</v>
      </c>
      <c r="AF42" s="89">
        <f t="shared" si="20"/>
        <v>0</v>
      </c>
      <c r="AG42" s="35">
        <f t="shared" si="20"/>
        <v>114.18046102741697</v>
      </c>
      <c r="AH42" s="89">
        <f t="shared" si="20"/>
        <v>0</v>
      </c>
      <c r="AI42" s="89">
        <f t="shared" si="20"/>
        <v>0</v>
      </c>
      <c r="AJ42" s="89">
        <f t="shared" si="20"/>
        <v>0</v>
      </c>
      <c r="AK42" s="89">
        <f t="shared" si="20"/>
        <v>0</v>
      </c>
      <c r="AL42" s="89">
        <f t="shared" si="20"/>
        <v>0</v>
      </c>
      <c r="AM42" s="89">
        <f t="shared" si="20"/>
        <v>0</v>
      </c>
      <c r="AN42" s="89">
        <f t="shared" si="20"/>
        <v>0</v>
      </c>
      <c r="AO42" s="35">
        <f t="shared" si="20"/>
        <v>232.56047021451022</v>
      </c>
      <c r="AP42" s="90">
        <f t="shared" si="20"/>
        <v>0</v>
      </c>
      <c r="AQ42" s="91" t="str">
        <f>VLOOKUP($H42,'[1]Unit factor_selected'!$F$3:$AC$346,'[1]Unit factor_selected'!H$1,FALSE)</f>
        <v>kg</v>
      </c>
      <c r="AR42" s="92">
        <f>VLOOKUP($H42,'[1]Unit factor_selected'!$F$3:$AC$346,'[1]Unit factor_selected'!J$1,FALSE)</f>
        <v>5.2284920000000004E-3</v>
      </c>
      <c r="AS42" s="93">
        <f>VLOOKUP($H42,'[1]Unit factor_selected'!$F$3:$AC$346,'[1]Unit factor_selected'!K$1,FALSE)</f>
        <v>7.8622622000000003E-2</v>
      </c>
      <c r="AT42" s="94">
        <f>VLOOKUP($H42,'[1]Unit factor_selected'!$F$3:$AC$346,'[1]Unit factor_selected'!L$1,FALSE)</f>
        <v>1.3900000000000001E-5</v>
      </c>
      <c r="AU42" s="95">
        <f>VLOOKUP($H42,'[1]Unit factor_selected'!$F$3:$AC$346,'[1]Unit factor_selected'!M$1,FALSE)</f>
        <v>1.6068040000000001E-3</v>
      </c>
      <c r="AV42" s="94">
        <f>VLOOKUP($H42,'[1]Unit factor_selected'!$F$3:$AC$346,'[1]Unit factor_selected'!N$1,FALSE)</f>
        <v>4.2400000000000001E-5</v>
      </c>
      <c r="AW42" s="94">
        <f>VLOOKUP($H42,'[1]Unit factor_selected'!$F$3:$AC$346,'[1]Unit factor_selected'!O$1,FALSE)</f>
        <v>5.4499999999999997E-7</v>
      </c>
      <c r="AX42" s="95">
        <f>VLOOKUP($H42,'[1]Unit factor_selected'!$F$3:$AC$346,'[1]Unit factor_selected'!P$1,FALSE)</f>
        <v>5.2635370000000004E-3</v>
      </c>
      <c r="AY42" s="94">
        <f>VLOOKUP($H42,'[1]Unit factor_selected'!$F$3:$AC$346,'[1]Unit factor_selected'!Q$1,FALSE)</f>
        <v>1.9541799999999999E-4</v>
      </c>
      <c r="AZ42" s="95">
        <f>VLOOKUP($H42,'[1]Unit factor_selected'!$F$3:$AC$346,'[1]Unit factor_selected'!R$1,FALSE)</f>
        <v>1.1128010000000001E-3</v>
      </c>
      <c r="BA42" s="94">
        <f>VLOOKUP($H42,'[1]Unit factor_selected'!$F$3:$AC$346,'[1]Unit factor_selected'!S$1,FALSE)</f>
        <v>1.7640900000000001E-4</v>
      </c>
      <c r="BB42" s="94">
        <f>VLOOKUP($H42,'[1]Unit factor_selected'!$F$3:$AC$346,'[1]Unit factor_selected'!T$1,FALSE)</f>
        <v>-8.2093800000000001E-4</v>
      </c>
      <c r="BC42" s="94">
        <f>VLOOKUP($H42,'[1]Unit factor_selected'!$F$3:$AC$346,'[1]Unit factor_selected'!U$1,FALSE)</f>
        <v>6.0999999999999999E-5</v>
      </c>
      <c r="BD42" s="94">
        <f>VLOOKUP($H42,'[1]Unit factor_selected'!$F$3:$AC$346,'[1]Unit factor_selected'!V$1,FALSE)</f>
        <v>4.3999999999999997E-8</v>
      </c>
      <c r="BE42" s="94">
        <f>VLOOKUP($H42,'[1]Unit factor_selected'!$F$3:$AC$346,'[1]Unit factor_selected'!W$1,FALSE)</f>
        <v>7.4900000000000003E-6</v>
      </c>
      <c r="BF42" s="94">
        <f>VLOOKUP($H42,'[1]Unit factor_selected'!$F$3:$AC$346,'[1]Unit factor_selected'!X$1,FALSE)</f>
        <v>5.3699999999999997E-5</v>
      </c>
      <c r="BG42" s="94">
        <f>VLOOKUP($H42,'[1]Unit factor_selected'!$F$3:$AC$346,'[1]Unit factor_selected'!Y$1,FALSE)</f>
        <v>5.4599999999999999E-5</v>
      </c>
      <c r="BH42" s="94">
        <f>VLOOKUP($H42,'[1]Unit factor_selected'!$F$3:$AC$346,'[1]Unit factor_selected'!Z$1,FALSE)</f>
        <v>2.8999999999999999E-9</v>
      </c>
      <c r="BI42" s="94">
        <f>VLOOKUP($H42,'[1]Unit factor_selected'!$F$3:$AC$346,'[1]Unit factor_selected'!AA$1,FALSE)</f>
        <v>2.6599999999999999E-5</v>
      </c>
      <c r="BJ42" s="95">
        <f>VLOOKUP($H42,'[1]Unit factor_selected'!$F$3:$AC$346,'[1]Unit factor_selected'!AB$1,FALSE)</f>
        <v>5.9749490000000002E-3</v>
      </c>
      <c r="BK42" s="96">
        <f>VLOOKUP($H42,'[1]Unit factor_selected'!$F$3:$AC$346,'[1]Unit factor_selected'!AC$1,FALSE)</f>
        <v>1.0200000000000001E-5</v>
      </c>
    </row>
    <row r="43" spans="2:63" x14ac:dyDescent="0.2">
      <c r="B43" s="61"/>
      <c r="C43" s="40"/>
      <c r="D43" s="41" t="str">
        <f>[1]LCI!C66</f>
        <v>PvP</v>
      </c>
      <c r="E43" s="55" t="str">
        <f>[1]LCI!D66</f>
        <v>Monoethanolamine</v>
      </c>
      <c r="F43" s="97" t="str">
        <f>'[1]Unit factor_selected'!D312</f>
        <v>market for monoethanolamine | monoethanolamine | Cutoff, U</v>
      </c>
      <c r="G43" s="43" t="str">
        <f>'[1]Unit factor_selected'!E312</f>
        <v>GLO</v>
      </c>
      <c r="H43" s="44" t="str">
        <f>'[1]Unit factor_selected'!F312</f>
        <v>aa867459-9ce4-38eb-99d3-ab0dc00eb866</v>
      </c>
      <c r="I43" s="45">
        <v>1</v>
      </c>
      <c r="J43" s="45">
        <f t="shared" si="22"/>
        <v>1</v>
      </c>
      <c r="K43" s="98">
        <v>0</v>
      </c>
      <c r="L43" s="99">
        <v>0</v>
      </c>
      <c r="M43" s="99">
        <v>0</v>
      </c>
      <c r="N43" s="99">
        <v>0</v>
      </c>
      <c r="O43" s="99">
        <v>0</v>
      </c>
      <c r="P43" s="99">
        <v>0</v>
      </c>
      <c r="Q43" s="100">
        <f>[1]LCI!$E66*'[1]EV proj_BAU'!AF$72</f>
        <v>0.50922974919801289</v>
      </c>
      <c r="R43" s="99">
        <v>0</v>
      </c>
      <c r="S43" s="99">
        <v>0</v>
      </c>
      <c r="T43" s="99">
        <v>0</v>
      </c>
      <c r="U43" s="99">
        <v>0</v>
      </c>
      <c r="V43" s="99">
        <v>0</v>
      </c>
      <c r="W43" s="99">
        <v>0</v>
      </c>
      <c r="X43" s="99">
        <v>0</v>
      </c>
      <c r="Y43" s="100">
        <f>[1]LCI!$E66*'[1]EV proj_BAU'!AG$72</f>
        <v>1.0371889275545174</v>
      </c>
      <c r="Z43" s="101">
        <v>0</v>
      </c>
      <c r="AA43" s="51">
        <f t="shared" si="21"/>
        <v>0</v>
      </c>
      <c r="AB43" s="52">
        <f t="shared" si="20"/>
        <v>0</v>
      </c>
      <c r="AC43" s="52">
        <f t="shared" si="20"/>
        <v>0</v>
      </c>
      <c r="AD43" s="52">
        <f t="shared" si="20"/>
        <v>0</v>
      </c>
      <c r="AE43" s="52">
        <f t="shared" si="20"/>
        <v>0</v>
      </c>
      <c r="AF43" s="52">
        <f t="shared" si="20"/>
        <v>0</v>
      </c>
      <c r="AG43" s="53">
        <f t="shared" si="20"/>
        <v>0.50922974919801289</v>
      </c>
      <c r="AH43" s="52">
        <f t="shared" si="20"/>
        <v>0</v>
      </c>
      <c r="AI43" s="52">
        <f t="shared" si="20"/>
        <v>0</v>
      </c>
      <c r="AJ43" s="52">
        <f t="shared" si="20"/>
        <v>0</v>
      </c>
      <c r="AK43" s="52">
        <f t="shared" si="20"/>
        <v>0</v>
      </c>
      <c r="AL43" s="52">
        <f t="shared" si="20"/>
        <v>0</v>
      </c>
      <c r="AM43" s="52">
        <f t="shared" si="20"/>
        <v>0</v>
      </c>
      <c r="AN43" s="52">
        <f t="shared" si="20"/>
        <v>0</v>
      </c>
      <c r="AO43" s="53">
        <f t="shared" si="20"/>
        <v>1.0371889275545174</v>
      </c>
      <c r="AP43" s="54">
        <f t="shared" si="20"/>
        <v>0</v>
      </c>
      <c r="AQ43" s="55" t="str">
        <f>VLOOKUP($H43,'[1]Unit factor_selected'!$F$3:$AC$346,'[1]Unit factor_selected'!H$1,FALSE)</f>
        <v>kg</v>
      </c>
      <c r="AR43" s="56">
        <f>VLOOKUP($H43,'[1]Unit factor_selected'!$F$3:$AC$346,'[1]Unit factor_selected'!J$1,FALSE)</f>
        <v>3.0309501920000002</v>
      </c>
      <c r="AS43" s="57">
        <f>VLOOKUP($H43,'[1]Unit factor_selected'!$F$3:$AC$346,'[1]Unit factor_selected'!K$1,FALSE)</f>
        <v>72.13429386</v>
      </c>
      <c r="AT43" s="58">
        <f>VLOOKUP($H43,'[1]Unit factor_selected'!$F$3:$AC$346,'[1]Unit factor_selected'!L$1,FALSE)</f>
        <v>3.1682310000000001E-3</v>
      </c>
      <c r="AU43" s="59">
        <f>VLOOKUP($H43,'[1]Unit factor_selected'!$F$3:$AC$346,'[1]Unit factor_selected'!M$1,FALSE)</f>
        <v>1.4393797989999999</v>
      </c>
      <c r="AV43" s="58">
        <f>VLOOKUP($H43,'[1]Unit factor_selected'!$F$3:$AC$346,'[1]Unit factor_selected'!N$1,FALSE)</f>
        <v>9.7490814999999995E-2</v>
      </c>
      <c r="AW43" s="58">
        <f>VLOOKUP($H43,'[1]Unit factor_selected'!$F$3:$AC$346,'[1]Unit factor_selected'!O$1,FALSE)</f>
        <v>6.1500900000000002E-4</v>
      </c>
      <c r="AX43" s="59">
        <f>VLOOKUP($H43,'[1]Unit factor_selected'!$F$3:$AC$346,'[1]Unit factor_selected'!P$1,FALSE)</f>
        <v>3.0951824719999999</v>
      </c>
      <c r="AY43" s="58">
        <f>VLOOKUP($H43,'[1]Unit factor_selected'!$F$3:$AC$346,'[1]Unit factor_selected'!Q$1,FALSE)</f>
        <v>0.127738869</v>
      </c>
      <c r="AZ43" s="59">
        <f>VLOOKUP($H43,'[1]Unit factor_selected'!$F$3:$AC$346,'[1]Unit factor_selected'!R$1,FALSE)</f>
        <v>1.9497432640000001</v>
      </c>
      <c r="BA43" s="58">
        <f>VLOOKUP($H43,'[1]Unit factor_selected'!$F$3:$AC$346,'[1]Unit factor_selected'!S$1,FALSE)</f>
        <v>0.15384599099999999</v>
      </c>
      <c r="BB43" s="58">
        <f>VLOOKUP($H43,'[1]Unit factor_selected'!$F$3:$AC$346,'[1]Unit factor_selected'!T$1,FALSE)</f>
        <v>2.1852755000000001E-2</v>
      </c>
      <c r="BC43" s="58">
        <f>VLOOKUP($H43,'[1]Unit factor_selected'!$F$3:$AC$346,'[1]Unit factor_selected'!U$1,FALSE)</f>
        <v>0.127960825</v>
      </c>
      <c r="BD43" s="58">
        <f>VLOOKUP($H43,'[1]Unit factor_selected'!$F$3:$AC$346,'[1]Unit factor_selected'!V$1,FALSE)</f>
        <v>2.8040859999999999E-3</v>
      </c>
      <c r="BE43" s="58">
        <f>VLOOKUP($H43,'[1]Unit factor_selected'!$F$3:$AC$346,'[1]Unit factor_selected'!W$1,FALSE)</f>
        <v>7.2874639999999996E-3</v>
      </c>
      <c r="BF43" s="58">
        <f>VLOOKUP($H43,'[1]Unit factor_selected'!$F$3:$AC$346,'[1]Unit factor_selected'!X$1,FALSE)</f>
        <v>4.8932910000000001E-3</v>
      </c>
      <c r="BG43" s="58">
        <f>VLOOKUP($H43,'[1]Unit factor_selected'!$F$3:$AC$346,'[1]Unit factor_selected'!Y$1,FALSE)</f>
        <v>5.179637E-3</v>
      </c>
      <c r="BH43" s="58">
        <f>VLOOKUP($H43,'[1]Unit factor_selected'!$F$3:$AC$346,'[1]Unit factor_selected'!Z$1,FALSE)</f>
        <v>5.4600000000000005E-7</v>
      </c>
      <c r="BI43" s="58">
        <f>VLOOKUP($H43,'[1]Unit factor_selected'!$F$3:$AC$346,'[1]Unit factor_selected'!AA$1,FALSE)</f>
        <v>7.8437530000000002E-3</v>
      </c>
      <c r="BJ43" s="59">
        <f>VLOOKUP($H43,'[1]Unit factor_selected'!$F$3:$AC$346,'[1]Unit factor_selected'!AB$1,FALSE)</f>
        <v>7.6531138050000003</v>
      </c>
      <c r="BK43" s="60">
        <f>VLOOKUP($H43,'[1]Unit factor_selected'!$F$3:$AC$346,'[1]Unit factor_selected'!AC$1,FALSE)</f>
        <v>4.7998121999999997E-2</v>
      </c>
    </row>
    <row r="44" spans="2:63" x14ac:dyDescent="0.2">
      <c r="B44" s="61"/>
      <c r="C44" s="40"/>
      <c r="D44" s="62"/>
      <c r="E44" s="75" t="str">
        <f>[1]LCI!D67</f>
        <v>Butyrolactone</v>
      </c>
      <c r="F44" s="102" t="str">
        <f>'[1]Unit factor_selected'!D313</f>
        <v>market for butyrolactone | butyrolactone | Cutoff, U</v>
      </c>
      <c r="G44" s="64" t="str">
        <f>'[1]Unit factor_selected'!E313</f>
        <v>RoW</v>
      </c>
      <c r="H44" s="3" t="str">
        <f>'[1]Unit factor_selected'!F313</f>
        <v>b9905b9b-dbca-4b2c-88e0-0103958bbd4d</v>
      </c>
      <c r="I44" s="65">
        <v>1</v>
      </c>
      <c r="J44" s="65">
        <f>I44</f>
        <v>1</v>
      </c>
      <c r="K44" s="103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104">
        <f>[1]LCI!$E67*'[1]EV proj_BAU'!AF$72</f>
        <v>0.71707862642169151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104">
        <f>[1]LCI!$E67*'[1]EV proj_BAU'!AG$72</f>
        <v>1.4605313469645242</v>
      </c>
      <c r="Z44" s="105">
        <v>0</v>
      </c>
      <c r="AA44" s="71">
        <f t="shared" si="21"/>
        <v>0</v>
      </c>
      <c r="AB44" s="72">
        <f t="shared" si="20"/>
        <v>0</v>
      </c>
      <c r="AC44" s="72">
        <f t="shared" si="20"/>
        <v>0</v>
      </c>
      <c r="AD44" s="72">
        <f t="shared" si="20"/>
        <v>0</v>
      </c>
      <c r="AE44" s="72">
        <f t="shared" si="20"/>
        <v>0</v>
      </c>
      <c r="AF44" s="72">
        <f t="shared" si="20"/>
        <v>0</v>
      </c>
      <c r="AG44" s="73">
        <f t="shared" si="20"/>
        <v>0.71707862642169151</v>
      </c>
      <c r="AH44" s="72">
        <f t="shared" si="20"/>
        <v>0</v>
      </c>
      <c r="AI44" s="72">
        <f t="shared" si="20"/>
        <v>0</v>
      </c>
      <c r="AJ44" s="72">
        <f t="shared" si="20"/>
        <v>0</v>
      </c>
      <c r="AK44" s="72">
        <f t="shared" si="20"/>
        <v>0</v>
      </c>
      <c r="AL44" s="72">
        <f t="shared" si="20"/>
        <v>0</v>
      </c>
      <c r="AM44" s="72">
        <f t="shared" si="20"/>
        <v>0</v>
      </c>
      <c r="AN44" s="72">
        <f t="shared" si="20"/>
        <v>0</v>
      </c>
      <c r="AO44" s="73">
        <f t="shared" si="20"/>
        <v>1.4605313469645242</v>
      </c>
      <c r="AP44" s="74">
        <f t="shared" si="20"/>
        <v>0</v>
      </c>
      <c r="AQ44" s="75" t="str">
        <f>VLOOKUP($H44,'[1]Unit factor_selected'!$F$3:$AC$346,'[1]Unit factor_selected'!H$1,FALSE)</f>
        <v>kg</v>
      </c>
      <c r="AR44" s="76">
        <f>VLOOKUP($H44,'[1]Unit factor_selected'!$F$3:$AC$346,'[1]Unit factor_selected'!J$1,FALSE)</f>
        <v>5.0393323289999996</v>
      </c>
      <c r="AS44" s="6">
        <f>VLOOKUP($H44,'[1]Unit factor_selected'!$F$3:$AC$346,'[1]Unit factor_selected'!K$1,FALSE)</f>
        <v>103.0597358</v>
      </c>
      <c r="AT44" s="7">
        <f>VLOOKUP($H44,'[1]Unit factor_selected'!$F$3:$AC$346,'[1]Unit factor_selected'!L$1,FALSE)</f>
        <v>7.9418140000000002E-3</v>
      </c>
      <c r="AU44" s="5">
        <f>VLOOKUP($H44,'[1]Unit factor_selected'!$F$3:$AC$346,'[1]Unit factor_selected'!M$1,FALSE)</f>
        <v>1.916702226</v>
      </c>
      <c r="AV44" s="7">
        <f>VLOOKUP($H44,'[1]Unit factor_selected'!$F$3:$AC$346,'[1]Unit factor_selected'!N$1,FALSE)</f>
        <v>0.19688147</v>
      </c>
      <c r="AW44" s="7">
        <f>VLOOKUP($H44,'[1]Unit factor_selected'!$F$3:$AC$346,'[1]Unit factor_selected'!O$1,FALSE)</f>
        <v>1.496301E-3</v>
      </c>
      <c r="AX44" s="5">
        <f>VLOOKUP($H44,'[1]Unit factor_selected'!$F$3:$AC$346,'[1]Unit factor_selected'!P$1,FALSE)</f>
        <v>5.1388166340000003</v>
      </c>
      <c r="AY44" s="7">
        <f>VLOOKUP($H44,'[1]Unit factor_selected'!$F$3:$AC$346,'[1]Unit factor_selected'!Q$1,FALSE)</f>
        <v>0.22802197799999999</v>
      </c>
      <c r="AZ44" s="5">
        <f>VLOOKUP($H44,'[1]Unit factor_selected'!$F$3:$AC$346,'[1]Unit factor_selected'!R$1,FALSE)</f>
        <v>4.3399166659999997</v>
      </c>
      <c r="BA44" s="7">
        <f>VLOOKUP($H44,'[1]Unit factor_selected'!$F$3:$AC$346,'[1]Unit factor_selected'!S$1,FALSE)</f>
        <v>0.42159910299999998</v>
      </c>
      <c r="BB44" s="7">
        <f>VLOOKUP($H44,'[1]Unit factor_selected'!$F$3:$AC$346,'[1]Unit factor_selected'!T$1,FALSE)</f>
        <v>0.100188799</v>
      </c>
      <c r="BC44" s="7">
        <f>VLOOKUP($H44,'[1]Unit factor_selected'!$F$3:$AC$346,'[1]Unit factor_selected'!U$1,FALSE)</f>
        <v>0.26151751299999998</v>
      </c>
      <c r="BD44" s="7">
        <f>VLOOKUP($H44,'[1]Unit factor_selected'!$F$3:$AC$346,'[1]Unit factor_selected'!V$1,FALSE)</f>
        <v>1.07889E-4</v>
      </c>
      <c r="BE44" s="7">
        <f>VLOOKUP($H44,'[1]Unit factor_selected'!$F$3:$AC$346,'[1]Unit factor_selected'!W$1,FALSE)</f>
        <v>1.3511456999999999E-2</v>
      </c>
      <c r="BF44" s="7">
        <f>VLOOKUP($H44,'[1]Unit factor_selected'!$F$3:$AC$346,'[1]Unit factor_selected'!X$1,FALSE)</f>
        <v>1.0331218E-2</v>
      </c>
      <c r="BG44" s="7">
        <f>VLOOKUP($H44,'[1]Unit factor_selected'!$F$3:$AC$346,'[1]Unit factor_selected'!Y$1,FALSE)</f>
        <v>1.0782814E-2</v>
      </c>
      <c r="BH44" s="7">
        <f>VLOOKUP($H44,'[1]Unit factor_selected'!$F$3:$AC$346,'[1]Unit factor_selected'!Z$1,FALSE)</f>
        <v>1.8700000000000001E-6</v>
      </c>
      <c r="BI44" s="7">
        <f>VLOOKUP($H44,'[1]Unit factor_selected'!$F$3:$AC$346,'[1]Unit factor_selected'!AA$1,FALSE)</f>
        <v>1.6414977000000001E-2</v>
      </c>
      <c r="BJ44" s="5">
        <f>VLOOKUP($H44,'[1]Unit factor_selected'!$F$3:$AC$346,'[1]Unit factor_selected'!AB$1,FALSE)</f>
        <v>18.97781745</v>
      </c>
      <c r="BK44" s="77">
        <f>VLOOKUP($H44,'[1]Unit factor_selected'!$F$3:$AC$346,'[1]Unit factor_selected'!AC$1,FALSE)</f>
        <v>0.286749121</v>
      </c>
    </row>
    <row r="45" spans="2:63" x14ac:dyDescent="0.2">
      <c r="B45" s="61"/>
      <c r="C45" s="40"/>
      <c r="D45" s="62"/>
      <c r="E45" s="75" t="str">
        <f>[1]LCI!D68</f>
        <v>Water</v>
      </c>
      <c r="F45" s="102" t="str">
        <f>F34</f>
        <v>market for water, deionised | water, deionised | Cutoff</v>
      </c>
      <c r="G45" s="64" t="str">
        <f t="shared" ref="G45:H45" si="23">G34</f>
        <v>RoW</v>
      </c>
      <c r="H45" s="3" t="str">
        <f t="shared" si="23"/>
        <v>c6442abc-d373-4312-81f6-0ff420417cf0</v>
      </c>
      <c r="I45" s="65">
        <v>1</v>
      </c>
      <c r="J45" s="65">
        <f>I45</f>
        <v>1</v>
      </c>
      <c r="K45" s="103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104">
        <f>[1]LCI!$E68*'[1]EV proj_BAU'!AF$72</f>
        <v>0.22239829862933622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104">
        <f>[1]LCI!$E68*'[1]EV proj_BAU'!AG$72</f>
        <v>0.45297638876870761</v>
      </c>
      <c r="Z45" s="105">
        <v>0</v>
      </c>
      <c r="AA45" s="71">
        <f>$I45*K45</f>
        <v>0</v>
      </c>
      <c r="AB45" s="72">
        <f t="shared" si="20"/>
        <v>0</v>
      </c>
      <c r="AC45" s="72">
        <f t="shared" si="20"/>
        <v>0</v>
      </c>
      <c r="AD45" s="72">
        <f t="shared" si="20"/>
        <v>0</v>
      </c>
      <c r="AE45" s="72">
        <f t="shared" si="20"/>
        <v>0</v>
      </c>
      <c r="AF45" s="72">
        <f t="shared" si="20"/>
        <v>0</v>
      </c>
      <c r="AG45" s="73">
        <f t="shared" si="20"/>
        <v>0.22239829862933622</v>
      </c>
      <c r="AH45" s="72">
        <f t="shared" si="20"/>
        <v>0</v>
      </c>
      <c r="AI45" s="72">
        <f t="shared" si="20"/>
        <v>0</v>
      </c>
      <c r="AJ45" s="72">
        <f t="shared" si="20"/>
        <v>0</v>
      </c>
      <c r="AK45" s="72">
        <f t="shared" si="20"/>
        <v>0</v>
      </c>
      <c r="AL45" s="72">
        <f t="shared" si="20"/>
        <v>0</v>
      </c>
      <c r="AM45" s="72">
        <f t="shared" si="20"/>
        <v>0</v>
      </c>
      <c r="AN45" s="72">
        <f t="shared" si="20"/>
        <v>0</v>
      </c>
      <c r="AO45" s="73">
        <f t="shared" si="20"/>
        <v>0.45297638876870761</v>
      </c>
      <c r="AP45" s="74">
        <f t="shared" si="20"/>
        <v>0</v>
      </c>
      <c r="AQ45" s="75" t="str">
        <f>VLOOKUP($H45,'[1]Unit factor_selected'!$F$3:$AC$346,'[1]Unit factor_selected'!H$1,FALSE)</f>
        <v>kg</v>
      </c>
      <c r="AR45" s="76">
        <f>VLOOKUP($H45,'[1]Unit factor_selected'!$F$3:$AC$346,'[1]Unit factor_selected'!J$1,FALSE)</f>
        <v>4.2571267622259698E-4</v>
      </c>
      <c r="AS45" s="6">
        <f>VLOOKUP($H45,'[1]Unit factor_selected'!$F$3:$AC$346,'[1]Unit factor_selected'!K$1,FALSE)</f>
        <v>6.48946195686919E-3</v>
      </c>
      <c r="AT45" s="7">
        <f>VLOOKUP($H45,'[1]Unit factor_selected'!$F$3:$AC$346,'[1]Unit factor_selected'!L$1,FALSE)</f>
        <v>1.1092698812973899E-6</v>
      </c>
      <c r="AU45" s="5">
        <f>VLOOKUP($H45,'[1]Unit factor_selected'!$F$3:$AC$346,'[1]Unit factor_selected'!M$1,FALSE)</f>
        <v>1.1394992723131999E-4</v>
      </c>
      <c r="AV45" s="7">
        <f>VLOOKUP($H45,'[1]Unit factor_selected'!$F$3:$AC$346,'[1]Unit factor_selected'!N$1,FALSE)</f>
        <v>6.8365704307875896E-5</v>
      </c>
      <c r="AW45" s="7">
        <f>VLOOKUP($H45,'[1]Unit factor_selected'!$F$3:$AC$346,'[1]Unit factor_selected'!O$1,FALSE)</f>
        <v>1.79906171520512E-7</v>
      </c>
      <c r="AX45" s="5">
        <f>VLOOKUP($H45,'[1]Unit factor_selected'!$F$3:$AC$346,'[1]Unit factor_selected'!P$1,FALSE)</f>
        <v>4.3952804719695003E-4</v>
      </c>
      <c r="AY45" s="7">
        <f>VLOOKUP($H45,'[1]Unit factor_selected'!$F$3:$AC$346,'[1]Unit factor_selected'!Q$1,FALSE)</f>
        <v>5.6737364103710597E-5</v>
      </c>
      <c r="AZ45" s="5">
        <f>VLOOKUP($H45,'[1]Unit factor_selected'!$F$3:$AC$346,'[1]Unit factor_selected'!R$1,FALSE)</f>
        <v>1.32970873139239E-3</v>
      </c>
      <c r="BA45" s="7">
        <f>VLOOKUP($H45,'[1]Unit factor_selected'!$F$3:$AC$346,'[1]Unit factor_selected'!S$1,FALSE)</f>
        <v>3.4760267200734201E-5</v>
      </c>
      <c r="BB45" s="7">
        <f>VLOOKUP($H45,'[1]Unit factor_selected'!$F$3:$AC$346,'[1]Unit factor_selected'!T$1,FALSE)</f>
        <v>6.0564198406425102E-6</v>
      </c>
      <c r="BC45" s="7">
        <f>VLOOKUP($H45,'[1]Unit factor_selected'!$F$3:$AC$346,'[1]Unit factor_selected'!U$1,FALSE)</f>
        <v>8.9477717413739794E-5</v>
      </c>
      <c r="BD45" s="7">
        <f>VLOOKUP($H45,'[1]Unit factor_selected'!$F$3:$AC$346,'[1]Unit factor_selected'!V$1,FALSE)</f>
        <v>1.88087359738585E-8</v>
      </c>
      <c r="BE45" s="7">
        <f>VLOOKUP($H45,'[1]Unit factor_selected'!$F$3:$AC$346,'[1]Unit factor_selected'!W$1,FALSE)</f>
        <v>5.7983271368639196E-6</v>
      </c>
      <c r="BF45" s="7">
        <f>VLOOKUP($H45,'[1]Unit factor_selected'!$F$3:$AC$346,'[1]Unit factor_selected'!X$1,FALSE)</f>
        <v>9.5218533275460801E-7</v>
      </c>
      <c r="BG45" s="7">
        <f>VLOOKUP($H45,'[1]Unit factor_selected'!$F$3:$AC$346,'[1]Unit factor_selected'!Y$1,FALSE)</f>
        <v>9.6996271758255304E-7</v>
      </c>
      <c r="BH45" s="7">
        <f>VLOOKUP($H45,'[1]Unit factor_selected'!$F$3:$AC$346,'[1]Unit factor_selected'!Z$1,FALSE)</f>
        <v>4.4396307719268001E-10</v>
      </c>
      <c r="BI45" s="7">
        <f>VLOOKUP($H45,'[1]Unit factor_selected'!$F$3:$AC$346,'[1]Unit factor_selected'!AA$1,FALSE)</f>
        <v>2.6411763411821301E-6</v>
      </c>
      <c r="BJ45" s="5">
        <f>VLOOKUP($H45,'[1]Unit factor_selected'!$F$3:$AC$346,'[1]Unit factor_selected'!AB$1,FALSE)</f>
        <v>6.8588525265123003E-3</v>
      </c>
      <c r="BK45" s="77">
        <f>VLOOKUP($H45,'[1]Unit factor_selected'!$F$3:$AC$346,'[1]Unit factor_selected'!AC$1,FALSE)</f>
        <v>1.0462828172138599E-3</v>
      </c>
    </row>
    <row r="46" spans="2:63" x14ac:dyDescent="0.2">
      <c r="B46" s="61"/>
      <c r="C46" s="40"/>
      <c r="D46" s="62"/>
      <c r="E46" s="39" t="str">
        <f>[1]LCI!D69</f>
        <v>Electricity</v>
      </c>
      <c r="F46" s="42" t="str">
        <f>F21</f>
        <v>market for electricity, medium voltage | electricity, medium voltage | Cutoff</v>
      </c>
      <c r="G46" s="43" t="str">
        <f>G21</f>
        <v>US</v>
      </c>
      <c r="H46" s="44" t="str">
        <f>H21</f>
        <v>c8427d94-a0eb-34c5-b306-c01919d79911</v>
      </c>
      <c r="I46" s="45">
        <f>I21</f>
        <v>0</v>
      </c>
      <c r="J46" s="46">
        <f>SUM(I46:I50)</f>
        <v>1</v>
      </c>
      <c r="K46" s="47">
        <v>0</v>
      </c>
      <c r="L46" s="48">
        <v>0</v>
      </c>
      <c r="M46" s="48">
        <v>0</v>
      </c>
      <c r="N46" s="48">
        <v>0</v>
      </c>
      <c r="O46" s="48">
        <v>0</v>
      </c>
      <c r="P46" s="48">
        <v>0</v>
      </c>
      <c r="Q46" s="49">
        <f>[1]LCI!$E69*'[1]EV proj_BAU'!AF$72</f>
        <v>1.1015990492854975</v>
      </c>
      <c r="R46" s="48">
        <v>0</v>
      </c>
      <c r="S46" s="48">
        <v>0</v>
      </c>
      <c r="T46" s="48">
        <v>0</v>
      </c>
      <c r="U46" s="48">
        <v>0</v>
      </c>
      <c r="V46" s="48">
        <v>0</v>
      </c>
      <c r="W46" s="48">
        <v>0</v>
      </c>
      <c r="X46" s="48">
        <v>0</v>
      </c>
      <c r="Y46" s="49">
        <f>[1]LCI!$E69*'[1]EV proj_BAU'!AG$72</f>
        <v>2.2437148228730379</v>
      </c>
      <c r="Z46" s="50">
        <v>0</v>
      </c>
      <c r="AA46" s="51">
        <f>$I46*K$46</f>
        <v>0</v>
      </c>
      <c r="AB46" s="52">
        <f t="shared" ref="AB46:AP50" si="24">$I46*L$46</f>
        <v>0</v>
      </c>
      <c r="AC46" s="52">
        <f t="shared" si="24"/>
        <v>0</v>
      </c>
      <c r="AD46" s="52">
        <f t="shared" si="24"/>
        <v>0</v>
      </c>
      <c r="AE46" s="52">
        <f t="shared" si="24"/>
        <v>0</v>
      </c>
      <c r="AF46" s="52">
        <f t="shared" si="24"/>
        <v>0</v>
      </c>
      <c r="AG46" s="53">
        <f t="shared" si="24"/>
        <v>0</v>
      </c>
      <c r="AH46" s="52">
        <f t="shared" si="24"/>
        <v>0</v>
      </c>
      <c r="AI46" s="52">
        <f t="shared" si="24"/>
        <v>0</v>
      </c>
      <c r="AJ46" s="52">
        <f t="shared" si="24"/>
        <v>0</v>
      </c>
      <c r="AK46" s="52">
        <f t="shared" si="24"/>
        <v>0</v>
      </c>
      <c r="AL46" s="52">
        <f t="shared" si="24"/>
        <v>0</v>
      </c>
      <c r="AM46" s="52">
        <f t="shared" si="24"/>
        <v>0</v>
      </c>
      <c r="AN46" s="52">
        <f t="shared" si="24"/>
        <v>0</v>
      </c>
      <c r="AO46" s="53">
        <f t="shared" si="24"/>
        <v>0</v>
      </c>
      <c r="AP46" s="54">
        <f t="shared" si="24"/>
        <v>0</v>
      </c>
      <c r="AQ46" s="55" t="str">
        <f>VLOOKUP($H46,'[1]Unit factor_selected'!$F$3:$AC$346,'[1]Unit factor_selected'!H$1,FALSE)</f>
        <v>kWh</v>
      </c>
      <c r="AR46" s="56">
        <f>VLOOKUP($H46,'[1]Unit factor_selected'!$F$3:$AC$346,'[1]Unit factor_selected'!J$1,FALSE)</f>
        <v>0.51356071017077598</v>
      </c>
      <c r="AS46" s="57">
        <f>VLOOKUP($H46,'[1]Unit factor_selected'!$F$3:$AC$346,'[1]Unit factor_selected'!K$1,FALSE)</f>
        <v>9.7980290474973906</v>
      </c>
      <c r="AT46" s="58">
        <f>VLOOKUP($H46,'[1]Unit factor_selected'!$F$3:$AC$346,'[1]Unit factor_selected'!L$1,FALSE)</f>
        <v>1.05044535305605E-3</v>
      </c>
      <c r="AU46" s="59">
        <f>VLOOKUP($H46,'[1]Unit factor_selected'!$F$3:$AC$346,'[1]Unit factor_selected'!M$1,FALSE)</f>
        <v>0.14601518715266901</v>
      </c>
      <c r="AV46" s="58">
        <f>VLOOKUP($H46,'[1]Unit factor_selected'!$F$3:$AC$346,'[1]Unit factor_selected'!N$1,FALSE)</f>
        <v>1.5122761355858E-2</v>
      </c>
      <c r="AW46" s="58">
        <f>VLOOKUP($H46,'[1]Unit factor_selected'!$F$3:$AC$346,'[1]Unit factor_selected'!O$1,FALSE)</f>
        <v>2.91307908682079E-4</v>
      </c>
      <c r="AX46" s="59">
        <f>VLOOKUP($H46,'[1]Unit factor_selected'!$F$3:$AC$346,'[1]Unit factor_selected'!P$1,FALSE)</f>
        <v>0.52160712549542898</v>
      </c>
      <c r="AY46" s="58">
        <f>VLOOKUP($H46,'[1]Unit factor_selected'!$F$3:$AC$346,'[1]Unit factor_selected'!Q$1,FALSE)</f>
        <v>2.1702994608386102E-2</v>
      </c>
      <c r="AZ46" s="59">
        <f>VLOOKUP($H46,'[1]Unit factor_selected'!$F$3:$AC$346,'[1]Unit factor_selected'!R$1,FALSE)</f>
        <v>0.427624273036463</v>
      </c>
      <c r="BA46" s="58">
        <f>VLOOKUP($H46,'[1]Unit factor_selected'!$F$3:$AC$346,'[1]Unit factor_selected'!S$1,FALSE)</f>
        <v>0.10895212603589199</v>
      </c>
      <c r="BB46" s="58">
        <f>VLOOKUP($H46,'[1]Unit factor_selected'!$F$3:$AC$346,'[1]Unit factor_selected'!T$1,FALSE)</f>
        <v>2.4258290731627502E-3</v>
      </c>
      <c r="BC46" s="58">
        <f>VLOOKUP($H46,'[1]Unit factor_selected'!$F$3:$AC$346,'[1]Unit factor_selected'!U$1,FALSE)</f>
        <v>1.98844341438464E-2</v>
      </c>
      <c r="BD46" s="58">
        <f>VLOOKUP($H46,'[1]Unit factor_selected'!$F$3:$AC$346,'[1]Unit factor_selected'!V$1,FALSE)</f>
        <v>2.0768878749921599E-5</v>
      </c>
      <c r="BE46" s="58">
        <f>VLOOKUP($H46,'[1]Unit factor_selected'!$F$3:$AC$346,'[1]Unit factor_selected'!W$1,FALSE)</f>
        <v>4.20143039530467E-4</v>
      </c>
      <c r="BF46" s="58">
        <f>VLOOKUP($H46,'[1]Unit factor_selected'!$F$3:$AC$346,'[1]Unit factor_selected'!X$1,FALSE)</f>
        <v>5.9654327586961995E-4</v>
      </c>
      <c r="BG46" s="58">
        <f>VLOOKUP($H46,'[1]Unit factor_selected'!$F$3:$AC$346,'[1]Unit factor_selected'!Y$1,FALSE)</f>
        <v>6.0959721536207499E-4</v>
      </c>
      <c r="BH46" s="58">
        <f>VLOOKUP($H46,'[1]Unit factor_selected'!$F$3:$AC$346,'[1]Unit factor_selected'!Z$1,FALSE)</f>
        <v>1.9732399390914601E-7</v>
      </c>
      <c r="BI46" s="58">
        <f>VLOOKUP($H46,'[1]Unit factor_selected'!$F$3:$AC$346,'[1]Unit factor_selected'!AA$1,FALSE)</f>
        <v>1.1922869355695501E-3</v>
      </c>
      <c r="BJ46" s="59">
        <f>VLOOKUP($H46,'[1]Unit factor_selected'!$F$3:$AC$346,'[1]Unit factor_selected'!AB$1,FALSE)</f>
        <v>0.35959326900184702</v>
      </c>
      <c r="BK46" s="60">
        <f>VLOOKUP($H46,'[1]Unit factor_selected'!$F$3:$AC$346,'[1]Unit factor_selected'!AC$1,FALSE)</f>
        <v>4.1351653880876303E-3</v>
      </c>
    </row>
    <row r="47" spans="2:63" x14ac:dyDescent="0.2">
      <c r="B47" s="61"/>
      <c r="C47" s="40"/>
      <c r="D47" s="62"/>
      <c r="E47" s="61"/>
      <c r="F47" s="63"/>
      <c r="G47" s="64" t="str">
        <f t="shared" ref="G47:I55" si="25">G22</f>
        <v>CN</v>
      </c>
      <c r="H47" s="3" t="str">
        <f t="shared" si="25"/>
        <v>2f8c8b91-331c-3e43-a127-1c812d3073f6</v>
      </c>
      <c r="I47" s="65">
        <f t="shared" si="25"/>
        <v>0.42</v>
      </c>
      <c r="J47" s="66"/>
      <c r="K47" s="67"/>
      <c r="L47" s="68"/>
      <c r="M47" s="68"/>
      <c r="N47" s="68"/>
      <c r="O47" s="68"/>
      <c r="P47" s="68"/>
      <c r="Q47" s="69"/>
      <c r="R47" s="68"/>
      <c r="S47" s="68"/>
      <c r="T47" s="68"/>
      <c r="U47" s="68"/>
      <c r="V47" s="68"/>
      <c r="W47" s="68"/>
      <c r="X47" s="68"/>
      <c r="Y47" s="69"/>
      <c r="Z47" s="70"/>
      <c r="AA47" s="71">
        <f t="shared" ref="AA47:AA50" si="26">$I47*K$46</f>
        <v>0</v>
      </c>
      <c r="AB47" s="72">
        <f t="shared" si="24"/>
        <v>0</v>
      </c>
      <c r="AC47" s="72">
        <f t="shared" si="24"/>
        <v>0</v>
      </c>
      <c r="AD47" s="72">
        <f t="shared" si="24"/>
        <v>0</v>
      </c>
      <c r="AE47" s="72">
        <f t="shared" si="24"/>
        <v>0</v>
      </c>
      <c r="AF47" s="72">
        <f t="shared" si="24"/>
        <v>0</v>
      </c>
      <c r="AG47" s="73">
        <f t="shared" si="24"/>
        <v>0.46267160069990892</v>
      </c>
      <c r="AH47" s="72">
        <f t="shared" si="24"/>
        <v>0</v>
      </c>
      <c r="AI47" s="72">
        <f t="shared" si="24"/>
        <v>0</v>
      </c>
      <c r="AJ47" s="72">
        <f t="shared" si="24"/>
        <v>0</v>
      </c>
      <c r="AK47" s="72">
        <f t="shared" si="24"/>
        <v>0</v>
      </c>
      <c r="AL47" s="72">
        <f t="shared" si="24"/>
        <v>0</v>
      </c>
      <c r="AM47" s="72">
        <f t="shared" si="24"/>
        <v>0</v>
      </c>
      <c r="AN47" s="72">
        <f t="shared" si="24"/>
        <v>0</v>
      </c>
      <c r="AO47" s="73">
        <f t="shared" si="24"/>
        <v>0.94236022560667587</v>
      </c>
      <c r="AP47" s="74">
        <f t="shared" si="24"/>
        <v>0</v>
      </c>
      <c r="AQ47" s="75" t="str">
        <f>VLOOKUP($H47,'[1]Unit factor_selected'!$F$3:$AC$346,'[1]Unit factor_selected'!H$1,FALSE)</f>
        <v>kWh</v>
      </c>
      <c r="AR47" s="76">
        <f>VLOOKUP($H47,'[1]Unit factor_selected'!$F$3:$AC$346,'[1]Unit factor_selected'!J$1,FALSE)</f>
        <v>0.68746296560428899</v>
      </c>
      <c r="AS47" s="6">
        <f>VLOOKUP($H47,'[1]Unit factor_selected'!$F$3:$AC$346,'[1]Unit factor_selected'!K$1,FALSE)</f>
        <v>9.7010033787044794</v>
      </c>
      <c r="AT47" s="7">
        <f>VLOOKUP($H47,'[1]Unit factor_selected'!$F$3:$AC$346,'[1]Unit factor_selected'!L$1,FALSE)</f>
        <v>9.9226057000681802E-4</v>
      </c>
      <c r="AU47" s="5">
        <f>VLOOKUP($H47,'[1]Unit factor_selected'!$F$3:$AC$346,'[1]Unit factor_selected'!M$1,FALSE)</f>
        <v>0.148842974490274</v>
      </c>
      <c r="AV47" s="7">
        <f>VLOOKUP($H47,'[1]Unit factor_selected'!$F$3:$AC$346,'[1]Unit factor_selected'!N$1,FALSE)</f>
        <v>1.4762475304844201E-2</v>
      </c>
      <c r="AW47" s="7">
        <f>VLOOKUP($H47,'[1]Unit factor_selected'!$F$3:$AC$346,'[1]Unit factor_selected'!O$1,FALSE)</f>
        <v>1.17912616833355E-4</v>
      </c>
      <c r="AX47" s="5">
        <f>VLOOKUP($H47,'[1]Unit factor_selected'!$F$3:$AC$346,'[1]Unit factor_selected'!P$1,FALSE)</f>
        <v>0.70661367936612995</v>
      </c>
      <c r="AY47" s="7">
        <f>VLOOKUP($H47,'[1]Unit factor_selected'!$F$3:$AC$346,'[1]Unit factor_selected'!Q$1,FALSE)</f>
        <v>2.2040527160046699E-2</v>
      </c>
      <c r="AZ47" s="5">
        <f>VLOOKUP($H47,'[1]Unit factor_selected'!$F$3:$AC$346,'[1]Unit factor_selected'!R$1,FALSE)</f>
        <v>0.33196991561305</v>
      </c>
      <c r="BA47" s="7">
        <f>VLOOKUP($H47,'[1]Unit factor_selected'!$F$3:$AC$346,'[1]Unit factor_selected'!S$1,FALSE)</f>
        <v>9.1474678776494595E-2</v>
      </c>
      <c r="BB47" s="7">
        <f>VLOOKUP($H47,'[1]Unit factor_selected'!$F$3:$AC$346,'[1]Unit factor_selected'!T$1,FALSE)</f>
        <v>1.11973114173334E-3</v>
      </c>
      <c r="BC47" s="7">
        <f>VLOOKUP($H47,'[1]Unit factor_selected'!$F$3:$AC$346,'[1]Unit factor_selected'!U$1,FALSE)</f>
        <v>1.90732781196748E-2</v>
      </c>
      <c r="BD47" s="7">
        <f>VLOOKUP($H47,'[1]Unit factor_selected'!$F$3:$AC$346,'[1]Unit factor_selected'!V$1,FALSE)</f>
        <v>9.2699226365137902E-6</v>
      </c>
      <c r="BE47" s="7">
        <f>VLOOKUP($H47,'[1]Unit factor_selected'!$F$3:$AC$346,'[1]Unit factor_selected'!W$1,FALSE)</f>
        <v>4.5105351350897501E-4</v>
      </c>
      <c r="BF47" s="7">
        <f>VLOOKUP($H47,'[1]Unit factor_selected'!$F$3:$AC$346,'[1]Unit factor_selected'!X$1,FALSE)</f>
        <v>1.8178025091641801E-3</v>
      </c>
      <c r="BG47" s="7">
        <f>VLOOKUP($H47,'[1]Unit factor_selected'!$F$3:$AC$346,'[1]Unit factor_selected'!Y$1,FALSE)</f>
        <v>1.82493150768991E-3</v>
      </c>
      <c r="BH47" s="7">
        <f>VLOOKUP($H47,'[1]Unit factor_selected'!$F$3:$AC$346,'[1]Unit factor_selected'!Z$1,FALSE)</f>
        <v>1.7392652392117499E-7</v>
      </c>
      <c r="BI47" s="7">
        <f>VLOOKUP($H47,'[1]Unit factor_selected'!$F$3:$AC$346,'[1]Unit factor_selected'!AA$1,FALSE)</f>
        <v>2.2210853876581099E-3</v>
      </c>
      <c r="BJ47" s="5">
        <f>VLOOKUP($H47,'[1]Unit factor_selected'!$F$3:$AC$346,'[1]Unit factor_selected'!AB$1,FALSE)</f>
        <v>0.60830408954433701</v>
      </c>
      <c r="BK47" s="77">
        <f>VLOOKUP($H47,'[1]Unit factor_selected'!$F$3:$AC$346,'[1]Unit factor_selected'!AC$1,FALSE)</f>
        <v>2.0768753694455902E-3</v>
      </c>
    </row>
    <row r="48" spans="2:63" x14ac:dyDescent="0.2">
      <c r="B48" s="61"/>
      <c r="C48" s="40"/>
      <c r="D48" s="62"/>
      <c r="E48" s="61"/>
      <c r="F48" s="63"/>
      <c r="G48" s="64" t="str">
        <f t="shared" si="25"/>
        <v>JP</v>
      </c>
      <c r="H48" s="3" t="str">
        <f t="shared" si="25"/>
        <v>dc1099ef-8bc9-38e6-a899-4ebfe8b58820</v>
      </c>
      <c r="I48" s="65">
        <f t="shared" si="25"/>
        <v>0.33</v>
      </c>
      <c r="J48" s="66"/>
      <c r="K48" s="67"/>
      <c r="L48" s="68"/>
      <c r="M48" s="68"/>
      <c r="N48" s="68"/>
      <c r="O48" s="68"/>
      <c r="P48" s="68"/>
      <c r="Q48" s="69"/>
      <c r="R48" s="68"/>
      <c r="S48" s="68"/>
      <c r="T48" s="68"/>
      <c r="U48" s="68"/>
      <c r="V48" s="68"/>
      <c r="W48" s="68"/>
      <c r="X48" s="68"/>
      <c r="Y48" s="69"/>
      <c r="Z48" s="70"/>
      <c r="AA48" s="71">
        <f t="shared" si="26"/>
        <v>0</v>
      </c>
      <c r="AB48" s="72">
        <f t="shared" si="24"/>
        <v>0</v>
      </c>
      <c r="AC48" s="72">
        <f t="shared" si="24"/>
        <v>0</v>
      </c>
      <c r="AD48" s="72">
        <f t="shared" si="24"/>
        <v>0</v>
      </c>
      <c r="AE48" s="72">
        <f t="shared" si="24"/>
        <v>0</v>
      </c>
      <c r="AF48" s="72">
        <f t="shared" si="24"/>
        <v>0</v>
      </c>
      <c r="AG48" s="73">
        <f t="shared" si="24"/>
        <v>0.36352768626421417</v>
      </c>
      <c r="AH48" s="72">
        <f t="shared" si="24"/>
        <v>0</v>
      </c>
      <c r="AI48" s="72">
        <f t="shared" si="24"/>
        <v>0</v>
      </c>
      <c r="AJ48" s="72">
        <f t="shared" si="24"/>
        <v>0</v>
      </c>
      <c r="AK48" s="72">
        <f t="shared" si="24"/>
        <v>0</v>
      </c>
      <c r="AL48" s="72">
        <f t="shared" si="24"/>
        <v>0</v>
      </c>
      <c r="AM48" s="72">
        <f t="shared" si="24"/>
        <v>0</v>
      </c>
      <c r="AN48" s="72">
        <f t="shared" si="24"/>
        <v>0</v>
      </c>
      <c r="AO48" s="73">
        <f t="shared" si="24"/>
        <v>0.74042589154810257</v>
      </c>
      <c r="AP48" s="74">
        <f t="shared" si="24"/>
        <v>0</v>
      </c>
      <c r="AQ48" s="75" t="str">
        <f>VLOOKUP($H48,'[1]Unit factor_selected'!$F$3:$AC$346,'[1]Unit factor_selected'!H$1,FALSE)</f>
        <v>kWh</v>
      </c>
      <c r="AR48" s="76">
        <f>VLOOKUP($H48,'[1]Unit factor_selected'!$F$3:$AC$346,'[1]Unit factor_selected'!J$1,FALSE)</f>
        <v>0.41450650291678098</v>
      </c>
      <c r="AS48" s="6">
        <f>VLOOKUP($H48,'[1]Unit factor_selected'!$F$3:$AC$346,'[1]Unit factor_selected'!K$1,FALSE)</f>
        <v>8.3367300508058904</v>
      </c>
      <c r="AT48" s="7">
        <f>VLOOKUP($H48,'[1]Unit factor_selected'!$F$3:$AC$346,'[1]Unit factor_selected'!L$1,FALSE)</f>
        <v>4.70337261621905E-4</v>
      </c>
      <c r="AU48" s="5">
        <f>VLOOKUP($H48,'[1]Unit factor_selected'!$F$3:$AC$346,'[1]Unit factor_selected'!M$1,FALSE)</f>
        <v>0.111943226159109</v>
      </c>
      <c r="AV48" s="7">
        <f>VLOOKUP($H48,'[1]Unit factor_selected'!$F$3:$AC$346,'[1]Unit factor_selected'!N$1,FALSE)</f>
        <v>1.25811012052375E-2</v>
      </c>
      <c r="AW48" s="7">
        <f>VLOOKUP($H48,'[1]Unit factor_selected'!$F$3:$AC$346,'[1]Unit factor_selected'!O$1,FALSE)</f>
        <v>8.9372407623357496E-5</v>
      </c>
      <c r="AX48" s="5">
        <f>VLOOKUP($H48,'[1]Unit factor_selected'!$F$3:$AC$346,'[1]Unit factor_selected'!P$1,FALSE)</f>
        <v>0.42140331288079302</v>
      </c>
      <c r="AY48" s="7">
        <f>VLOOKUP($H48,'[1]Unit factor_selected'!$F$3:$AC$346,'[1]Unit factor_selected'!Q$1,FALSE)</f>
        <v>1.5137898085976299E-2</v>
      </c>
      <c r="AZ48" s="5">
        <f>VLOOKUP($H48,'[1]Unit factor_selected'!$F$3:$AC$346,'[1]Unit factor_selected'!R$1,FALSE)</f>
        <v>0.18211602628431001</v>
      </c>
      <c r="BA48" s="7">
        <f>VLOOKUP($H48,'[1]Unit factor_selected'!$F$3:$AC$346,'[1]Unit factor_selected'!S$1,FALSE)</f>
        <v>8.4793123170334994E-2</v>
      </c>
      <c r="BB48" s="7">
        <f>VLOOKUP($H48,'[1]Unit factor_selected'!$F$3:$AC$346,'[1]Unit factor_selected'!T$1,FALSE)</f>
        <v>4.9120726538256897E-3</v>
      </c>
      <c r="BC48" s="7">
        <f>VLOOKUP($H48,'[1]Unit factor_selected'!$F$3:$AC$346,'[1]Unit factor_selected'!U$1,FALSE)</f>
        <v>1.5984857458058499E-2</v>
      </c>
      <c r="BD48" s="7">
        <f>VLOOKUP($H48,'[1]Unit factor_selected'!$F$3:$AC$346,'[1]Unit factor_selected'!V$1,FALSE)</f>
        <v>7.9979898120999704E-6</v>
      </c>
      <c r="BE48" s="7">
        <f>VLOOKUP($H48,'[1]Unit factor_selected'!$F$3:$AC$346,'[1]Unit factor_selected'!W$1,FALSE)</f>
        <v>5.8183001950795903E-4</v>
      </c>
      <c r="BF48" s="7">
        <f>VLOOKUP($H48,'[1]Unit factor_selected'!$F$3:$AC$346,'[1]Unit factor_selected'!X$1,FALSE)</f>
        <v>7.4379576374734803E-4</v>
      </c>
      <c r="BG48" s="7">
        <f>VLOOKUP($H48,'[1]Unit factor_selected'!$F$3:$AC$346,'[1]Unit factor_selected'!Y$1,FALSE)</f>
        <v>7.5874089752607802E-4</v>
      </c>
      <c r="BH48" s="7">
        <f>VLOOKUP($H48,'[1]Unit factor_selected'!$F$3:$AC$346,'[1]Unit factor_selected'!Z$1,FALSE)</f>
        <v>1.3452291425765E-7</v>
      </c>
      <c r="BI48" s="7">
        <f>VLOOKUP($H48,'[1]Unit factor_selected'!$F$3:$AC$346,'[1]Unit factor_selected'!AA$1,FALSE)</f>
        <v>1.35594163646376E-3</v>
      </c>
      <c r="BJ48" s="5">
        <f>VLOOKUP($H48,'[1]Unit factor_selected'!$F$3:$AC$346,'[1]Unit factor_selected'!AB$1,FALSE)</f>
        <v>0.47061637305181098</v>
      </c>
      <c r="BK48" s="77">
        <f>VLOOKUP($H48,'[1]Unit factor_selected'!$F$3:$AC$346,'[1]Unit factor_selected'!AC$1,FALSE)</f>
        <v>1.6840278154762599E-3</v>
      </c>
    </row>
    <row r="49" spans="2:63" x14ac:dyDescent="0.2">
      <c r="B49" s="61"/>
      <c r="C49" s="40"/>
      <c r="D49" s="62"/>
      <c r="E49" s="61"/>
      <c r="F49" s="63"/>
      <c r="G49" s="64" t="str">
        <f t="shared" si="25"/>
        <v>KR</v>
      </c>
      <c r="H49" s="3" t="str">
        <f t="shared" si="25"/>
        <v>2fcc8944-1021-3349-ace4-288efc955cd1</v>
      </c>
      <c r="I49" s="65">
        <f t="shared" si="25"/>
        <v>0.15</v>
      </c>
      <c r="J49" s="66"/>
      <c r="K49" s="67"/>
      <c r="L49" s="68"/>
      <c r="M49" s="68"/>
      <c r="N49" s="68"/>
      <c r="O49" s="68"/>
      <c r="P49" s="68"/>
      <c r="Q49" s="69"/>
      <c r="R49" s="68"/>
      <c r="S49" s="68"/>
      <c r="T49" s="68"/>
      <c r="U49" s="68"/>
      <c r="V49" s="68"/>
      <c r="W49" s="68"/>
      <c r="X49" s="68"/>
      <c r="Y49" s="69"/>
      <c r="Z49" s="70"/>
      <c r="AA49" s="71">
        <f t="shared" si="26"/>
        <v>0</v>
      </c>
      <c r="AB49" s="72">
        <f t="shared" si="24"/>
        <v>0</v>
      </c>
      <c r="AC49" s="72">
        <f t="shared" si="24"/>
        <v>0</v>
      </c>
      <c r="AD49" s="72">
        <f t="shared" si="24"/>
        <v>0</v>
      </c>
      <c r="AE49" s="72">
        <f t="shared" si="24"/>
        <v>0</v>
      </c>
      <c r="AF49" s="72">
        <f t="shared" si="24"/>
        <v>0</v>
      </c>
      <c r="AG49" s="73">
        <f t="shared" si="24"/>
        <v>0.16523985739282462</v>
      </c>
      <c r="AH49" s="72">
        <f t="shared" si="24"/>
        <v>0</v>
      </c>
      <c r="AI49" s="72">
        <f t="shared" si="24"/>
        <v>0</v>
      </c>
      <c r="AJ49" s="72">
        <f t="shared" si="24"/>
        <v>0</v>
      </c>
      <c r="AK49" s="72">
        <f t="shared" si="24"/>
        <v>0</v>
      </c>
      <c r="AL49" s="72">
        <f t="shared" si="24"/>
        <v>0</v>
      </c>
      <c r="AM49" s="72">
        <f t="shared" si="24"/>
        <v>0</v>
      </c>
      <c r="AN49" s="72">
        <f t="shared" si="24"/>
        <v>0</v>
      </c>
      <c r="AO49" s="73">
        <f t="shared" si="24"/>
        <v>0.33655722343095568</v>
      </c>
      <c r="AP49" s="74">
        <f t="shared" si="24"/>
        <v>0</v>
      </c>
      <c r="AQ49" s="75" t="str">
        <f>VLOOKUP($H49,'[1]Unit factor_selected'!$F$3:$AC$346,'[1]Unit factor_selected'!H$1,FALSE)</f>
        <v>kWh</v>
      </c>
      <c r="AR49" s="76">
        <f>VLOOKUP($H49,'[1]Unit factor_selected'!$F$3:$AC$346,'[1]Unit factor_selected'!J$1,FALSE)</f>
        <v>0.44882419692131298</v>
      </c>
      <c r="AS49" s="6">
        <f>VLOOKUP($H49,'[1]Unit factor_selected'!$F$3:$AC$346,'[1]Unit factor_selected'!K$1,FALSE)</f>
        <v>10.6797594704434</v>
      </c>
      <c r="AT49" s="7">
        <f>VLOOKUP($H49,'[1]Unit factor_selected'!$F$3:$AC$346,'[1]Unit factor_selected'!L$1,FALSE)</f>
        <v>4.9265264292420302E-4</v>
      </c>
      <c r="AU49" s="5">
        <f>VLOOKUP($H49,'[1]Unit factor_selected'!$F$3:$AC$346,'[1]Unit factor_selected'!M$1,FALSE)</f>
        <v>0.12623149246165999</v>
      </c>
      <c r="AV49" s="7">
        <f>VLOOKUP($H49,'[1]Unit factor_selected'!$F$3:$AC$346,'[1]Unit factor_selected'!N$1,FALSE)</f>
        <v>1.6968609446120098E-2</v>
      </c>
      <c r="AW49" s="7">
        <f>VLOOKUP($H49,'[1]Unit factor_selected'!$F$3:$AC$346,'[1]Unit factor_selected'!O$1,FALSE)</f>
        <v>2.7405747398636201E-4</v>
      </c>
      <c r="AX49" s="5">
        <f>VLOOKUP($H49,'[1]Unit factor_selected'!$F$3:$AC$346,'[1]Unit factor_selected'!P$1,FALSE)</f>
        <v>0.45253492451686</v>
      </c>
      <c r="AY49" s="7">
        <f>VLOOKUP($H49,'[1]Unit factor_selected'!$F$3:$AC$346,'[1]Unit factor_selected'!Q$1,FALSE)</f>
        <v>2.48684596265452E-2</v>
      </c>
      <c r="AZ49" s="5">
        <f>VLOOKUP($H49,'[1]Unit factor_selected'!$F$3:$AC$346,'[1]Unit factor_selected'!R$1,FALSE)</f>
        <v>0.42508296115309102</v>
      </c>
      <c r="BA49" s="7">
        <f>VLOOKUP($H49,'[1]Unit factor_selected'!$F$3:$AC$346,'[1]Unit factor_selected'!S$1,FALSE)</f>
        <v>0.191914630710534</v>
      </c>
      <c r="BB49" s="7">
        <f>VLOOKUP($H49,'[1]Unit factor_selected'!$F$3:$AC$346,'[1]Unit factor_selected'!T$1,FALSE)</f>
        <v>8.9421744425186196E-3</v>
      </c>
      <c r="BC49" s="7">
        <f>VLOOKUP($H49,'[1]Unit factor_selected'!$F$3:$AC$346,'[1]Unit factor_selected'!U$1,FALSE)</f>
        <v>2.2227062220125101E-2</v>
      </c>
      <c r="BD49" s="7">
        <f>VLOOKUP($H49,'[1]Unit factor_selected'!$F$3:$AC$346,'[1]Unit factor_selected'!V$1,FALSE)</f>
        <v>2.0839885011706401E-5</v>
      </c>
      <c r="BE49" s="7">
        <f>VLOOKUP($H49,'[1]Unit factor_selected'!$F$3:$AC$346,'[1]Unit factor_selected'!W$1,FALSE)</f>
        <v>5.9720515722452502E-4</v>
      </c>
      <c r="BF49" s="7">
        <f>VLOOKUP($H49,'[1]Unit factor_selected'!$F$3:$AC$346,'[1]Unit factor_selected'!X$1,FALSE)</f>
        <v>9.57080591438114E-4</v>
      </c>
      <c r="BG49" s="7">
        <f>VLOOKUP($H49,'[1]Unit factor_selected'!$F$3:$AC$346,'[1]Unit factor_selected'!Y$1,FALSE)</f>
        <v>9.6987712976880503E-4</v>
      </c>
      <c r="BH49" s="7">
        <f>VLOOKUP($H49,'[1]Unit factor_selected'!$F$3:$AC$346,'[1]Unit factor_selected'!Z$1,FALSE)</f>
        <v>1.6228126937245899E-7</v>
      </c>
      <c r="BI49" s="7">
        <f>VLOOKUP($H49,'[1]Unit factor_selected'!$F$3:$AC$346,'[1]Unit factor_selected'!AA$1,FALSE)</f>
        <v>8.2713932894040601E-4</v>
      </c>
      <c r="BJ49" s="5">
        <f>VLOOKUP($H49,'[1]Unit factor_selected'!$F$3:$AC$346,'[1]Unit factor_selected'!AB$1,FALSE)</f>
        <v>0.51620363771325195</v>
      </c>
      <c r="BK49" s="77">
        <f>VLOOKUP($H49,'[1]Unit factor_selected'!$F$3:$AC$346,'[1]Unit factor_selected'!AC$1,FALSE)</f>
        <v>3.0323563137813099E-3</v>
      </c>
    </row>
    <row r="50" spans="2:63" x14ac:dyDescent="0.2">
      <c r="B50" s="61"/>
      <c r="C50" s="40"/>
      <c r="D50" s="62"/>
      <c r="E50" s="78"/>
      <c r="F50" s="79"/>
      <c r="G50" s="80" t="str">
        <f t="shared" si="25"/>
        <v>RER</v>
      </c>
      <c r="H50" s="81">
        <f t="shared" si="25"/>
        <v>0</v>
      </c>
      <c r="I50" s="82">
        <f t="shared" si="25"/>
        <v>0.1</v>
      </c>
      <c r="J50" s="83"/>
      <c r="K50" s="84"/>
      <c r="L50" s="85"/>
      <c r="M50" s="85"/>
      <c r="N50" s="85"/>
      <c r="O50" s="85"/>
      <c r="P50" s="85"/>
      <c r="Q50" s="86"/>
      <c r="R50" s="85"/>
      <c r="S50" s="85"/>
      <c r="T50" s="85"/>
      <c r="U50" s="85"/>
      <c r="V50" s="85"/>
      <c r="W50" s="85"/>
      <c r="X50" s="85"/>
      <c r="Y50" s="86"/>
      <c r="Z50" s="87"/>
      <c r="AA50" s="88">
        <f t="shared" si="26"/>
        <v>0</v>
      </c>
      <c r="AB50" s="89">
        <f t="shared" si="24"/>
        <v>0</v>
      </c>
      <c r="AC50" s="89">
        <f t="shared" si="24"/>
        <v>0</v>
      </c>
      <c r="AD50" s="89">
        <f t="shared" si="24"/>
        <v>0</v>
      </c>
      <c r="AE50" s="89">
        <f t="shared" si="24"/>
        <v>0</v>
      </c>
      <c r="AF50" s="89">
        <f t="shared" si="24"/>
        <v>0</v>
      </c>
      <c r="AG50" s="35">
        <f t="shared" si="24"/>
        <v>0.11015990492854975</v>
      </c>
      <c r="AH50" s="89">
        <f t="shared" si="24"/>
        <v>0</v>
      </c>
      <c r="AI50" s="89">
        <f t="shared" si="24"/>
        <v>0</v>
      </c>
      <c r="AJ50" s="89">
        <f t="shared" si="24"/>
        <v>0</v>
      </c>
      <c r="AK50" s="89">
        <f t="shared" si="24"/>
        <v>0</v>
      </c>
      <c r="AL50" s="89">
        <f t="shared" si="24"/>
        <v>0</v>
      </c>
      <c r="AM50" s="89">
        <f t="shared" si="24"/>
        <v>0</v>
      </c>
      <c r="AN50" s="89">
        <f t="shared" si="24"/>
        <v>0</v>
      </c>
      <c r="AO50" s="35">
        <f t="shared" si="24"/>
        <v>0.2243714822873038</v>
      </c>
      <c r="AP50" s="90">
        <f t="shared" si="24"/>
        <v>0</v>
      </c>
      <c r="AQ50" s="91" t="str">
        <f>VLOOKUP($H50,'[1]Unit factor_selected'!$F$3:$AC$346,'[1]Unit factor_selected'!H$1,FALSE)</f>
        <v>kWh</v>
      </c>
      <c r="AR50" s="92">
        <f>VLOOKUP($H50,'[1]Unit factor_selected'!$F$3:$AC$346,'[1]Unit factor_selected'!J$1,FALSE)</f>
        <v>0.21957146944853601</v>
      </c>
      <c r="AS50" s="93">
        <f>VLOOKUP($H50,'[1]Unit factor_selected'!$F$3:$AC$346,'[1]Unit factor_selected'!K$1,FALSE)</f>
        <v>7.0862201970238701</v>
      </c>
      <c r="AT50" s="94">
        <f>VLOOKUP($H50,'[1]Unit factor_selected'!$F$3:$AC$346,'[1]Unit factor_selected'!L$1,FALSE)</f>
        <v>8.3772731763599921E-5</v>
      </c>
      <c r="AU50" s="95">
        <f>VLOOKUP($H50,'[1]Unit factor_selected'!$F$3:$AC$346,'[1]Unit factor_selected'!M$1,FALSE)</f>
        <v>6.70359680813368E-2</v>
      </c>
      <c r="AV50" s="94">
        <f>VLOOKUP($H50,'[1]Unit factor_selected'!$F$3:$AC$346,'[1]Unit factor_selected'!N$1,FALSE)</f>
        <v>1.4266749439454635E-2</v>
      </c>
      <c r="AW50" s="94">
        <f>VLOOKUP($H50,'[1]Unit factor_selected'!$F$3:$AC$346,'[1]Unit factor_selected'!O$1,FALSE)</f>
        <v>1.7149187688680467E-4</v>
      </c>
      <c r="AX50" s="95">
        <f>VLOOKUP($H50,'[1]Unit factor_selected'!$F$3:$AC$346,'[1]Unit factor_selected'!P$1,FALSE)</f>
        <v>0.22332948822621831</v>
      </c>
      <c r="AY50" s="94">
        <f>VLOOKUP($H50,'[1]Unit factor_selected'!$F$3:$AC$346,'[1]Unit factor_selected'!Q$1,FALSE)</f>
        <v>1.7528206718914665E-2</v>
      </c>
      <c r="AZ50" s="95">
        <f>VLOOKUP($H50,'[1]Unit factor_selected'!$F$3:$AC$346,'[1]Unit factor_selected'!R$1,FALSE)</f>
        <v>0.24292780895591501</v>
      </c>
      <c r="BA50" s="94">
        <f>VLOOKUP($H50,'[1]Unit factor_selected'!$F$3:$AC$346,'[1]Unit factor_selected'!S$1,FALSE)</f>
        <v>6.1311111138674372E-2</v>
      </c>
      <c r="BB50" s="94">
        <f>VLOOKUP($H50,'[1]Unit factor_selected'!$F$3:$AC$346,'[1]Unit factor_selected'!T$1,FALSE)</f>
        <v>8.6136377138703001E-3</v>
      </c>
      <c r="BC50" s="94">
        <f>VLOOKUP($H50,'[1]Unit factor_selected'!$F$3:$AC$346,'[1]Unit factor_selected'!U$1,FALSE)</f>
        <v>1.8263804873492769E-2</v>
      </c>
      <c r="BD50" s="94">
        <f>VLOOKUP($H50,'[1]Unit factor_selected'!$F$3:$AC$346,'[1]Unit factor_selected'!V$1,FALSE)</f>
        <v>1.2041369103710334E-5</v>
      </c>
      <c r="BE50" s="94">
        <f>VLOOKUP($H50,'[1]Unit factor_selected'!$F$3:$AC$346,'[1]Unit factor_selected'!W$1,FALSE)</f>
        <v>5.1752647425555532E-4</v>
      </c>
      <c r="BF50" s="94">
        <f>VLOOKUP($H50,'[1]Unit factor_selected'!$F$3:$AC$346,'[1]Unit factor_selected'!X$1,FALSE)</f>
        <v>9.5976832614757729E-5</v>
      </c>
      <c r="BG50" s="94">
        <f>VLOOKUP($H50,'[1]Unit factor_selected'!$F$3:$AC$346,'[1]Unit factor_selected'!Y$1,FALSE)</f>
        <v>1.0406939694266351E-4</v>
      </c>
      <c r="BH50" s="94">
        <f>VLOOKUP($H50,'[1]Unit factor_selected'!$F$3:$AC$346,'[1]Unit factor_selected'!Z$1,FALSE)</f>
        <v>1.4849161471338802E-7</v>
      </c>
      <c r="BI50" s="94">
        <f>VLOOKUP($H50,'[1]Unit factor_selected'!$F$3:$AC$346,'[1]Unit factor_selected'!AA$1,FALSE)</f>
        <v>1.9100570584220264E-4</v>
      </c>
      <c r="BJ50" s="95">
        <f>VLOOKUP($H50,'[1]Unit factor_selected'!$F$3:$AC$346,'[1]Unit factor_selected'!AB$1,FALSE)</f>
        <v>0.403963453734209</v>
      </c>
      <c r="BK50" s="96">
        <f>VLOOKUP($H50,'[1]Unit factor_selected'!$F$3:$AC$346,'[1]Unit factor_selected'!AC$1,FALSE)</f>
        <v>2.2325972022637624E-3</v>
      </c>
    </row>
    <row r="51" spans="2:63" x14ac:dyDescent="0.2">
      <c r="B51" s="61"/>
      <c r="C51" s="40"/>
      <c r="D51" s="62"/>
      <c r="E51" s="39" t="str">
        <f>[1]LCI!D70</f>
        <v>Heat</v>
      </c>
      <c r="F51" s="42" t="str">
        <f>F26</f>
        <v>heat production, natural gas, at industrial furnace &gt;100kW | heat, district or industrial, natural gas | Cutoff</v>
      </c>
      <c r="G51" s="43" t="str">
        <f t="shared" si="25"/>
        <v>US</v>
      </c>
      <c r="H51" s="44" t="str">
        <f t="shared" si="25"/>
        <v>348b3b3e-3913-4d14-a18a-422487f6f063</v>
      </c>
      <c r="I51" s="45">
        <f t="shared" si="25"/>
        <v>0</v>
      </c>
      <c r="J51" s="46">
        <f>SUM(I51:I55)</f>
        <v>1</v>
      </c>
      <c r="K51" s="47">
        <v>0</v>
      </c>
      <c r="L51" s="48">
        <v>0</v>
      </c>
      <c r="M51" s="48">
        <v>0</v>
      </c>
      <c r="N51" s="48">
        <v>0</v>
      </c>
      <c r="O51" s="48">
        <v>0</v>
      </c>
      <c r="P51" s="48">
        <v>0</v>
      </c>
      <c r="Q51" s="49">
        <f>[1]LCI!$E70*'[1]EV proj_BAU'!AF$72</f>
        <v>7.150001376494548</v>
      </c>
      <c r="R51" s="48">
        <v>0</v>
      </c>
      <c r="S51" s="48">
        <v>0</v>
      </c>
      <c r="T51" s="48">
        <v>0</v>
      </c>
      <c r="U51" s="48">
        <v>0</v>
      </c>
      <c r="V51" s="48">
        <v>0</v>
      </c>
      <c r="W51" s="48">
        <v>0</v>
      </c>
      <c r="X51" s="48">
        <v>0</v>
      </c>
      <c r="Y51" s="49">
        <f>[1]LCI!$E70*'[1]EV proj_BAU'!AG$72</f>
        <v>14.562979227704245</v>
      </c>
      <c r="Z51" s="50">
        <v>0</v>
      </c>
      <c r="AA51" s="51">
        <f>$I51*K$51</f>
        <v>0</v>
      </c>
      <c r="AB51" s="52">
        <f t="shared" ref="AB51:AP55" si="27">$I51*L$51</f>
        <v>0</v>
      </c>
      <c r="AC51" s="52">
        <f t="shared" si="27"/>
        <v>0</v>
      </c>
      <c r="AD51" s="52">
        <f t="shared" si="27"/>
        <v>0</v>
      </c>
      <c r="AE51" s="52">
        <f t="shared" si="27"/>
        <v>0</v>
      </c>
      <c r="AF51" s="52">
        <f t="shared" si="27"/>
        <v>0</v>
      </c>
      <c r="AG51" s="53">
        <f t="shared" si="27"/>
        <v>0</v>
      </c>
      <c r="AH51" s="52">
        <f t="shared" si="27"/>
        <v>0</v>
      </c>
      <c r="AI51" s="52">
        <f t="shared" si="27"/>
        <v>0</v>
      </c>
      <c r="AJ51" s="52">
        <f t="shared" si="27"/>
        <v>0</v>
      </c>
      <c r="AK51" s="52">
        <f t="shared" si="27"/>
        <v>0</v>
      </c>
      <c r="AL51" s="52">
        <f t="shared" si="27"/>
        <v>0</v>
      </c>
      <c r="AM51" s="52">
        <f t="shared" si="27"/>
        <v>0</v>
      </c>
      <c r="AN51" s="52">
        <f t="shared" si="27"/>
        <v>0</v>
      </c>
      <c r="AO51" s="53">
        <f t="shared" si="27"/>
        <v>0</v>
      </c>
      <c r="AP51" s="54">
        <f t="shared" si="27"/>
        <v>0</v>
      </c>
      <c r="AQ51" s="55" t="str">
        <f>VLOOKUP($H51,'[1]Unit factor_selected'!$F$3:$AC$346,'[1]Unit factor_selected'!H$1,FALSE)</f>
        <v>MJ</v>
      </c>
      <c r="AR51" s="56">
        <f>VLOOKUP($H51,'[1]Unit factor_selected'!$F$3:$AC$346,'[1]Unit factor_selected'!J$1,FALSE)</f>
        <v>7.2094031587863094E-2</v>
      </c>
      <c r="AS51" s="57">
        <f>VLOOKUP($H51,'[1]Unit factor_selected'!$F$3:$AC$346,'[1]Unit factor_selected'!K$1,FALSE)</f>
        <v>1.1623922373923701</v>
      </c>
      <c r="AT51" s="58">
        <f>VLOOKUP($H51,'[1]Unit factor_selected'!$F$3:$AC$346,'[1]Unit factor_selected'!L$1,FALSE)</f>
        <v>2.0931598834842001E-5</v>
      </c>
      <c r="AU51" s="59">
        <f>VLOOKUP($H51,'[1]Unit factor_selected'!$F$3:$AC$346,'[1]Unit factor_selected'!M$1,FALSE)</f>
        <v>2.5321132153628099E-2</v>
      </c>
      <c r="AV51" s="58">
        <f>VLOOKUP($H51,'[1]Unit factor_selected'!$F$3:$AC$346,'[1]Unit factor_selected'!N$1,FALSE)</f>
        <v>1.6961817255031701E-4</v>
      </c>
      <c r="AW51" s="58">
        <f>VLOOKUP($H51,'[1]Unit factor_selected'!$F$3:$AC$346,'[1]Unit factor_selected'!O$1,FALSE)</f>
        <v>8.4553408816282301E-7</v>
      </c>
      <c r="AX51" s="59">
        <f>VLOOKUP($H51,'[1]Unit factor_selected'!$F$3:$AC$346,'[1]Unit factor_selected'!P$1,FALSE)</f>
        <v>7.3587134749462393E-2</v>
      </c>
      <c r="AY51" s="58">
        <f>VLOOKUP($H51,'[1]Unit factor_selected'!$F$3:$AC$346,'[1]Unit factor_selected'!Q$1,FALSE)</f>
        <v>4.5255056973978998E-4</v>
      </c>
      <c r="AZ51" s="59">
        <f>VLOOKUP($H51,'[1]Unit factor_selected'!$F$3:$AC$346,'[1]Unit factor_selected'!R$1,FALSE)</f>
        <v>3.2094938120077201E-3</v>
      </c>
      <c r="BA51" s="58">
        <f>VLOOKUP($H51,'[1]Unit factor_selected'!$F$3:$AC$346,'[1]Unit factor_selected'!S$1,FALSE)</f>
        <v>2.6225037052588201E-4</v>
      </c>
      <c r="BB51" s="58">
        <f>VLOOKUP($H51,'[1]Unit factor_selected'!$F$3:$AC$346,'[1]Unit factor_selected'!T$1,FALSE)</f>
        <v>2.2693752243180101E-5</v>
      </c>
      <c r="BC51" s="58">
        <f>VLOOKUP($H51,'[1]Unit factor_selected'!$F$3:$AC$346,'[1]Unit factor_selected'!U$1,FALSE)</f>
        <v>2.1284632193969801E-4</v>
      </c>
      <c r="BD51" s="58">
        <f>VLOOKUP($H51,'[1]Unit factor_selected'!$F$3:$AC$346,'[1]Unit factor_selected'!V$1,FALSE)</f>
        <v>2.4085315647483799E-7</v>
      </c>
      <c r="BE51" s="58">
        <f>VLOOKUP($H51,'[1]Unit factor_selected'!$F$3:$AC$346,'[1]Unit factor_selected'!W$1,FALSE)</f>
        <v>1.5759495571695601E-5</v>
      </c>
      <c r="BF51" s="58">
        <f>VLOOKUP($H51,'[1]Unit factor_selected'!$F$3:$AC$346,'[1]Unit factor_selected'!X$1,FALSE)</f>
        <v>4.1886391251840799E-5</v>
      </c>
      <c r="BG51" s="58">
        <f>VLOOKUP($H51,'[1]Unit factor_selected'!$F$3:$AC$346,'[1]Unit factor_selected'!Y$1,FALSE)</f>
        <v>4.4587043810290402E-5</v>
      </c>
      <c r="BH51" s="58">
        <f>VLOOKUP($H51,'[1]Unit factor_selected'!$F$3:$AC$346,'[1]Unit factor_selected'!Z$1,FALSE)</f>
        <v>1.33252968090072E-8</v>
      </c>
      <c r="BI51" s="58">
        <f>VLOOKUP($H51,'[1]Unit factor_selected'!$F$3:$AC$346,'[1]Unit factor_selected'!AA$1,FALSE)</f>
        <v>6.2351253446064903E-5</v>
      </c>
      <c r="BJ51" s="59">
        <f>VLOOKUP($H51,'[1]Unit factor_selected'!$F$3:$AC$346,'[1]Unit factor_selected'!AB$1,FALSE)</f>
        <v>4.1849833346856496E-3</v>
      </c>
      <c r="BK51" s="60">
        <f>VLOOKUP($H51,'[1]Unit factor_selected'!$F$3:$AC$346,'[1]Unit factor_selected'!AC$1,FALSE)</f>
        <v>1.71513863272773E-5</v>
      </c>
    </row>
    <row r="52" spans="2:63" x14ac:dyDescent="0.2">
      <c r="B52" s="61"/>
      <c r="C52" s="40"/>
      <c r="D52" s="62"/>
      <c r="E52" s="61"/>
      <c r="F52" s="63"/>
      <c r="G52" s="64" t="str">
        <f t="shared" si="25"/>
        <v>CN</v>
      </c>
      <c r="H52" s="3" t="str">
        <f t="shared" si="25"/>
        <v>94b37130-2d92-460f-afc2-f9d6895d0814</v>
      </c>
      <c r="I52" s="65">
        <f t="shared" si="25"/>
        <v>0.42</v>
      </c>
      <c r="J52" s="66"/>
      <c r="K52" s="67"/>
      <c r="L52" s="68"/>
      <c r="M52" s="68"/>
      <c r="N52" s="68"/>
      <c r="O52" s="68"/>
      <c r="P52" s="68"/>
      <c r="Q52" s="69"/>
      <c r="R52" s="68"/>
      <c r="S52" s="68"/>
      <c r="T52" s="68"/>
      <c r="U52" s="68"/>
      <c r="V52" s="68"/>
      <c r="W52" s="68"/>
      <c r="X52" s="68"/>
      <c r="Y52" s="69"/>
      <c r="Z52" s="70"/>
      <c r="AA52" s="71">
        <f t="shared" ref="AA52:AA55" si="28">$I52*K$51</f>
        <v>0</v>
      </c>
      <c r="AB52" s="72">
        <f t="shared" si="27"/>
        <v>0</v>
      </c>
      <c r="AC52" s="72">
        <f t="shared" si="27"/>
        <v>0</v>
      </c>
      <c r="AD52" s="72">
        <f t="shared" si="27"/>
        <v>0</v>
      </c>
      <c r="AE52" s="72">
        <f t="shared" si="27"/>
        <v>0</v>
      </c>
      <c r="AF52" s="72">
        <f t="shared" si="27"/>
        <v>0</v>
      </c>
      <c r="AG52" s="73">
        <f t="shared" si="27"/>
        <v>3.0030005781277103</v>
      </c>
      <c r="AH52" s="72">
        <f t="shared" si="27"/>
        <v>0</v>
      </c>
      <c r="AI52" s="72">
        <f t="shared" si="27"/>
        <v>0</v>
      </c>
      <c r="AJ52" s="72">
        <f t="shared" si="27"/>
        <v>0</v>
      </c>
      <c r="AK52" s="72">
        <f t="shared" si="27"/>
        <v>0</v>
      </c>
      <c r="AL52" s="72">
        <f t="shared" si="27"/>
        <v>0</v>
      </c>
      <c r="AM52" s="72">
        <f t="shared" si="27"/>
        <v>0</v>
      </c>
      <c r="AN52" s="72">
        <f t="shared" si="27"/>
        <v>0</v>
      </c>
      <c r="AO52" s="73">
        <f t="shared" si="27"/>
        <v>6.1164512756357832</v>
      </c>
      <c r="AP52" s="74">
        <f t="shared" si="27"/>
        <v>0</v>
      </c>
      <c r="AQ52" s="75" t="str">
        <f>VLOOKUP($H52,'[1]Unit factor_selected'!$F$3:$AC$346,'[1]Unit factor_selected'!H$1,FALSE)</f>
        <v>MJ</v>
      </c>
      <c r="AR52" s="76">
        <f>VLOOKUP($H52,'[1]Unit factor_selected'!$F$3:$AC$346,'[1]Unit factor_selected'!J$1,FALSE)</f>
        <v>6.7561703505123999E-2</v>
      </c>
      <c r="AS52" s="6">
        <f>VLOOKUP($H52,'[1]Unit factor_selected'!$F$3:$AC$346,'[1]Unit factor_selected'!K$1,FALSE)</f>
        <v>1.1286368642416</v>
      </c>
      <c r="AT52" s="7">
        <f>VLOOKUP($H52,'[1]Unit factor_selected'!$F$3:$AC$346,'[1]Unit factor_selected'!L$1,FALSE)</f>
        <v>1.34192652696239E-5</v>
      </c>
      <c r="AU52" s="5">
        <f>VLOOKUP($H52,'[1]Unit factor_selected'!$F$3:$AC$346,'[1]Unit factor_selected'!M$1,FALSE)</f>
        <v>2.46079777505234E-2</v>
      </c>
      <c r="AV52" s="7">
        <f>VLOOKUP($H52,'[1]Unit factor_selected'!$F$3:$AC$346,'[1]Unit factor_selected'!N$1,FALSE)</f>
        <v>1.3297703340276601E-4</v>
      </c>
      <c r="AW52" s="7">
        <f>VLOOKUP($H52,'[1]Unit factor_selected'!$F$3:$AC$346,'[1]Unit factor_selected'!O$1,FALSE)</f>
        <v>4.7544411438651503E-7</v>
      </c>
      <c r="AX52" s="5">
        <f>VLOOKUP($H52,'[1]Unit factor_selected'!$F$3:$AC$346,'[1]Unit factor_selected'!P$1,FALSE)</f>
        <v>6.8294048582825603E-2</v>
      </c>
      <c r="AY52" s="7">
        <f>VLOOKUP($H52,'[1]Unit factor_selected'!$F$3:$AC$346,'[1]Unit factor_selected'!Q$1,FALSE)</f>
        <v>3.04392105561114E-4</v>
      </c>
      <c r="AZ52" s="5">
        <f>VLOOKUP($H52,'[1]Unit factor_selected'!$F$3:$AC$346,'[1]Unit factor_selected'!R$1,FALSE)</f>
        <v>3.2654437525124198E-3</v>
      </c>
      <c r="BA52" s="7">
        <f>VLOOKUP($H52,'[1]Unit factor_selected'!$F$3:$AC$346,'[1]Unit factor_selected'!S$1,FALSE)</f>
        <v>2.0455474075815999E-4</v>
      </c>
      <c r="BB52" s="7">
        <f>VLOOKUP($H52,'[1]Unit factor_selected'!$F$3:$AC$346,'[1]Unit factor_selected'!T$1,FALSE)</f>
        <v>1.44714443289619E-5</v>
      </c>
      <c r="BC52" s="7">
        <f>VLOOKUP($H52,'[1]Unit factor_selected'!$F$3:$AC$346,'[1]Unit factor_selected'!U$1,FALSE)</f>
        <v>1.8673082475627399E-4</v>
      </c>
      <c r="BD52" s="7">
        <f>VLOOKUP($H52,'[1]Unit factor_selected'!$F$3:$AC$346,'[1]Unit factor_selected'!V$1,FALSE)</f>
        <v>1.1570836096670501E-7</v>
      </c>
      <c r="BE52" s="7">
        <f>VLOOKUP($H52,'[1]Unit factor_selected'!$F$3:$AC$346,'[1]Unit factor_selected'!W$1,FALSE)</f>
        <v>1.0657233038909801E-5</v>
      </c>
      <c r="BF52" s="7">
        <f>VLOOKUP($H52,'[1]Unit factor_selected'!$F$3:$AC$346,'[1]Unit factor_selected'!X$1,FALSE)</f>
        <v>3.8412323609695801E-5</v>
      </c>
      <c r="BG52" s="7">
        <f>VLOOKUP($H52,'[1]Unit factor_selected'!$F$3:$AC$346,'[1]Unit factor_selected'!Y$1,FALSE)</f>
        <v>4.1262791322937203E-5</v>
      </c>
      <c r="BH52" s="7">
        <f>VLOOKUP($H52,'[1]Unit factor_selected'!$F$3:$AC$346,'[1]Unit factor_selected'!Z$1,FALSE)</f>
        <v>6.9985129754833599E-9</v>
      </c>
      <c r="BI52" s="7">
        <f>VLOOKUP($H52,'[1]Unit factor_selected'!$F$3:$AC$346,'[1]Unit factor_selected'!AA$1,FALSE)</f>
        <v>3.97048683969412E-5</v>
      </c>
      <c r="BJ52" s="5">
        <f>VLOOKUP($H52,'[1]Unit factor_selected'!$F$3:$AC$346,'[1]Unit factor_selected'!AB$1,FALSE)</f>
        <v>3.8609525070636801E-3</v>
      </c>
      <c r="BK52" s="77">
        <f>VLOOKUP($H52,'[1]Unit factor_selected'!$F$3:$AC$346,'[1]Unit factor_selected'!AC$1,FALSE)</f>
        <v>7.9763357328164692E-6</v>
      </c>
    </row>
    <row r="53" spans="2:63" x14ac:dyDescent="0.2">
      <c r="B53" s="61"/>
      <c r="C53" s="40"/>
      <c r="D53" s="62"/>
      <c r="E53" s="61"/>
      <c r="F53" s="63"/>
      <c r="G53" s="64" t="str">
        <f t="shared" si="25"/>
        <v>JP</v>
      </c>
      <c r="H53" s="3" t="str">
        <f t="shared" si="25"/>
        <v>4c970fa9-d056-405f-8871-64ebf0f37ffc</v>
      </c>
      <c r="I53" s="65">
        <f t="shared" si="25"/>
        <v>0.33</v>
      </c>
      <c r="J53" s="66"/>
      <c r="K53" s="67"/>
      <c r="L53" s="68"/>
      <c r="M53" s="68"/>
      <c r="N53" s="68"/>
      <c r="O53" s="68"/>
      <c r="P53" s="68"/>
      <c r="Q53" s="69"/>
      <c r="R53" s="68"/>
      <c r="S53" s="68"/>
      <c r="T53" s="68"/>
      <c r="U53" s="68"/>
      <c r="V53" s="68"/>
      <c r="W53" s="68"/>
      <c r="X53" s="68"/>
      <c r="Y53" s="69"/>
      <c r="Z53" s="70"/>
      <c r="AA53" s="71">
        <f t="shared" si="28"/>
        <v>0</v>
      </c>
      <c r="AB53" s="72">
        <f t="shared" si="27"/>
        <v>0</v>
      </c>
      <c r="AC53" s="72">
        <f t="shared" si="27"/>
        <v>0</v>
      </c>
      <c r="AD53" s="72">
        <f t="shared" si="27"/>
        <v>0</v>
      </c>
      <c r="AE53" s="72">
        <f t="shared" si="27"/>
        <v>0</v>
      </c>
      <c r="AF53" s="72">
        <f t="shared" si="27"/>
        <v>0</v>
      </c>
      <c r="AG53" s="73">
        <f t="shared" si="27"/>
        <v>2.359500454243201</v>
      </c>
      <c r="AH53" s="72">
        <f t="shared" si="27"/>
        <v>0</v>
      </c>
      <c r="AI53" s="72">
        <f t="shared" si="27"/>
        <v>0</v>
      </c>
      <c r="AJ53" s="72">
        <f t="shared" si="27"/>
        <v>0</v>
      </c>
      <c r="AK53" s="72">
        <f t="shared" si="27"/>
        <v>0</v>
      </c>
      <c r="AL53" s="72">
        <f t="shared" si="27"/>
        <v>0</v>
      </c>
      <c r="AM53" s="72">
        <f t="shared" si="27"/>
        <v>0</v>
      </c>
      <c r="AN53" s="72">
        <f t="shared" si="27"/>
        <v>0</v>
      </c>
      <c r="AO53" s="73">
        <f t="shared" si="27"/>
        <v>4.8057831451424011</v>
      </c>
      <c r="AP53" s="74">
        <f t="shared" si="27"/>
        <v>0</v>
      </c>
      <c r="AQ53" s="75" t="str">
        <f>VLOOKUP($H53,'[1]Unit factor_selected'!$F$3:$AC$346,'[1]Unit factor_selected'!H$1,FALSE)</f>
        <v>MJ</v>
      </c>
      <c r="AR53" s="76">
        <f>VLOOKUP($H53,'[1]Unit factor_selected'!$F$3:$AC$346,'[1]Unit factor_selected'!J$1,FALSE)</f>
        <v>7.93512076278024E-2</v>
      </c>
      <c r="AS53" s="6">
        <f>VLOOKUP($H53,'[1]Unit factor_selected'!$F$3:$AC$346,'[1]Unit factor_selected'!K$1,FALSE)</f>
        <v>1.32276848359443</v>
      </c>
      <c r="AT53" s="7">
        <f>VLOOKUP($H53,'[1]Unit factor_selected'!$F$3:$AC$346,'[1]Unit factor_selected'!L$1,FALSE)</f>
        <v>3.1263415803588299E-5</v>
      </c>
      <c r="AU53" s="5">
        <f>VLOOKUP($H53,'[1]Unit factor_selected'!$F$3:$AC$346,'[1]Unit factor_selected'!M$1,FALSE)</f>
        <v>2.8641793027265099E-2</v>
      </c>
      <c r="AV53" s="7">
        <f>VLOOKUP($H53,'[1]Unit factor_selected'!$F$3:$AC$346,'[1]Unit factor_selected'!N$1,FALSE)</f>
        <v>4.5261992541638499E-4</v>
      </c>
      <c r="AW53" s="7">
        <f>VLOOKUP($H53,'[1]Unit factor_selected'!$F$3:$AC$346,'[1]Unit factor_selected'!O$1,FALSE)</f>
        <v>1.53309941271616E-6</v>
      </c>
      <c r="AX53" s="5">
        <f>VLOOKUP($H53,'[1]Unit factor_selected'!$F$3:$AC$346,'[1]Unit factor_selected'!P$1,FALSE)</f>
        <v>8.0566010804188806E-2</v>
      </c>
      <c r="AY53" s="7">
        <f>VLOOKUP($H53,'[1]Unit factor_selected'!$F$3:$AC$346,'[1]Unit factor_selected'!Q$1,FALSE)</f>
        <v>1.6155785489210201E-3</v>
      </c>
      <c r="AZ53" s="5">
        <f>VLOOKUP($H53,'[1]Unit factor_selected'!$F$3:$AC$346,'[1]Unit factor_selected'!R$1,FALSE)</f>
        <v>8.8357184081817308E-3</v>
      </c>
      <c r="BA53" s="7">
        <f>VLOOKUP($H53,'[1]Unit factor_selected'!$F$3:$AC$346,'[1]Unit factor_selected'!S$1,FALSE)</f>
        <v>4.2126662656830402E-4</v>
      </c>
      <c r="BB53" s="7">
        <f>VLOOKUP($H53,'[1]Unit factor_selected'!$F$3:$AC$346,'[1]Unit factor_selected'!T$1,FALSE)</f>
        <v>3.1856838700717401E-4</v>
      </c>
      <c r="BC53" s="7">
        <f>VLOOKUP($H53,'[1]Unit factor_selected'!$F$3:$AC$346,'[1]Unit factor_selected'!U$1,FALSE)</f>
        <v>5.9676567228942202E-4</v>
      </c>
      <c r="BD53" s="7">
        <f>VLOOKUP($H53,'[1]Unit factor_selected'!$F$3:$AC$346,'[1]Unit factor_selected'!V$1,FALSE)</f>
        <v>3.62731138567858E-7</v>
      </c>
      <c r="BE53" s="7">
        <f>VLOOKUP($H53,'[1]Unit factor_selected'!$F$3:$AC$346,'[1]Unit factor_selected'!W$1,FALSE)</f>
        <v>7.2609868172480204E-5</v>
      </c>
      <c r="BF53" s="7">
        <f>VLOOKUP($H53,'[1]Unit factor_selected'!$F$3:$AC$346,'[1]Unit factor_selected'!X$1,FALSE)</f>
        <v>7.5021780235330594E-5</v>
      </c>
      <c r="BG53" s="7">
        <f>VLOOKUP($H53,'[1]Unit factor_selected'!$F$3:$AC$346,'[1]Unit factor_selected'!Y$1,FALSE)</f>
        <v>7.92969361637094E-5</v>
      </c>
      <c r="BH53" s="7">
        <f>VLOOKUP($H53,'[1]Unit factor_selected'!$F$3:$AC$346,'[1]Unit factor_selected'!Z$1,FALSE)</f>
        <v>4.5492952877156298E-9</v>
      </c>
      <c r="BI53" s="7">
        <f>VLOOKUP($H53,'[1]Unit factor_selected'!$F$3:$AC$346,'[1]Unit factor_selected'!AA$1,FALSE)</f>
        <v>9.0580613030702498E-5</v>
      </c>
      <c r="BJ53" s="5">
        <f>VLOOKUP($H53,'[1]Unit factor_selected'!$F$3:$AC$346,'[1]Unit factor_selected'!AB$1,FALSE)</f>
        <v>2.86655183532433E-2</v>
      </c>
      <c r="BK53" s="77">
        <f>VLOOKUP($H53,'[1]Unit factor_selected'!$F$3:$AC$346,'[1]Unit factor_selected'!AC$1,FALSE)</f>
        <v>4.2197206111642398E-5</v>
      </c>
    </row>
    <row r="54" spans="2:63" x14ac:dyDescent="0.2">
      <c r="B54" s="61"/>
      <c r="C54" s="40"/>
      <c r="D54" s="62"/>
      <c r="E54" s="61"/>
      <c r="F54" s="63"/>
      <c r="G54" s="64" t="str">
        <f t="shared" si="25"/>
        <v>KR</v>
      </c>
      <c r="H54" s="3" t="str">
        <f t="shared" si="25"/>
        <v>a3a7e5f6-7e8c-43a3-8d7a-39bd79efc2f9</v>
      </c>
      <c r="I54" s="65">
        <f t="shared" si="25"/>
        <v>0.15</v>
      </c>
      <c r="J54" s="66"/>
      <c r="K54" s="67"/>
      <c r="L54" s="68"/>
      <c r="M54" s="68"/>
      <c r="N54" s="68"/>
      <c r="O54" s="68"/>
      <c r="P54" s="68"/>
      <c r="Q54" s="69"/>
      <c r="R54" s="68"/>
      <c r="S54" s="68"/>
      <c r="T54" s="68"/>
      <c r="U54" s="68"/>
      <c r="V54" s="68"/>
      <c r="W54" s="68"/>
      <c r="X54" s="68"/>
      <c r="Y54" s="69"/>
      <c r="Z54" s="70"/>
      <c r="AA54" s="71">
        <f t="shared" si="28"/>
        <v>0</v>
      </c>
      <c r="AB54" s="72">
        <f t="shared" si="27"/>
        <v>0</v>
      </c>
      <c r="AC54" s="72">
        <f t="shared" si="27"/>
        <v>0</v>
      </c>
      <c r="AD54" s="72">
        <f t="shared" si="27"/>
        <v>0</v>
      </c>
      <c r="AE54" s="72">
        <f t="shared" si="27"/>
        <v>0</v>
      </c>
      <c r="AF54" s="72">
        <f t="shared" si="27"/>
        <v>0</v>
      </c>
      <c r="AG54" s="73">
        <f t="shared" si="27"/>
        <v>1.0725002064741822</v>
      </c>
      <c r="AH54" s="72">
        <f t="shared" si="27"/>
        <v>0</v>
      </c>
      <c r="AI54" s="72">
        <f t="shared" si="27"/>
        <v>0</v>
      </c>
      <c r="AJ54" s="72">
        <f t="shared" si="27"/>
        <v>0</v>
      </c>
      <c r="AK54" s="72">
        <f t="shared" si="27"/>
        <v>0</v>
      </c>
      <c r="AL54" s="72">
        <f t="shared" si="27"/>
        <v>0</v>
      </c>
      <c r="AM54" s="72">
        <f t="shared" si="27"/>
        <v>0</v>
      </c>
      <c r="AN54" s="72">
        <f t="shared" si="27"/>
        <v>0</v>
      </c>
      <c r="AO54" s="73">
        <f t="shared" si="27"/>
        <v>2.1844468841556366</v>
      </c>
      <c r="AP54" s="74">
        <f t="shared" si="27"/>
        <v>0</v>
      </c>
      <c r="AQ54" s="75" t="str">
        <f>VLOOKUP($H54,'[1]Unit factor_selected'!$F$3:$AC$346,'[1]Unit factor_selected'!H$1,FALSE)</f>
        <v>MJ</v>
      </c>
      <c r="AR54" s="76">
        <f>VLOOKUP($H54,'[1]Unit factor_selected'!$F$3:$AC$346,'[1]Unit factor_selected'!J$1,FALSE)</f>
        <v>6.7253809860047906E-2</v>
      </c>
      <c r="AS54" s="6">
        <f>VLOOKUP($H54,'[1]Unit factor_selected'!$F$3:$AC$346,'[1]Unit factor_selected'!K$1,FALSE)</f>
        <v>1.1294125052100501</v>
      </c>
      <c r="AT54" s="7">
        <f>VLOOKUP($H54,'[1]Unit factor_selected'!$F$3:$AC$346,'[1]Unit factor_selected'!L$1,FALSE)</f>
        <v>1.2795087764735001E-5</v>
      </c>
      <c r="AU54" s="5">
        <f>VLOOKUP($H54,'[1]Unit factor_selected'!$F$3:$AC$346,'[1]Unit factor_selected'!M$1,FALSE)</f>
        <v>2.4575331543782601E-2</v>
      </c>
      <c r="AV54" s="7">
        <f>VLOOKUP($H54,'[1]Unit factor_selected'!$F$3:$AC$346,'[1]Unit factor_selected'!N$1,FALSE)</f>
        <v>1.3506052312702401E-4</v>
      </c>
      <c r="AW54" s="7">
        <f>VLOOKUP($H54,'[1]Unit factor_selected'!$F$3:$AC$346,'[1]Unit factor_selected'!O$1,FALSE)</f>
        <v>6.5286606690765305E-7</v>
      </c>
      <c r="AX54" s="5">
        <f>VLOOKUP($H54,'[1]Unit factor_selected'!$F$3:$AC$346,'[1]Unit factor_selected'!P$1,FALSE)</f>
        <v>6.7967294629948397E-2</v>
      </c>
      <c r="AY54" s="7">
        <f>VLOOKUP($H54,'[1]Unit factor_selected'!$F$3:$AC$346,'[1]Unit factor_selected'!Q$1,FALSE)</f>
        <v>3.0695237695689098E-4</v>
      </c>
      <c r="AZ54" s="5">
        <f>VLOOKUP($H54,'[1]Unit factor_selected'!$F$3:$AC$346,'[1]Unit factor_selected'!R$1,FALSE)</f>
        <v>3.3629623399084999E-3</v>
      </c>
      <c r="BA54" s="7">
        <f>VLOOKUP($H54,'[1]Unit factor_selected'!$F$3:$AC$346,'[1]Unit factor_selected'!S$1,FALSE)</f>
        <v>3.1601268785079798E-4</v>
      </c>
      <c r="BB54" s="7">
        <f>VLOOKUP($H54,'[1]Unit factor_selected'!$F$3:$AC$346,'[1]Unit factor_selected'!T$1,FALSE)</f>
        <v>2.41154246765223E-5</v>
      </c>
      <c r="BC54" s="7">
        <f>VLOOKUP($H54,'[1]Unit factor_selected'!$F$3:$AC$346,'[1]Unit factor_selected'!U$1,FALSE)</f>
        <v>1.8980648163218099E-4</v>
      </c>
      <c r="BD54" s="7">
        <f>VLOOKUP($H54,'[1]Unit factor_selected'!$F$3:$AC$346,'[1]Unit factor_selected'!V$1,FALSE)</f>
        <v>1.2888913005812801E-7</v>
      </c>
      <c r="BE54" s="7">
        <f>VLOOKUP($H54,'[1]Unit factor_selected'!$F$3:$AC$346,'[1]Unit factor_selected'!W$1,FALSE)</f>
        <v>1.0828460730635399E-5</v>
      </c>
      <c r="BF54" s="7">
        <f>VLOOKUP($H54,'[1]Unit factor_selected'!$F$3:$AC$346,'[1]Unit factor_selected'!X$1,FALSE)</f>
        <v>3.7330935365714099E-5</v>
      </c>
      <c r="BG54" s="7">
        <f>VLOOKUP($H54,'[1]Unit factor_selected'!$F$3:$AC$346,'[1]Unit factor_selected'!Y$1,FALSE)</f>
        <v>4.0187916432751998E-5</v>
      </c>
      <c r="BH54" s="7">
        <f>VLOOKUP($H54,'[1]Unit factor_selected'!$F$3:$AC$346,'[1]Unit factor_selected'!Z$1,FALSE)</f>
        <v>6.9775474062308804E-9</v>
      </c>
      <c r="BI54" s="7">
        <f>VLOOKUP($H54,'[1]Unit factor_selected'!$F$3:$AC$346,'[1]Unit factor_selected'!AA$1,FALSE)</f>
        <v>3.7985140662090601E-5</v>
      </c>
      <c r="BJ54" s="5">
        <f>VLOOKUP($H54,'[1]Unit factor_selected'!$F$3:$AC$346,'[1]Unit factor_selected'!AB$1,FALSE)</f>
        <v>3.7708823359342602E-3</v>
      </c>
      <c r="BK54" s="77">
        <f>VLOOKUP($H54,'[1]Unit factor_selected'!$F$3:$AC$346,'[1]Unit factor_selected'!AC$1,FALSE)</f>
        <v>9.0492303943148604E-6</v>
      </c>
    </row>
    <row r="55" spans="2:63" x14ac:dyDescent="0.2">
      <c r="B55" s="61"/>
      <c r="C55" s="40"/>
      <c r="D55" s="62"/>
      <c r="E55" s="78"/>
      <c r="F55" s="79"/>
      <c r="G55" s="80" t="str">
        <f t="shared" si="25"/>
        <v>RER</v>
      </c>
      <c r="H55" s="81" t="str">
        <f t="shared" si="25"/>
        <v>81f57f68-26a0-32eb-bdd1-6d68bf145cbf</v>
      </c>
      <c r="I55" s="82">
        <f t="shared" si="25"/>
        <v>0.1</v>
      </c>
      <c r="J55" s="83"/>
      <c r="K55" s="84"/>
      <c r="L55" s="85"/>
      <c r="M55" s="85"/>
      <c r="N55" s="85"/>
      <c r="O55" s="85"/>
      <c r="P55" s="85"/>
      <c r="Q55" s="86"/>
      <c r="R55" s="85"/>
      <c r="S55" s="85"/>
      <c r="T55" s="85"/>
      <c r="U55" s="85"/>
      <c r="V55" s="85"/>
      <c r="W55" s="85"/>
      <c r="X55" s="85"/>
      <c r="Y55" s="86"/>
      <c r="Z55" s="87"/>
      <c r="AA55" s="88">
        <f t="shared" si="28"/>
        <v>0</v>
      </c>
      <c r="AB55" s="89">
        <f t="shared" si="27"/>
        <v>0</v>
      </c>
      <c r="AC55" s="89">
        <f t="shared" si="27"/>
        <v>0</v>
      </c>
      <c r="AD55" s="89">
        <f t="shared" si="27"/>
        <v>0</v>
      </c>
      <c r="AE55" s="89">
        <f t="shared" si="27"/>
        <v>0</v>
      </c>
      <c r="AF55" s="89">
        <f t="shared" si="27"/>
        <v>0</v>
      </c>
      <c r="AG55" s="35">
        <f t="shared" si="27"/>
        <v>0.7150001376494548</v>
      </c>
      <c r="AH55" s="89">
        <f t="shared" si="27"/>
        <v>0</v>
      </c>
      <c r="AI55" s="89">
        <f t="shared" si="27"/>
        <v>0</v>
      </c>
      <c r="AJ55" s="89">
        <f t="shared" si="27"/>
        <v>0</v>
      </c>
      <c r="AK55" s="89">
        <f t="shared" si="27"/>
        <v>0</v>
      </c>
      <c r="AL55" s="89">
        <f t="shared" si="27"/>
        <v>0</v>
      </c>
      <c r="AM55" s="89">
        <f t="shared" si="27"/>
        <v>0</v>
      </c>
      <c r="AN55" s="89">
        <f t="shared" si="27"/>
        <v>0</v>
      </c>
      <c r="AO55" s="35">
        <f t="shared" si="27"/>
        <v>1.4562979227704247</v>
      </c>
      <c r="AP55" s="90">
        <f t="shared" si="27"/>
        <v>0</v>
      </c>
      <c r="AQ55" s="91" t="str">
        <f>VLOOKUP($H55,'[1]Unit factor_selected'!$F$3:$AC$346,'[1]Unit factor_selected'!H$1,FALSE)</f>
        <v>MJ</v>
      </c>
      <c r="AR55" s="92">
        <f>VLOOKUP($H55,'[1]Unit factor_selected'!$F$3:$AC$346,'[1]Unit factor_selected'!J$1,FALSE)</f>
        <v>7.0118048765538996E-2</v>
      </c>
      <c r="AS55" s="93">
        <f>VLOOKUP($H55,'[1]Unit factor_selected'!$F$3:$AC$346,'[1]Unit factor_selected'!K$1,FALSE)</f>
        <v>1.3497453408187099</v>
      </c>
      <c r="AT55" s="94">
        <f>VLOOKUP($H55,'[1]Unit factor_selected'!$F$3:$AC$346,'[1]Unit factor_selected'!L$1,FALSE)</f>
        <v>1.06301210372212E-5</v>
      </c>
      <c r="AU55" s="95">
        <f>VLOOKUP($H55,'[1]Unit factor_selected'!$F$3:$AC$346,'[1]Unit factor_selected'!M$1,FALSE)</f>
        <v>2.9385955179995399E-2</v>
      </c>
      <c r="AV55" s="94">
        <f>VLOOKUP($H55,'[1]Unit factor_selected'!$F$3:$AC$346,'[1]Unit factor_selected'!N$1,FALSE)</f>
        <v>1.0025233031106201E-4</v>
      </c>
      <c r="AW55" s="94">
        <f>VLOOKUP($H55,'[1]Unit factor_selected'!$F$3:$AC$346,'[1]Unit factor_selected'!O$1,FALSE)</f>
        <v>5.9555853283527898E-7</v>
      </c>
      <c r="AX55" s="95">
        <f>VLOOKUP($H55,'[1]Unit factor_selected'!$F$3:$AC$346,'[1]Unit factor_selected'!P$1,FALSE)</f>
        <v>7.0869144201546899E-2</v>
      </c>
      <c r="AY55" s="94">
        <f>VLOOKUP($H55,'[1]Unit factor_selected'!$F$3:$AC$346,'[1]Unit factor_selected'!Q$1,FALSE)</f>
        <v>4.5144039477974199E-4</v>
      </c>
      <c r="AZ55" s="95">
        <f>VLOOKUP($H55,'[1]Unit factor_selected'!$F$3:$AC$346,'[1]Unit factor_selected'!R$1,FALSE)</f>
        <v>1.5356028778998299E-3</v>
      </c>
      <c r="BA55" s="94">
        <f>VLOOKUP($H55,'[1]Unit factor_selected'!$F$3:$AC$346,'[1]Unit factor_selected'!S$1,FALSE)</f>
        <v>3.2455970565379699E-4</v>
      </c>
      <c r="BB55" s="94">
        <f>VLOOKUP($H55,'[1]Unit factor_selected'!$F$3:$AC$346,'[1]Unit factor_selected'!T$1,FALSE)</f>
        <v>3.01250376434892E-5</v>
      </c>
      <c r="BC55" s="94">
        <f>VLOOKUP($H55,'[1]Unit factor_selected'!$F$3:$AC$346,'[1]Unit factor_selected'!U$1,FALSE)</f>
        <v>2.66615630405421E-4</v>
      </c>
      <c r="BD55" s="94">
        <f>VLOOKUP($H55,'[1]Unit factor_selected'!$F$3:$AC$346,'[1]Unit factor_selected'!V$1,FALSE)</f>
        <v>6.0700632641943398E-8</v>
      </c>
      <c r="BE55" s="94">
        <f>VLOOKUP($H55,'[1]Unit factor_selected'!$F$3:$AC$346,'[1]Unit factor_selected'!W$1,FALSE)</f>
        <v>1.7662890886774801E-5</v>
      </c>
      <c r="BF55" s="94">
        <f>VLOOKUP($H55,'[1]Unit factor_selected'!$F$3:$AC$346,'[1]Unit factor_selected'!X$1,FALSE)</f>
        <v>3.2165862121886299E-5</v>
      </c>
      <c r="BG55" s="94">
        <f>VLOOKUP($H55,'[1]Unit factor_selected'!$F$3:$AC$346,'[1]Unit factor_selected'!Y$1,FALSE)</f>
        <v>3.4052642672935498E-5</v>
      </c>
      <c r="BH55" s="94">
        <f>VLOOKUP($H55,'[1]Unit factor_selected'!$F$3:$AC$346,'[1]Unit factor_selected'!Z$1,FALSE)</f>
        <v>1.6017502682224398E-8</v>
      </c>
      <c r="BI55" s="94">
        <f>VLOOKUP($H55,'[1]Unit factor_selected'!$F$3:$AC$346,'[1]Unit factor_selected'!AA$1,FALSE)</f>
        <v>3.0729154602136902E-5</v>
      </c>
      <c r="BJ55" s="95">
        <f>VLOOKUP($H55,'[1]Unit factor_selected'!$F$3:$AC$346,'[1]Unit factor_selected'!AB$1,FALSE)</f>
        <v>5.1457720294377004E-3</v>
      </c>
      <c r="BK55" s="96">
        <f>VLOOKUP($H55,'[1]Unit factor_selected'!$F$3:$AC$346,'[1]Unit factor_selected'!AC$1,FALSE)</f>
        <v>2.1648941226151601E-5</v>
      </c>
    </row>
    <row r="56" spans="2:63" x14ac:dyDescent="0.2">
      <c r="B56" s="61"/>
      <c r="C56" s="40"/>
      <c r="D56" s="111"/>
      <c r="E56" s="91" t="str">
        <f>[1]LCI!D71</f>
        <v>PvP emission</v>
      </c>
      <c r="F56" s="106" t="str">
        <f>'[1]Unit factor_selected'!D341</f>
        <v>Waste treatment for PvP</v>
      </c>
      <c r="G56" s="80" t="str">
        <f>'[1]Unit factor_selected'!E341</f>
        <v>GLO</v>
      </c>
      <c r="H56" s="81" t="str">
        <f>'[1]Unit factor_selected'!F341</f>
        <v>097342bb-bb9e-4076-96d7-529a6136c7eb</v>
      </c>
      <c r="I56" s="82">
        <v>1</v>
      </c>
      <c r="J56" s="82">
        <f>I56</f>
        <v>1</v>
      </c>
      <c r="K56" s="107">
        <v>0</v>
      </c>
      <c r="L56" s="108">
        <v>0</v>
      </c>
      <c r="M56" s="108">
        <v>0</v>
      </c>
      <c r="N56" s="108">
        <v>0</v>
      </c>
      <c r="O56" s="108">
        <v>0</v>
      </c>
      <c r="P56" s="108">
        <v>0</v>
      </c>
      <c r="Q56" s="109">
        <f>[1]LCI!$E71*'[1]EV proj_BAU'!AF$72</f>
        <v>1.0392443861183938</v>
      </c>
      <c r="R56" s="108">
        <v>0</v>
      </c>
      <c r="S56" s="108">
        <v>0</v>
      </c>
      <c r="T56" s="108">
        <v>0</v>
      </c>
      <c r="U56" s="108">
        <v>0</v>
      </c>
      <c r="V56" s="108">
        <v>0</v>
      </c>
      <c r="W56" s="108">
        <v>0</v>
      </c>
      <c r="X56" s="108">
        <v>0</v>
      </c>
      <c r="Y56" s="109">
        <f>[1]LCI!$E71*'[1]EV proj_BAU'!AG$72</f>
        <v>2.1167120970500357</v>
      </c>
      <c r="Z56" s="110">
        <v>0</v>
      </c>
      <c r="AA56" s="88">
        <f>$I56*K56</f>
        <v>0</v>
      </c>
      <c r="AB56" s="89">
        <f t="shared" ref="AB56:AP59" si="29">$I56*L56</f>
        <v>0</v>
      </c>
      <c r="AC56" s="89">
        <f t="shared" si="29"/>
        <v>0</v>
      </c>
      <c r="AD56" s="89">
        <f t="shared" si="29"/>
        <v>0</v>
      </c>
      <c r="AE56" s="89">
        <f t="shared" si="29"/>
        <v>0</v>
      </c>
      <c r="AF56" s="89">
        <f t="shared" si="29"/>
        <v>0</v>
      </c>
      <c r="AG56" s="35">
        <f t="shared" si="29"/>
        <v>1.0392443861183938</v>
      </c>
      <c r="AH56" s="89">
        <f t="shared" si="29"/>
        <v>0</v>
      </c>
      <c r="AI56" s="89">
        <f t="shared" si="29"/>
        <v>0</v>
      </c>
      <c r="AJ56" s="89">
        <f t="shared" si="29"/>
        <v>0</v>
      </c>
      <c r="AK56" s="89">
        <f t="shared" si="29"/>
        <v>0</v>
      </c>
      <c r="AL56" s="89">
        <f t="shared" si="29"/>
        <v>0</v>
      </c>
      <c r="AM56" s="89">
        <f t="shared" si="29"/>
        <v>0</v>
      </c>
      <c r="AN56" s="89">
        <f t="shared" si="29"/>
        <v>0</v>
      </c>
      <c r="AO56" s="35">
        <f t="shared" si="29"/>
        <v>2.1167120970500357</v>
      </c>
      <c r="AP56" s="90">
        <f t="shared" si="29"/>
        <v>0</v>
      </c>
      <c r="AQ56" s="91" t="str">
        <f>VLOOKUP($H56,'[1]Unit factor_selected'!$F$3:$AC$346,'[1]Unit factor_selected'!H$1,FALSE)</f>
        <v>kg</v>
      </c>
      <c r="AR56" s="92">
        <f>VLOOKUP($H56,'[1]Unit factor_selected'!$F$3:$AC$346,'[1]Unit factor_selected'!J$1,FALSE)</f>
        <v>0</v>
      </c>
      <c r="AS56" s="93">
        <f>VLOOKUP($H56,'[1]Unit factor_selected'!$F$3:$AC$346,'[1]Unit factor_selected'!K$1,FALSE)</f>
        <v>0</v>
      </c>
      <c r="AT56" s="94">
        <f>VLOOKUP($H56,'[1]Unit factor_selected'!$F$3:$AC$346,'[1]Unit factor_selected'!L$1,FALSE)</f>
        <v>0</v>
      </c>
      <c r="AU56" s="95">
        <f>VLOOKUP($H56,'[1]Unit factor_selected'!$F$3:$AC$346,'[1]Unit factor_selected'!M$1,FALSE)</f>
        <v>0</v>
      </c>
      <c r="AV56" s="94">
        <f>VLOOKUP($H56,'[1]Unit factor_selected'!$F$3:$AC$346,'[1]Unit factor_selected'!N$1,FALSE)</f>
        <v>1.9073552699999999E-2</v>
      </c>
      <c r="AW56" s="94">
        <f>VLOOKUP($H56,'[1]Unit factor_selected'!$F$3:$AC$346,'[1]Unit factor_selected'!O$1,FALSE)</f>
        <v>0</v>
      </c>
      <c r="AX56" s="95">
        <f>VLOOKUP($H56,'[1]Unit factor_selected'!$F$3:$AC$346,'[1]Unit factor_selected'!P$1,FALSE)</f>
        <v>0</v>
      </c>
      <c r="AY56" s="94">
        <f>VLOOKUP($H56,'[1]Unit factor_selected'!$F$3:$AC$346,'[1]Unit factor_selected'!Q$1,FALSE)</f>
        <v>0</v>
      </c>
      <c r="AZ56" s="95">
        <f>VLOOKUP($H56,'[1]Unit factor_selected'!$F$3:$AC$346,'[1]Unit factor_selected'!R$1,FALSE)</f>
        <v>0</v>
      </c>
      <c r="BA56" s="94">
        <f>VLOOKUP($H56,'[1]Unit factor_selected'!$F$3:$AC$346,'[1]Unit factor_selected'!S$1,FALSE)</f>
        <v>0</v>
      </c>
      <c r="BB56" s="94">
        <f>VLOOKUP($H56,'[1]Unit factor_selected'!$F$3:$AC$346,'[1]Unit factor_selected'!T$1,FALSE)</f>
        <v>0</v>
      </c>
      <c r="BC56" s="94">
        <f>VLOOKUP($H56,'[1]Unit factor_selected'!$F$3:$AC$346,'[1]Unit factor_selected'!U$1,FALSE)</f>
        <v>4.5435149999999998E-4</v>
      </c>
      <c r="BD56" s="94">
        <f>VLOOKUP($H56,'[1]Unit factor_selected'!$F$3:$AC$346,'[1]Unit factor_selected'!V$1,FALSE)</f>
        <v>0</v>
      </c>
      <c r="BE56" s="94">
        <f>VLOOKUP($H56,'[1]Unit factor_selected'!$F$3:$AC$346,'[1]Unit factor_selected'!W$1,FALSE)</f>
        <v>0</v>
      </c>
      <c r="BF56" s="94">
        <f>VLOOKUP($H56,'[1]Unit factor_selected'!$F$3:$AC$346,'[1]Unit factor_selected'!X$1,FALSE)</f>
        <v>0</v>
      </c>
      <c r="BG56" s="94">
        <f>VLOOKUP($H56,'[1]Unit factor_selected'!$F$3:$AC$346,'[1]Unit factor_selected'!Y$1,FALSE)</f>
        <v>0</v>
      </c>
      <c r="BH56" s="94">
        <f>VLOOKUP($H56,'[1]Unit factor_selected'!$F$3:$AC$346,'[1]Unit factor_selected'!Z$1,FALSE)</f>
        <v>0</v>
      </c>
      <c r="BI56" s="94">
        <f>VLOOKUP($H56,'[1]Unit factor_selected'!$F$3:$AC$346,'[1]Unit factor_selected'!AA$1,FALSE)</f>
        <v>0</v>
      </c>
      <c r="BJ56" s="95">
        <f>VLOOKUP($H56,'[1]Unit factor_selected'!$F$3:$AC$346,'[1]Unit factor_selected'!AB$1,FALSE)</f>
        <v>4.3911185999999998E-2</v>
      </c>
      <c r="BK56" s="96">
        <f>VLOOKUP($H56,'[1]Unit factor_selected'!$F$3:$AC$346,'[1]Unit factor_selected'!AC$1,FALSE)</f>
        <v>0</v>
      </c>
    </row>
    <row r="57" spans="2:63" x14ac:dyDescent="0.2">
      <c r="B57" s="61"/>
      <c r="C57" s="40"/>
      <c r="D57" s="112" t="str">
        <f>[1]LCI!C72</f>
        <v>HCl</v>
      </c>
      <c r="E57" s="113"/>
      <c r="F57" s="97" t="str">
        <f>'[1]Unit factor_selected'!D302</f>
        <v>market for hydrochloric acid, without water, in 30% solution state | hydrochloric acid, without water, in 30% solution state | Cutoff, U</v>
      </c>
      <c r="G57" s="43" t="str">
        <f>'[1]Unit factor_selected'!E302</f>
        <v>RoW</v>
      </c>
      <c r="H57" s="114" t="str">
        <f>'[1]Unit factor_selected'!F302</f>
        <v>89ed3c42-1153-3173-bafe-d088ea73e6cc</v>
      </c>
      <c r="I57" s="45">
        <v>1</v>
      </c>
      <c r="J57" s="45">
        <f>I57</f>
        <v>1</v>
      </c>
      <c r="K57" s="98">
        <v>0</v>
      </c>
      <c r="L57" s="99">
        <v>0</v>
      </c>
      <c r="M57" s="99">
        <v>0</v>
      </c>
      <c r="N57" s="99">
        <v>0</v>
      </c>
      <c r="O57" s="99">
        <v>0</v>
      </c>
      <c r="P57" s="99">
        <v>0</v>
      </c>
      <c r="Q57" s="100">
        <f>[1]LCI!$E72*'[1]EV proj_BAU'!AF$72</f>
        <v>30.517493878079815</v>
      </c>
      <c r="R57" s="99">
        <v>0</v>
      </c>
      <c r="S57" s="99">
        <v>0</v>
      </c>
      <c r="T57" s="99">
        <v>0</v>
      </c>
      <c r="U57" s="99">
        <v>0</v>
      </c>
      <c r="V57" s="99">
        <v>0</v>
      </c>
      <c r="W57" s="99">
        <v>0</v>
      </c>
      <c r="X57" s="99">
        <v>0</v>
      </c>
      <c r="Y57" s="100">
        <f>[1]LCI!$E72*'[1]EV proj_BAU'!AG$72</f>
        <v>62.157418722897873</v>
      </c>
      <c r="Z57" s="101">
        <v>0</v>
      </c>
      <c r="AA57" s="51">
        <f t="shared" ref="AA57:AA58" si="30">$I57*K57</f>
        <v>0</v>
      </c>
      <c r="AB57" s="52">
        <f t="shared" si="29"/>
        <v>0</v>
      </c>
      <c r="AC57" s="52">
        <f t="shared" si="29"/>
        <v>0</v>
      </c>
      <c r="AD57" s="52">
        <f t="shared" si="29"/>
        <v>0</v>
      </c>
      <c r="AE57" s="52">
        <f t="shared" si="29"/>
        <v>0</v>
      </c>
      <c r="AF57" s="52">
        <f t="shared" si="29"/>
        <v>0</v>
      </c>
      <c r="AG57" s="53">
        <f t="shared" si="29"/>
        <v>30.517493878079815</v>
      </c>
      <c r="AH57" s="52">
        <f t="shared" si="29"/>
        <v>0</v>
      </c>
      <c r="AI57" s="52">
        <f t="shared" si="29"/>
        <v>0</v>
      </c>
      <c r="AJ57" s="52">
        <f t="shared" si="29"/>
        <v>0</v>
      </c>
      <c r="AK57" s="52">
        <f t="shared" si="29"/>
        <v>0</v>
      </c>
      <c r="AL57" s="52">
        <f t="shared" si="29"/>
        <v>0</v>
      </c>
      <c r="AM57" s="52">
        <f t="shared" si="29"/>
        <v>0</v>
      </c>
      <c r="AN57" s="52">
        <f t="shared" si="29"/>
        <v>0</v>
      </c>
      <c r="AO57" s="53">
        <f t="shared" si="29"/>
        <v>62.157418722897873</v>
      </c>
      <c r="AP57" s="54">
        <f t="shared" si="29"/>
        <v>0</v>
      </c>
      <c r="AQ57" s="55" t="str">
        <f>VLOOKUP($H57,'[1]Unit factor_selected'!$F$3:$AC$346,'[1]Unit factor_selected'!H$1,FALSE)</f>
        <v>kg</v>
      </c>
      <c r="AR57" s="56">
        <f>VLOOKUP($H57,'[1]Unit factor_selected'!$F$3:$AC$346,'[1]Unit factor_selected'!J$1,FALSE)</f>
        <v>0.78859149299999998</v>
      </c>
      <c r="AS57" s="57">
        <f>VLOOKUP($H57,'[1]Unit factor_selected'!$F$3:$AC$346,'[1]Unit factor_selected'!K$1,FALSE)</f>
        <v>13.168249319999999</v>
      </c>
      <c r="AT57" s="58">
        <f>VLOOKUP($H57,'[1]Unit factor_selected'!$F$3:$AC$346,'[1]Unit factor_selected'!L$1,FALSE)</f>
        <v>2.064948E-3</v>
      </c>
      <c r="AU57" s="59">
        <f>VLOOKUP($H57,'[1]Unit factor_selected'!$F$3:$AC$346,'[1]Unit factor_selected'!M$1,FALSE)</f>
        <v>0.22514500600000001</v>
      </c>
      <c r="AV57" s="58">
        <f>VLOOKUP($H57,'[1]Unit factor_selected'!$F$3:$AC$346,'[1]Unit factor_selected'!N$1,FALSE)</f>
        <v>0.10193595699999999</v>
      </c>
      <c r="AW57" s="58">
        <f>VLOOKUP($H57,'[1]Unit factor_selected'!$F$3:$AC$346,'[1]Unit factor_selected'!O$1,FALSE)</f>
        <v>3.8016800000000001E-4</v>
      </c>
      <c r="AX57" s="59">
        <f>VLOOKUP($H57,'[1]Unit factor_selected'!$F$3:$AC$346,'[1]Unit factor_selected'!P$1,FALSE)</f>
        <v>0.802065951</v>
      </c>
      <c r="AY57" s="58">
        <f>VLOOKUP($H57,'[1]Unit factor_selected'!$F$3:$AC$346,'[1]Unit factor_selected'!Q$1,FALSE)</f>
        <v>6.9526096999999995E-2</v>
      </c>
      <c r="AZ57" s="59">
        <f>VLOOKUP($H57,'[1]Unit factor_selected'!$F$3:$AC$346,'[1]Unit factor_selected'!R$1,FALSE)</f>
        <v>1.9609882300000001</v>
      </c>
      <c r="BA57" s="58">
        <f>VLOOKUP($H57,'[1]Unit factor_selected'!$F$3:$AC$346,'[1]Unit factor_selected'!S$1,FALSE)</f>
        <v>7.5640887000000004E-2</v>
      </c>
      <c r="BB57" s="58">
        <f>VLOOKUP($H57,'[1]Unit factor_selected'!$F$3:$AC$346,'[1]Unit factor_selected'!T$1,FALSE)</f>
        <v>1.401615E-2</v>
      </c>
      <c r="BC57" s="58">
        <f>VLOOKUP($H57,'[1]Unit factor_selected'!$F$3:$AC$346,'[1]Unit factor_selected'!U$1,FALSE)</f>
        <v>0.13298373399999999</v>
      </c>
      <c r="BD57" s="58">
        <f>VLOOKUP($H57,'[1]Unit factor_selected'!$F$3:$AC$346,'[1]Unit factor_selected'!V$1,FALSE)</f>
        <v>3.8699999999999999E-5</v>
      </c>
      <c r="BE57" s="58">
        <f>VLOOKUP($H57,'[1]Unit factor_selected'!$F$3:$AC$346,'[1]Unit factor_selected'!W$1,FALSE)</f>
        <v>6.8800809999999997E-3</v>
      </c>
      <c r="BF57" s="58">
        <f>VLOOKUP($H57,'[1]Unit factor_selected'!$F$3:$AC$346,'[1]Unit factor_selected'!X$1,FALSE)</f>
        <v>1.9933669999999998E-3</v>
      </c>
      <c r="BG57" s="58">
        <f>VLOOKUP($H57,'[1]Unit factor_selected'!$F$3:$AC$346,'[1]Unit factor_selected'!Y$1,FALSE)</f>
        <v>2.0231569999999998E-3</v>
      </c>
      <c r="BH57" s="58">
        <f>VLOOKUP($H57,'[1]Unit factor_selected'!$F$3:$AC$346,'[1]Unit factor_selected'!Z$1,FALSE)</f>
        <v>6.7800000000000001E-7</v>
      </c>
      <c r="BI57" s="58">
        <f>VLOOKUP($H57,'[1]Unit factor_selected'!$F$3:$AC$346,'[1]Unit factor_selected'!AA$1,FALSE)</f>
        <v>4.1585169999999996E-3</v>
      </c>
      <c r="BJ57" s="59">
        <f>VLOOKUP($H57,'[1]Unit factor_selected'!$F$3:$AC$346,'[1]Unit factor_selected'!AB$1,FALSE)</f>
        <v>9.4626985599999998</v>
      </c>
      <c r="BK57" s="60">
        <f>VLOOKUP($H57,'[1]Unit factor_selected'!$F$3:$AC$346,'[1]Unit factor_selected'!AC$1,FALSE)</f>
        <v>2.0069692E-2</v>
      </c>
    </row>
    <row r="58" spans="2:63" x14ac:dyDescent="0.2">
      <c r="B58" s="61"/>
      <c r="C58" s="40"/>
      <c r="D58" s="115" t="str">
        <f>[1]LCI!C73</f>
        <v>Ethanol</v>
      </c>
      <c r="E58" s="116"/>
      <c r="F58" s="102" t="str">
        <f>'[1]Unit factor_selected'!D303</f>
        <v>market for ethanol, without water, in 99.7% solution state, from ethylene | ethanol, without water, in 99.7% solution state, from ethylene | Cutoff, U</v>
      </c>
      <c r="G58" s="64" t="str">
        <f>'[1]Unit factor_selected'!E303</f>
        <v>RoW</v>
      </c>
      <c r="H58" s="2" t="str">
        <f>'[1]Unit factor_selected'!F303</f>
        <v>122143cd-5030-4d14-97c4-86432c983dcb</v>
      </c>
      <c r="I58" s="65">
        <v>1</v>
      </c>
      <c r="J58" s="65">
        <f t="shared" ref="J58:J59" si="31">I58</f>
        <v>1</v>
      </c>
      <c r="K58" s="103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104">
        <f>[1]LCI!$E73*'[1]EV proj_BAU'!AF$72</f>
        <v>411.80471198507274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104">
        <f>[1]LCI!$E73*'[1]EV proj_BAU'!AG$72</f>
        <v>838.75556810725539</v>
      </c>
      <c r="Z58" s="105">
        <v>0</v>
      </c>
      <c r="AA58" s="71">
        <f t="shared" si="30"/>
        <v>0</v>
      </c>
      <c r="AB58" s="72">
        <f t="shared" si="29"/>
        <v>0</v>
      </c>
      <c r="AC58" s="72">
        <f t="shared" si="29"/>
        <v>0</v>
      </c>
      <c r="AD58" s="72">
        <f t="shared" si="29"/>
        <v>0</v>
      </c>
      <c r="AE58" s="72">
        <f t="shared" si="29"/>
        <v>0</v>
      </c>
      <c r="AF58" s="72">
        <f t="shared" si="29"/>
        <v>0</v>
      </c>
      <c r="AG58" s="73">
        <f t="shared" si="29"/>
        <v>411.80471198507274</v>
      </c>
      <c r="AH58" s="72">
        <f t="shared" si="29"/>
        <v>0</v>
      </c>
      <c r="AI58" s="72">
        <f t="shared" si="29"/>
        <v>0</v>
      </c>
      <c r="AJ58" s="72">
        <f t="shared" si="29"/>
        <v>0</v>
      </c>
      <c r="AK58" s="72">
        <f t="shared" si="29"/>
        <v>0</v>
      </c>
      <c r="AL58" s="72">
        <f t="shared" si="29"/>
        <v>0</v>
      </c>
      <c r="AM58" s="72">
        <f t="shared" si="29"/>
        <v>0</v>
      </c>
      <c r="AN58" s="72">
        <f t="shared" si="29"/>
        <v>0</v>
      </c>
      <c r="AO58" s="73">
        <f t="shared" si="29"/>
        <v>838.75556810725539</v>
      </c>
      <c r="AP58" s="74">
        <f t="shared" si="29"/>
        <v>0</v>
      </c>
      <c r="AQ58" s="75" t="str">
        <f>VLOOKUP($H58,'[1]Unit factor_selected'!$F$3:$AC$346,'[1]Unit factor_selected'!H$1,FALSE)</f>
        <v>kg</v>
      </c>
      <c r="AR58" s="76">
        <f>VLOOKUP($H58,'[1]Unit factor_selected'!$F$3:$AC$346,'[1]Unit factor_selected'!J$1,FALSE)</f>
        <v>1.8556386899999999</v>
      </c>
      <c r="AS58" s="6">
        <f>VLOOKUP($H58,'[1]Unit factor_selected'!$F$3:$AC$346,'[1]Unit factor_selected'!K$1,FALSE)</f>
        <v>52.983539090000001</v>
      </c>
      <c r="AT58" s="7">
        <f>VLOOKUP($H58,'[1]Unit factor_selected'!$F$3:$AC$346,'[1]Unit factor_selected'!L$1,FALSE)</f>
        <v>2.3208600000000001E-3</v>
      </c>
      <c r="AU58" s="5">
        <f>VLOOKUP($H58,'[1]Unit factor_selected'!$F$3:$AC$346,'[1]Unit factor_selected'!M$1,FALSE)</f>
        <v>1.12072566</v>
      </c>
      <c r="AV58" s="7">
        <f>VLOOKUP($H58,'[1]Unit factor_selected'!$F$3:$AC$346,'[1]Unit factor_selected'!N$1,FALSE)</f>
        <v>5.9869348000000003E-2</v>
      </c>
      <c r="AW58" s="7">
        <f>VLOOKUP($H58,'[1]Unit factor_selected'!$F$3:$AC$346,'[1]Unit factor_selected'!O$1,FALSE)</f>
        <v>1.0109839999999999E-3</v>
      </c>
      <c r="AX58" s="5">
        <f>VLOOKUP($H58,'[1]Unit factor_selected'!$F$3:$AC$346,'[1]Unit factor_selected'!P$1,FALSE)</f>
        <v>1.899753257</v>
      </c>
      <c r="AY58" s="7">
        <f>VLOOKUP($H58,'[1]Unit factor_selected'!$F$3:$AC$346,'[1]Unit factor_selected'!Q$1,FALSE)</f>
        <v>0.10318913</v>
      </c>
      <c r="AZ58" s="5">
        <f>VLOOKUP($H58,'[1]Unit factor_selected'!$F$3:$AC$346,'[1]Unit factor_selected'!R$1,FALSE)</f>
        <v>1.6482430109999999</v>
      </c>
      <c r="BA58" s="7">
        <f>VLOOKUP($H58,'[1]Unit factor_selected'!$F$3:$AC$346,'[1]Unit factor_selected'!S$1,FALSE)</f>
        <v>1.7634816000000001E-2</v>
      </c>
      <c r="BB58" s="7">
        <f>VLOOKUP($H58,'[1]Unit factor_selected'!$F$3:$AC$346,'[1]Unit factor_selected'!T$1,FALSE)</f>
        <v>1.5335855000000001E-2</v>
      </c>
      <c r="BC58" s="7">
        <f>VLOOKUP($H58,'[1]Unit factor_selected'!$F$3:$AC$346,'[1]Unit factor_selected'!U$1,FALSE)</f>
        <v>8.0065277000000004E-2</v>
      </c>
      <c r="BD58" s="7">
        <f>VLOOKUP($H58,'[1]Unit factor_selected'!$F$3:$AC$346,'[1]Unit factor_selected'!V$1,FALSE)</f>
        <v>4.6199999999999998E-5</v>
      </c>
      <c r="BE58" s="7">
        <f>VLOOKUP($H58,'[1]Unit factor_selected'!$F$3:$AC$346,'[1]Unit factor_selected'!W$1,FALSE)</f>
        <v>5.0638080000000004E-3</v>
      </c>
      <c r="BF58" s="7">
        <f>VLOOKUP($H58,'[1]Unit factor_selected'!$F$3:$AC$346,'[1]Unit factor_selected'!X$1,FALSE)</f>
        <v>5.0719889999999998E-3</v>
      </c>
      <c r="BG58" s="7">
        <f>VLOOKUP($H58,'[1]Unit factor_selected'!$F$3:$AC$346,'[1]Unit factor_selected'!Y$1,FALSE)</f>
        <v>5.477506E-3</v>
      </c>
      <c r="BH58" s="7">
        <f>VLOOKUP($H58,'[1]Unit factor_selected'!$F$3:$AC$346,'[1]Unit factor_selected'!Z$1,FALSE)</f>
        <v>4.9200000000000001E-7</v>
      </c>
      <c r="BI58" s="7">
        <f>VLOOKUP($H58,'[1]Unit factor_selected'!$F$3:$AC$346,'[1]Unit factor_selected'!AA$1,FALSE)</f>
        <v>6.9355160000000001E-3</v>
      </c>
      <c r="BJ58" s="5">
        <f>VLOOKUP($H58,'[1]Unit factor_selected'!$F$3:$AC$346,'[1]Unit factor_selected'!AB$1,FALSE)</f>
        <v>4.1972857479999996</v>
      </c>
      <c r="BK58" s="77">
        <f>VLOOKUP($H58,'[1]Unit factor_selected'!$F$3:$AC$346,'[1]Unit factor_selected'!AC$1,FALSE)</f>
        <v>1.2286726E-2</v>
      </c>
    </row>
    <row r="59" spans="2:63" x14ac:dyDescent="0.2">
      <c r="B59" s="61"/>
      <c r="C59" s="40"/>
      <c r="D59" s="117" t="str">
        <f>E20</f>
        <v>Water</v>
      </c>
      <c r="E59" s="118"/>
      <c r="F59" s="106" t="str">
        <f>F20</f>
        <v>market for water, deionised | water, deionised | Cutoff</v>
      </c>
      <c r="G59" s="80" t="str">
        <f t="shared" ref="G59:H59" si="32">G20</f>
        <v>RoW</v>
      </c>
      <c r="H59" s="119" t="str">
        <f t="shared" si="32"/>
        <v>c6442abc-d373-4312-81f6-0ff420417cf0</v>
      </c>
      <c r="I59" s="82">
        <v>1</v>
      </c>
      <c r="J59" s="82">
        <f t="shared" si="31"/>
        <v>1</v>
      </c>
      <c r="K59" s="107">
        <v>0</v>
      </c>
      <c r="L59" s="108">
        <v>0</v>
      </c>
      <c r="M59" s="108">
        <v>0</v>
      </c>
      <c r="N59" s="108">
        <v>0</v>
      </c>
      <c r="O59" s="108">
        <v>0</v>
      </c>
      <c r="P59" s="108">
        <v>0</v>
      </c>
      <c r="Q59" s="109">
        <f>[1]LCI!$E74*'[1]EV proj_BAU'!AF$72</f>
        <v>3257.9486707679803</v>
      </c>
      <c r="R59" s="108">
        <v>0</v>
      </c>
      <c r="S59" s="108">
        <v>0</v>
      </c>
      <c r="T59" s="108">
        <v>0</v>
      </c>
      <c r="U59" s="108">
        <v>0</v>
      </c>
      <c r="V59" s="108">
        <v>0</v>
      </c>
      <c r="W59" s="108">
        <v>0</v>
      </c>
      <c r="X59" s="108">
        <v>0</v>
      </c>
      <c r="Y59" s="109">
        <f>[1]LCI!$E74*'[1]EV proj_BAU'!AG$72</f>
        <v>6635.7244312282864</v>
      </c>
      <c r="Z59" s="110">
        <v>0</v>
      </c>
      <c r="AA59" s="88">
        <f>$I59*K59</f>
        <v>0</v>
      </c>
      <c r="AB59" s="89">
        <f t="shared" si="29"/>
        <v>0</v>
      </c>
      <c r="AC59" s="89">
        <f t="shared" si="29"/>
        <v>0</v>
      </c>
      <c r="AD59" s="89">
        <f t="shared" si="29"/>
        <v>0</v>
      </c>
      <c r="AE59" s="89">
        <f t="shared" si="29"/>
        <v>0</v>
      </c>
      <c r="AF59" s="89">
        <f t="shared" si="29"/>
        <v>0</v>
      </c>
      <c r="AG59" s="35">
        <f t="shared" si="29"/>
        <v>3257.9486707679803</v>
      </c>
      <c r="AH59" s="89">
        <f t="shared" si="29"/>
        <v>0</v>
      </c>
      <c r="AI59" s="89">
        <f t="shared" si="29"/>
        <v>0</v>
      </c>
      <c r="AJ59" s="89">
        <f t="shared" si="29"/>
        <v>0</v>
      </c>
      <c r="AK59" s="89">
        <f t="shared" si="29"/>
        <v>0</v>
      </c>
      <c r="AL59" s="89">
        <f t="shared" si="29"/>
        <v>0</v>
      </c>
      <c r="AM59" s="89">
        <f t="shared" si="29"/>
        <v>0</v>
      </c>
      <c r="AN59" s="89">
        <f t="shared" si="29"/>
        <v>0</v>
      </c>
      <c r="AO59" s="35">
        <f t="shared" si="29"/>
        <v>6635.7244312282864</v>
      </c>
      <c r="AP59" s="90">
        <f t="shared" si="29"/>
        <v>0</v>
      </c>
      <c r="AQ59" s="91" t="str">
        <f>VLOOKUP($H59,'[1]Unit factor_selected'!$F$3:$AC$346,'[1]Unit factor_selected'!H$1,FALSE)</f>
        <v>kg</v>
      </c>
      <c r="AR59" s="92">
        <f>VLOOKUP($H59,'[1]Unit factor_selected'!$F$3:$AC$346,'[1]Unit factor_selected'!J$1,FALSE)</f>
        <v>4.2571267622259698E-4</v>
      </c>
      <c r="AS59" s="93">
        <f>VLOOKUP($H59,'[1]Unit factor_selected'!$F$3:$AC$346,'[1]Unit factor_selected'!K$1,FALSE)</f>
        <v>6.48946195686919E-3</v>
      </c>
      <c r="AT59" s="94">
        <f>VLOOKUP($H59,'[1]Unit factor_selected'!$F$3:$AC$346,'[1]Unit factor_selected'!L$1,FALSE)</f>
        <v>1.1092698812973899E-6</v>
      </c>
      <c r="AU59" s="95">
        <f>VLOOKUP($H59,'[1]Unit factor_selected'!$F$3:$AC$346,'[1]Unit factor_selected'!M$1,FALSE)</f>
        <v>1.1394992723131999E-4</v>
      </c>
      <c r="AV59" s="94">
        <f>VLOOKUP($H59,'[1]Unit factor_selected'!$F$3:$AC$346,'[1]Unit factor_selected'!N$1,FALSE)</f>
        <v>6.8365704307875896E-5</v>
      </c>
      <c r="AW59" s="94">
        <f>VLOOKUP($H59,'[1]Unit factor_selected'!$F$3:$AC$346,'[1]Unit factor_selected'!O$1,FALSE)</f>
        <v>1.79906171520512E-7</v>
      </c>
      <c r="AX59" s="95">
        <f>VLOOKUP($H59,'[1]Unit factor_selected'!$F$3:$AC$346,'[1]Unit factor_selected'!P$1,FALSE)</f>
        <v>4.3952804719695003E-4</v>
      </c>
      <c r="AY59" s="94">
        <f>VLOOKUP($H59,'[1]Unit factor_selected'!$F$3:$AC$346,'[1]Unit factor_selected'!Q$1,FALSE)</f>
        <v>5.6737364103710597E-5</v>
      </c>
      <c r="AZ59" s="95">
        <f>VLOOKUP($H59,'[1]Unit factor_selected'!$F$3:$AC$346,'[1]Unit factor_selected'!R$1,FALSE)</f>
        <v>1.32970873139239E-3</v>
      </c>
      <c r="BA59" s="94">
        <f>VLOOKUP($H59,'[1]Unit factor_selected'!$F$3:$AC$346,'[1]Unit factor_selected'!S$1,FALSE)</f>
        <v>3.4760267200734201E-5</v>
      </c>
      <c r="BB59" s="94">
        <f>VLOOKUP($H59,'[1]Unit factor_selected'!$F$3:$AC$346,'[1]Unit factor_selected'!T$1,FALSE)</f>
        <v>6.0564198406425102E-6</v>
      </c>
      <c r="BC59" s="94">
        <f>VLOOKUP($H59,'[1]Unit factor_selected'!$F$3:$AC$346,'[1]Unit factor_selected'!U$1,FALSE)</f>
        <v>8.9477717413739794E-5</v>
      </c>
      <c r="BD59" s="94">
        <f>VLOOKUP($H59,'[1]Unit factor_selected'!$F$3:$AC$346,'[1]Unit factor_selected'!V$1,FALSE)</f>
        <v>1.88087359738585E-8</v>
      </c>
      <c r="BE59" s="94">
        <f>VLOOKUP($H59,'[1]Unit factor_selected'!$F$3:$AC$346,'[1]Unit factor_selected'!W$1,FALSE)</f>
        <v>5.7983271368639196E-6</v>
      </c>
      <c r="BF59" s="94">
        <f>VLOOKUP($H59,'[1]Unit factor_selected'!$F$3:$AC$346,'[1]Unit factor_selected'!X$1,FALSE)</f>
        <v>9.5218533275460801E-7</v>
      </c>
      <c r="BG59" s="94">
        <f>VLOOKUP($H59,'[1]Unit factor_selected'!$F$3:$AC$346,'[1]Unit factor_selected'!Y$1,FALSE)</f>
        <v>9.6996271758255304E-7</v>
      </c>
      <c r="BH59" s="94">
        <f>VLOOKUP($H59,'[1]Unit factor_selected'!$F$3:$AC$346,'[1]Unit factor_selected'!Z$1,FALSE)</f>
        <v>4.4396307719268001E-10</v>
      </c>
      <c r="BI59" s="94">
        <f>VLOOKUP($H59,'[1]Unit factor_selected'!$F$3:$AC$346,'[1]Unit factor_selected'!AA$1,FALSE)</f>
        <v>2.6411763411821301E-6</v>
      </c>
      <c r="BJ59" s="95">
        <f>VLOOKUP($H59,'[1]Unit factor_selected'!$F$3:$AC$346,'[1]Unit factor_selected'!AB$1,FALSE)</f>
        <v>6.8588525265123003E-3</v>
      </c>
      <c r="BK59" s="96">
        <f>VLOOKUP($H59,'[1]Unit factor_selected'!$F$3:$AC$346,'[1]Unit factor_selected'!AC$1,FALSE)</f>
        <v>1.0462828172138599E-3</v>
      </c>
    </row>
    <row r="60" spans="2:63" x14ac:dyDescent="0.2">
      <c r="B60" s="61"/>
      <c r="C60" s="40"/>
      <c r="D60" s="41" t="str">
        <f>[1]LCI!C75</f>
        <v>Electricity</v>
      </c>
      <c r="E60" s="120"/>
      <c r="F60" s="42" t="str">
        <f>F21</f>
        <v>market for electricity, medium voltage | electricity, medium voltage | Cutoff</v>
      </c>
      <c r="G60" s="43" t="str">
        <f>G21</f>
        <v>US</v>
      </c>
      <c r="H60" s="114" t="str">
        <f>H21</f>
        <v>c8427d94-a0eb-34c5-b306-c01919d79911</v>
      </c>
      <c r="I60" s="45">
        <f>I46</f>
        <v>0</v>
      </c>
      <c r="J60" s="46">
        <f>SUM(I60:I64)</f>
        <v>1</v>
      </c>
      <c r="K60" s="47">
        <v>0</v>
      </c>
      <c r="L60" s="48">
        <v>0</v>
      </c>
      <c r="M60" s="48">
        <v>0</v>
      </c>
      <c r="N60" s="48">
        <v>0</v>
      </c>
      <c r="O60" s="48">
        <v>0</v>
      </c>
      <c r="P60" s="48">
        <v>0</v>
      </c>
      <c r="Q60" s="49">
        <f>[1]LCI!$E75*'[1]EV proj_BAU'!AF$72</f>
        <v>618.59784887999626</v>
      </c>
      <c r="R60" s="48">
        <v>0</v>
      </c>
      <c r="S60" s="48">
        <v>0</v>
      </c>
      <c r="T60" s="48">
        <v>0</v>
      </c>
      <c r="U60" s="48">
        <v>0</v>
      </c>
      <c r="V60" s="48">
        <v>0</v>
      </c>
      <c r="W60" s="48">
        <v>0</v>
      </c>
      <c r="X60" s="48">
        <v>0</v>
      </c>
      <c r="Y60" s="49">
        <f>[1]LCI!$E75*'[1]EV proj_BAU'!AG$72</f>
        <v>1259.9476768154973</v>
      </c>
      <c r="Z60" s="50">
        <v>0</v>
      </c>
      <c r="AA60" s="51">
        <f>$I60*K$60</f>
        <v>0</v>
      </c>
      <c r="AB60" s="52">
        <f t="shared" ref="AB60:AP64" si="33">$I60*L$60</f>
        <v>0</v>
      </c>
      <c r="AC60" s="52">
        <f t="shared" si="33"/>
        <v>0</v>
      </c>
      <c r="AD60" s="52">
        <f t="shared" si="33"/>
        <v>0</v>
      </c>
      <c r="AE60" s="52">
        <f t="shared" si="33"/>
        <v>0</v>
      </c>
      <c r="AF60" s="52">
        <f t="shared" si="33"/>
        <v>0</v>
      </c>
      <c r="AG60" s="53">
        <f t="shared" si="33"/>
        <v>0</v>
      </c>
      <c r="AH60" s="52">
        <f t="shared" si="33"/>
        <v>0</v>
      </c>
      <c r="AI60" s="52">
        <f t="shared" si="33"/>
        <v>0</v>
      </c>
      <c r="AJ60" s="52">
        <f t="shared" si="33"/>
        <v>0</v>
      </c>
      <c r="AK60" s="52">
        <f t="shared" si="33"/>
        <v>0</v>
      </c>
      <c r="AL60" s="52">
        <f t="shared" si="33"/>
        <v>0</v>
      </c>
      <c r="AM60" s="52">
        <f t="shared" si="33"/>
        <v>0</v>
      </c>
      <c r="AN60" s="52">
        <f t="shared" si="33"/>
        <v>0</v>
      </c>
      <c r="AO60" s="53">
        <f t="shared" si="33"/>
        <v>0</v>
      </c>
      <c r="AP60" s="54">
        <f t="shared" si="33"/>
        <v>0</v>
      </c>
      <c r="AQ60" s="55" t="str">
        <f>VLOOKUP($H60,'[1]Unit factor_selected'!$F$3:$AC$346,'[1]Unit factor_selected'!H$1,FALSE)</f>
        <v>kWh</v>
      </c>
      <c r="AR60" s="56">
        <f>VLOOKUP($H60,'[1]Unit factor_selected'!$F$3:$AC$346,'[1]Unit factor_selected'!J$1,FALSE)</f>
        <v>0.51356071017077598</v>
      </c>
      <c r="AS60" s="57">
        <f>VLOOKUP($H60,'[1]Unit factor_selected'!$F$3:$AC$346,'[1]Unit factor_selected'!K$1,FALSE)</f>
        <v>9.7980290474973906</v>
      </c>
      <c r="AT60" s="58">
        <f>VLOOKUP($H60,'[1]Unit factor_selected'!$F$3:$AC$346,'[1]Unit factor_selected'!L$1,FALSE)</f>
        <v>1.05044535305605E-3</v>
      </c>
      <c r="AU60" s="59">
        <f>VLOOKUP($H60,'[1]Unit factor_selected'!$F$3:$AC$346,'[1]Unit factor_selected'!M$1,FALSE)</f>
        <v>0.14601518715266901</v>
      </c>
      <c r="AV60" s="58">
        <f>VLOOKUP($H60,'[1]Unit factor_selected'!$F$3:$AC$346,'[1]Unit factor_selected'!N$1,FALSE)</f>
        <v>1.5122761355858E-2</v>
      </c>
      <c r="AW60" s="58">
        <f>VLOOKUP($H60,'[1]Unit factor_selected'!$F$3:$AC$346,'[1]Unit factor_selected'!O$1,FALSE)</f>
        <v>2.91307908682079E-4</v>
      </c>
      <c r="AX60" s="59">
        <f>VLOOKUP($H60,'[1]Unit factor_selected'!$F$3:$AC$346,'[1]Unit factor_selected'!P$1,FALSE)</f>
        <v>0.52160712549542898</v>
      </c>
      <c r="AY60" s="58">
        <f>VLOOKUP($H60,'[1]Unit factor_selected'!$F$3:$AC$346,'[1]Unit factor_selected'!Q$1,FALSE)</f>
        <v>2.1702994608386102E-2</v>
      </c>
      <c r="AZ60" s="59">
        <f>VLOOKUP($H60,'[1]Unit factor_selected'!$F$3:$AC$346,'[1]Unit factor_selected'!R$1,FALSE)</f>
        <v>0.427624273036463</v>
      </c>
      <c r="BA60" s="58">
        <f>VLOOKUP($H60,'[1]Unit factor_selected'!$F$3:$AC$346,'[1]Unit factor_selected'!S$1,FALSE)</f>
        <v>0.10895212603589199</v>
      </c>
      <c r="BB60" s="58">
        <f>VLOOKUP($H60,'[1]Unit factor_selected'!$F$3:$AC$346,'[1]Unit factor_selected'!T$1,FALSE)</f>
        <v>2.4258290731627502E-3</v>
      </c>
      <c r="BC60" s="58">
        <f>VLOOKUP($H60,'[1]Unit factor_selected'!$F$3:$AC$346,'[1]Unit factor_selected'!U$1,FALSE)</f>
        <v>1.98844341438464E-2</v>
      </c>
      <c r="BD60" s="58">
        <f>VLOOKUP($H60,'[1]Unit factor_selected'!$F$3:$AC$346,'[1]Unit factor_selected'!V$1,FALSE)</f>
        <v>2.0768878749921599E-5</v>
      </c>
      <c r="BE60" s="58">
        <f>VLOOKUP($H60,'[1]Unit factor_selected'!$F$3:$AC$346,'[1]Unit factor_selected'!W$1,FALSE)</f>
        <v>4.20143039530467E-4</v>
      </c>
      <c r="BF60" s="58">
        <f>VLOOKUP($H60,'[1]Unit factor_selected'!$F$3:$AC$346,'[1]Unit factor_selected'!X$1,FALSE)</f>
        <v>5.9654327586961995E-4</v>
      </c>
      <c r="BG60" s="58">
        <f>VLOOKUP($H60,'[1]Unit factor_selected'!$F$3:$AC$346,'[1]Unit factor_selected'!Y$1,FALSE)</f>
        <v>6.0959721536207499E-4</v>
      </c>
      <c r="BH60" s="58">
        <f>VLOOKUP($H60,'[1]Unit factor_selected'!$F$3:$AC$346,'[1]Unit factor_selected'!Z$1,FALSE)</f>
        <v>1.9732399390914601E-7</v>
      </c>
      <c r="BI60" s="58">
        <f>VLOOKUP($H60,'[1]Unit factor_selected'!$F$3:$AC$346,'[1]Unit factor_selected'!AA$1,FALSE)</f>
        <v>1.1922869355695501E-3</v>
      </c>
      <c r="BJ60" s="59">
        <f>VLOOKUP($H60,'[1]Unit factor_selected'!$F$3:$AC$346,'[1]Unit factor_selected'!AB$1,FALSE)</f>
        <v>0.35959326900184702</v>
      </c>
      <c r="BK60" s="60">
        <f>VLOOKUP($H60,'[1]Unit factor_selected'!$F$3:$AC$346,'[1]Unit factor_selected'!AC$1,FALSE)</f>
        <v>4.1351653880876303E-3</v>
      </c>
    </row>
    <row r="61" spans="2:63" x14ac:dyDescent="0.2">
      <c r="B61" s="61"/>
      <c r="C61" s="40"/>
      <c r="D61" s="62"/>
      <c r="E61" s="121"/>
      <c r="F61" s="63"/>
      <c r="G61" s="64" t="str">
        <f t="shared" ref="G61:H69" si="34">G22</f>
        <v>CN</v>
      </c>
      <c r="H61" s="2" t="str">
        <f t="shared" si="34"/>
        <v>2f8c8b91-331c-3e43-a127-1c812d3073f6</v>
      </c>
      <c r="I61" s="65">
        <f t="shared" ref="I61:I69" si="35">I47</f>
        <v>0.42</v>
      </c>
      <c r="J61" s="66"/>
      <c r="K61" s="67"/>
      <c r="L61" s="68"/>
      <c r="M61" s="68"/>
      <c r="N61" s="68"/>
      <c r="O61" s="68"/>
      <c r="P61" s="68"/>
      <c r="Q61" s="69"/>
      <c r="R61" s="68"/>
      <c r="S61" s="68"/>
      <c r="T61" s="68"/>
      <c r="U61" s="68"/>
      <c r="V61" s="68"/>
      <c r="W61" s="68"/>
      <c r="X61" s="68"/>
      <c r="Y61" s="69"/>
      <c r="Z61" s="70"/>
      <c r="AA61" s="71">
        <f t="shared" ref="AA61:AA64" si="36">$I61*K$60</f>
        <v>0</v>
      </c>
      <c r="AB61" s="72">
        <f t="shared" si="33"/>
        <v>0</v>
      </c>
      <c r="AC61" s="72">
        <f t="shared" si="33"/>
        <v>0</v>
      </c>
      <c r="AD61" s="72">
        <f t="shared" si="33"/>
        <v>0</v>
      </c>
      <c r="AE61" s="72">
        <f t="shared" si="33"/>
        <v>0</v>
      </c>
      <c r="AF61" s="72">
        <f t="shared" si="33"/>
        <v>0</v>
      </c>
      <c r="AG61" s="73">
        <f t="shared" si="33"/>
        <v>259.81109652959844</v>
      </c>
      <c r="AH61" s="72">
        <f t="shared" si="33"/>
        <v>0</v>
      </c>
      <c r="AI61" s="72">
        <f t="shared" si="33"/>
        <v>0</v>
      </c>
      <c r="AJ61" s="72">
        <f t="shared" si="33"/>
        <v>0</v>
      </c>
      <c r="AK61" s="72">
        <f t="shared" si="33"/>
        <v>0</v>
      </c>
      <c r="AL61" s="72">
        <f t="shared" si="33"/>
        <v>0</v>
      </c>
      <c r="AM61" s="72">
        <f t="shared" si="33"/>
        <v>0</v>
      </c>
      <c r="AN61" s="72">
        <f t="shared" si="33"/>
        <v>0</v>
      </c>
      <c r="AO61" s="73">
        <f t="shared" si="33"/>
        <v>529.17802426250887</v>
      </c>
      <c r="AP61" s="74">
        <f t="shared" si="33"/>
        <v>0</v>
      </c>
      <c r="AQ61" s="75" t="str">
        <f>VLOOKUP($H61,'[1]Unit factor_selected'!$F$3:$AC$346,'[1]Unit factor_selected'!H$1,FALSE)</f>
        <v>kWh</v>
      </c>
      <c r="AR61" s="76">
        <f>VLOOKUP($H61,'[1]Unit factor_selected'!$F$3:$AC$346,'[1]Unit factor_selected'!J$1,FALSE)</f>
        <v>0.68746296560428899</v>
      </c>
      <c r="AS61" s="6">
        <f>VLOOKUP($H61,'[1]Unit factor_selected'!$F$3:$AC$346,'[1]Unit factor_selected'!K$1,FALSE)</f>
        <v>9.7010033787044794</v>
      </c>
      <c r="AT61" s="7">
        <f>VLOOKUP($H61,'[1]Unit factor_selected'!$F$3:$AC$346,'[1]Unit factor_selected'!L$1,FALSE)</f>
        <v>9.9226057000681802E-4</v>
      </c>
      <c r="AU61" s="5">
        <f>VLOOKUP($H61,'[1]Unit factor_selected'!$F$3:$AC$346,'[1]Unit factor_selected'!M$1,FALSE)</f>
        <v>0.148842974490274</v>
      </c>
      <c r="AV61" s="7">
        <f>VLOOKUP($H61,'[1]Unit factor_selected'!$F$3:$AC$346,'[1]Unit factor_selected'!N$1,FALSE)</f>
        <v>1.4762475304844201E-2</v>
      </c>
      <c r="AW61" s="7">
        <f>VLOOKUP($H61,'[1]Unit factor_selected'!$F$3:$AC$346,'[1]Unit factor_selected'!O$1,FALSE)</f>
        <v>1.17912616833355E-4</v>
      </c>
      <c r="AX61" s="5">
        <f>VLOOKUP($H61,'[1]Unit factor_selected'!$F$3:$AC$346,'[1]Unit factor_selected'!P$1,FALSE)</f>
        <v>0.70661367936612995</v>
      </c>
      <c r="AY61" s="7">
        <f>VLOOKUP($H61,'[1]Unit factor_selected'!$F$3:$AC$346,'[1]Unit factor_selected'!Q$1,FALSE)</f>
        <v>2.2040527160046699E-2</v>
      </c>
      <c r="AZ61" s="5">
        <f>VLOOKUP($H61,'[1]Unit factor_selected'!$F$3:$AC$346,'[1]Unit factor_selected'!R$1,FALSE)</f>
        <v>0.33196991561305</v>
      </c>
      <c r="BA61" s="7">
        <f>VLOOKUP($H61,'[1]Unit factor_selected'!$F$3:$AC$346,'[1]Unit factor_selected'!S$1,FALSE)</f>
        <v>9.1474678776494595E-2</v>
      </c>
      <c r="BB61" s="7">
        <f>VLOOKUP($H61,'[1]Unit factor_selected'!$F$3:$AC$346,'[1]Unit factor_selected'!T$1,FALSE)</f>
        <v>1.11973114173334E-3</v>
      </c>
      <c r="BC61" s="7">
        <f>VLOOKUP($H61,'[1]Unit factor_selected'!$F$3:$AC$346,'[1]Unit factor_selected'!U$1,FALSE)</f>
        <v>1.90732781196748E-2</v>
      </c>
      <c r="BD61" s="7">
        <f>VLOOKUP($H61,'[1]Unit factor_selected'!$F$3:$AC$346,'[1]Unit factor_selected'!V$1,FALSE)</f>
        <v>9.2699226365137902E-6</v>
      </c>
      <c r="BE61" s="7">
        <f>VLOOKUP($H61,'[1]Unit factor_selected'!$F$3:$AC$346,'[1]Unit factor_selected'!W$1,FALSE)</f>
        <v>4.5105351350897501E-4</v>
      </c>
      <c r="BF61" s="7">
        <f>VLOOKUP($H61,'[1]Unit factor_selected'!$F$3:$AC$346,'[1]Unit factor_selected'!X$1,FALSE)</f>
        <v>1.8178025091641801E-3</v>
      </c>
      <c r="BG61" s="7">
        <f>VLOOKUP($H61,'[1]Unit factor_selected'!$F$3:$AC$346,'[1]Unit factor_selected'!Y$1,FALSE)</f>
        <v>1.82493150768991E-3</v>
      </c>
      <c r="BH61" s="7">
        <f>VLOOKUP($H61,'[1]Unit factor_selected'!$F$3:$AC$346,'[1]Unit factor_selected'!Z$1,FALSE)</f>
        <v>1.7392652392117499E-7</v>
      </c>
      <c r="BI61" s="7">
        <f>VLOOKUP($H61,'[1]Unit factor_selected'!$F$3:$AC$346,'[1]Unit factor_selected'!AA$1,FALSE)</f>
        <v>2.2210853876581099E-3</v>
      </c>
      <c r="BJ61" s="5">
        <f>VLOOKUP($H61,'[1]Unit factor_selected'!$F$3:$AC$346,'[1]Unit factor_selected'!AB$1,FALSE)</f>
        <v>0.60830408954433701</v>
      </c>
      <c r="BK61" s="77">
        <f>VLOOKUP($H61,'[1]Unit factor_selected'!$F$3:$AC$346,'[1]Unit factor_selected'!AC$1,FALSE)</f>
        <v>2.0768753694455902E-3</v>
      </c>
    </row>
    <row r="62" spans="2:63" x14ac:dyDescent="0.2">
      <c r="B62" s="61"/>
      <c r="C62" s="40"/>
      <c r="D62" s="62"/>
      <c r="E62" s="121"/>
      <c r="F62" s="63"/>
      <c r="G62" s="64" t="str">
        <f t="shared" si="34"/>
        <v>JP</v>
      </c>
      <c r="H62" s="2" t="str">
        <f t="shared" si="34"/>
        <v>dc1099ef-8bc9-38e6-a899-4ebfe8b58820</v>
      </c>
      <c r="I62" s="65">
        <f t="shared" si="35"/>
        <v>0.33</v>
      </c>
      <c r="J62" s="66"/>
      <c r="K62" s="67"/>
      <c r="L62" s="68"/>
      <c r="M62" s="68"/>
      <c r="N62" s="68"/>
      <c r="O62" s="68"/>
      <c r="P62" s="68"/>
      <c r="Q62" s="69"/>
      <c r="R62" s="68"/>
      <c r="S62" s="68"/>
      <c r="T62" s="68"/>
      <c r="U62" s="68"/>
      <c r="V62" s="68"/>
      <c r="W62" s="68"/>
      <c r="X62" s="68"/>
      <c r="Y62" s="69"/>
      <c r="Z62" s="70"/>
      <c r="AA62" s="71">
        <f t="shared" si="36"/>
        <v>0</v>
      </c>
      <c r="AB62" s="72">
        <f t="shared" si="33"/>
        <v>0</v>
      </c>
      <c r="AC62" s="72">
        <f t="shared" si="33"/>
        <v>0</v>
      </c>
      <c r="AD62" s="72">
        <f t="shared" si="33"/>
        <v>0</v>
      </c>
      <c r="AE62" s="72">
        <f t="shared" si="33"/>
        <v>0</v>
      </c>
      <c r="AF62" s="72">
        <f t="shared" si="33"/>
        <v>0</v>
      </c>
      <c r="AG62" s="73">
        <f t="shared" si="33"/>
        <v>204.13729013039878</v>
      </c>
      <c r="AH62" s="72">
        <f t="shared" si="33"/>
        <v>0</v>
      </c>
      <c r="AI62" s="72">
        <f t="shared" si="33"/>
        <v>0</v>
      </c>
      <c r="AJ62" s="72">
        <f t="shared" si="33"/>
        <v>0</v>
      </c>
      <c r="AK62" s="72">
        <f t="shared" si="33"/>
        <v>0</v>
      </c>
      <c r="AL62" s="72">
        <f t="shared" si="33"/>
        <v>0</v>
      </c>
      <c r="AM62" s="72">
        <f t="shared" si="33"/>
        <v>0</v>
      </c>
      <c r="AN62" s="72">
        <f t="shared" si="33"/>
        <v>0</v>
      </c>
      <c r="AO62" s="73">
        <f t="shared" si="33"/>
        <v>415.78273334911415</v>
      </c>
      <c r="AP62" s="74">
        <f t="shared" si="33"/>
        <v>0</v>
      </c>
      <c r="AQ62" s="75" t="str">
        <f>VLOOKUP($H62,'[1]Unit factor_selected'!$F$3:$AC$346,'[1]Unit factor_selected'!H$1,FALSE)</f>
        <v>kWh</v>
      </c>
      <c r="AR62" s="76">
        <f>VLOOKUP($H62,'[1]Unit factor_selected'!$F$3:$AC$346,'[1]Unit factor_selected'!J$1,FALSE)</f>
        <v>0.41450650291678098</v>
      </c>
      <c r="AS62" s="6">
        <f>VLOOKUP($H62,'[1]Unit factor_selected'!$F$3:$AC$346,'[1]Unit factor_selected'!K$1,FALSE)</f>
        <v>8.3367300508058904</v>
      </c>
      <c r="AT62" s="7">
        <f>VLOOKUP($H62,'[1]Unit factor_selected'!$F$3:$AC$346,'[1]Unit factor_selected'!L$1,FALSE)</f>
        <v>4.70337261621905E-4</v>
      </c>
      <c r="AU62" s="5">
        <f>VLOOKUP($H62,'[1]Unit factor_selected'!$F$3:$AC$346,'[1]Unit factor_selected'!M$1,FALSE)</f>
        <v>0.111943226159109</v>
      </c>
      <c r="AV62" s="7">
        <f>VLOOKUP($H62,'[1]Unit factor_selected'!$F$3:$AC$346,'[1]Unit factor_selected'!N$1,FALSE)</f>
        <v>1.25811012052375E-2</v>
      </c>
      <c r="AW62" s="7">
        <f>VLOOKUP($H62,'[1]Unit factor_selected'!$F$3:$AC$346,'[1]Unit factor_selected'!O$1,FALSE)</f>
        <v>8.9372407623357496E-5</v>
      </c>
      <c r="AX62" s="5">
        <f>VLOOKUP($H62,'[1]Unit factor_selected'!$F$3:$AC$346,'[1]Unit factor_selected'!P$1,FALSE)</f>
        <v>0.42140331288079302</v>
      </c>
      <c r="AY62" s="7">
        <f>VLOOKUP($H62,'[1]Unit factor_selected'!$F$3:$AC$346,'[1]Unit factor_selected'!Q$1,FALSE)</f>
        <v>1.5137898085976299E-2</v>
      </c>
      <c r="AZ62" s="5">
        <f>VLOOKUP($H62,'[1]Unit factor_selected'!$F$3:$AC$346,'[1]Unit factor_selected'!R$1,FALSE)</f>
        <v>0.18211602628431001</v>
      </c>
      <c r="BA62" s="7">
        <f>VLOOKUP($H62,'[1]Unit factor_selected'!$F$3:$AC$346,'[1]Unit factor_selected'!S$1,FALSE)</f>
        <v>8.4793123170334994E-2</v>
      </c>
      <c r="BB62" s="7">
        <f>VLOOKUP($H62,'[1]Unit factor_selected'!$F$3:$AC$346,'[1]Unit factor_selected'!T$1,FALSE)</f>
        <v>4.9120726538256897E-3</v>
      </c>
      <c r="BC62" s="7">
        <f>VLOOKUP($H62,'[1]Unit factor_selected'!$F$3:$AC$346,'[1]Unit factor_selected'!U$1,FALSE)</f>
        <v>1.5984857458058499E-2</v>
      </c>
      <c r="BD62" s="7">
        <f>VLOOKUP($H62,'[1]Unit factor_selected'!$F$3:$AC$346,'[1]Unit factor_selected'!V$1,FALSE)</f>
        <v>7.9979898120999704E-6</v>
      </c>
      <c r="BE62" s="7">
        <f>VLOOKUP($H62,'[1]Unit factor_selected'!$F$3:$AC$346,'[1]Unit factor_selected'!W$1,FALSE)</f>
        <v>5.8183001950795903E-4</v>
      </c>
      <c r="BF62" s="7">
        <f>VLOOKUP($H62,'[1]Unit factor_selected'!$F$3:$AC$346,'[1]Unit factor_selected'!X$1,FALSE)</f>
        <v>7.4379576374734803E-4</v>
      </c>
      <c r="BG62" s="7">
        <f>VLOOKUP($H62,'[1]Unit factor_selected'!$F$3:$AC$346,'[1]Unit factor_selected'!Y$1,FALSE)</f>
        <v>7.5874089752607802E-4</v>
      </c>
      <c r="BH62" s="7">
        <f>VLOOKUP($H62,'[1]Unit factor_selected'!$F$3:$AC$346,'[1]Unit factor_selected'!Z$1,FALSE)</f>
        <v>1.3452291425765E-7</v>
      </c>
      <c r="BI62" s="7">
        <f>VLOOKUP($H62,'[1]Unit factor_selected'!$F$3:$AC$346,'[1]Unit factor_selected'!AA$1,FALSE)</f>
        <v>1.35594163646376E-3</v>
      </c>
      <c r="BJ62" s="5">
        <f>VLOOKUP($H62,'[1]Unit factor_selected'!$F$3:$AC$346,'[1]Unit factor_selected'!AB$1,FALSE)</f>
        <v>0.47061637305181098</v>
      </c>
      <c r="BK62" s="77">
        <f>VLOOKUP($H62,'[1]Unit factor_selected'!$F$3:$AC$346,'[1]Unit factor_selected'!AC$1,FALSE)</f>
        <v>1.6840278154762599E-3</v>
      </c>
    </row>
    <row r="63" spans="2:63" x14ac:dyDescent="0.2">
      <c r="B63" s="61"/>
      <c r="C63" s="40"/>
      <c r="D63" s="62"/>
      <c r="E63" s="121"/>
      <c r="F63" s="63"/>
      <c r="G63" s="64" t="str">
        <f t="shared" si="34"/>
        <v>KR</v>
      </c>
      <c r="H63" s="2" t="str">
        <f t="shared" si="34"/>
        <v>2fcc8944-1021-3349-ace4-288efc955cd1</v>
      </c>
      <c r="I63" s="65">
        <f t="shared" si="35"/>
        <v>0.15</v>
      </c>
      <c r="J63" s="66"/>
      <c r="K63" s="67"/>
      <c r="L63" s="68"/>
      <c r="M63" s="68"/>
      <c r="N63" s="68"/>
      <c r="O63" s="68"/>
      <c r="P63" s="68"/>
      <c r="Q63" s="69"/>
      <c r="R63" s="68"/>
      <c r="S63" s="68"/>
      <c r="T63" s="68"/>
      <c r="U63" s="68"/>
      <c r="V63" s="68"/>
      <c r="W63" s="68"/>
      <c r="X63" s="68"/>
      <c r="Y63" s="69"/>
      <c r="Z63" s="70"/>
      <c r="AA63" s="71">
        <f t="shared" si="36"/>
        <v>0</v>
      </c>
      <c r="AB63" s="72">
        <f t="shared" si="33"/>
        <v>0</v>
      </c>
      <c r="AC63" s="72">
        <f t="shared" si="33"/>
        <v>0</v>
      </c>
      <c r="AD63" s="72">
        <f t="shared" si="33"/>
        <v>0</v>
      </c>
      <c r="AE63" s="72">
        <f t="shared" si="33"/>
        <v>0</v>
      </c>
      <c r="AF63" s="72">
        <f t="shared" si="33"/>
        <v>0</v>
      </c>
      <c r="AG63" s="73">
        <f t="shared" si="33"/>
        <v>92.789677331999442</v>
      </c>
      <c r="AH63" s="72">
        <f t="shared" si="33"/>
        <v>0</v>
      </c>
      <c r="AI63" s="72">
        <f t="shared" si="33"/>
        <v>0</v>
      </c>
      <c r="AJ63" s="72">
        <f t="shared" si="33"/>
        <v>0</v>
      </c>
      <c r="AK63" s="72">
        <f t="shared" si="33"/>
        <v>0</v>
      </c>
      <c r="AL63" s="72">
        <f t="shared" si="33"/>
        <v>0</v>
      </c>
      <c r="AM63" s="72">
        <f t="shared" si="33"/>
        <v>0</v>
      </c>
      <c r="AN63" s="72">
        <f t="shared" si="33"/>
        <v>0</v>
      </c>
      <c r="AO63" s="73">
        <f t="shared" si="33"/>
        <v>188.99215152232458</v>
      </c>
      <c r="AP63" s="74">
        <f t="shared" si="33"/>
        <v>0</v>
      </c>
      <c r="AQ63" s="75" t="str">
        <f>VLOOKUP($H63,'[1]Unit factor_selected'!$F$3:$AC$346,'[1]Unit factor_selected'!H$1,FALSE)</f>
        <v>kWh</v>
      </c>
      <c r="AR63" s="76">
        <f>VLOOKUP($H63,'[1]Unit factor_selected'!$F$3:$AC$346,'[1]Unit factor_selected'!J$1,FALSE)</f>
        <v>0.44882419692131298</v>
      </c>
      <c r="AS63" s="6">
        <f>VLOOKUP($H63,'[1]Unit factor_selected'!$F$3:$AC$346,'[1]Unit factor_selected'!K$1,FALSE)</f>
        <v>10.6797594704434</v>
      </c>
      <c r="AT63" s="7">
        <f>VLOOKUP($H63,'[1]Unit factor_selected'!$F$3:$AC$346,'[1]Unit factor_selected'!L$1,FALSE)</f>
        <v>4.9265264292420302E-4</v>
      </c>
      <c r="AU63" s="5">
        <f>VLOOKUP($H63,'[1]Unit factor_selected'!$F$3:$AC$346,'[1]Unit factor_selected'!M$1,FALSE)</f>
        <v>0.12623149246165999</v>
      </c>
      <c r="AV63" s="7">
        <f>VLOOKUP($H63,'[1]Unit factor_selected'!$F$3:$AC$346,'[1]Unit factor_selected'!N$1,FALSE)</f>
        <v>1.6968609446120098E-2</v>
      </c>
      <c r="AW63" s="7">
        <f>VLOOKUP($H63,'[1]Unit factor_selected'!$F$3:$AC$346,'[1]Unit factor_selected'!O$1,FALSE)</f>
        <v>2.7405747398636201E-4</v>
      </c>
      <c r="AX63" s="5">
        <f>VLOOKUP($H63,'[1]Unit factor_selected'!$F$3:$AC$346,'[1]Unit factor_selected'!P$1,FALSE)</f>
        <v>0.45253492451686</v>
      </c>
      <c r="AY63" s="7">
        <f>VLOOKUP($H63,'[1]Unit factor_selected'!$F$3:$AC$346,'[1]Unit factor_selected'!Q$1,FALSE)</f>
        <v>2.48684596265452E-2</v>
      </c>
      <c r="AZ63" s="5">
        <f>VLOOKUP($H63,'[1]Unit factor_selected'!$F$3:$AC$346,'[1]Unit factor_selected'!R$1,FALSE)</f>
        <v>0.42508296115309102</v>
      </c>
      <c r="BA63" s="7">
        <f>VLOOKUP($H63,'[1]Unit factor_selected'!$F$3:$AC$346,'[1]Unit factor_selected'!S$1,FALSE)</f>
        <v>0.191914630710534</v>
      </c>
      <c r="BB63" s="7">
        <f>VLOOKUP($H63,'[1]Unit factor_selected'!$F$3:$AC$346,'[1]Unit factor_selected'!T$1,FALSE)</f>
        <v>8.9421744425186196E-3</v>
      </c>
      <c r="BC63" s="7">
        <f>VLOOKUP($H63,'[1]Unit factor_selected'!$F$3:$AC$346,'[1]Unit factor_selected'!U$1,FALSE)</f>
        <v>2.2227062220125101E-2</v>
      </c>
      <c r="BD63" s="7">
        <f>VLOOKUP($H63,'[1]Unit factor_selected'!$F$3:$AC$346,'[1]Unit factor_selected'!V$1,FALSE)</f>
        <v>2.0839885011706401E-5</v>
      </c>
      <c r="BE63" s="7">
        <f>VLOOKUP($H63,'[1]Unit factor_selected'!$F$3:$AC$346,'[1]Unit factor_selected'!W$1,FALSE)</f>
        <v>5.9720515722452502E-4</v>
      </c>
      <c r="BF63" s="7">
        <f>VLOOKUP($H63,'[1]Unit factor_selected'!$F$3:$AC$346,'[1]Unit factor_selected'!X$1,FALSE)</f>
        <v>9.57080591438114E-4</v>
      </c>
      <c r="BG63" s="7">
        <f>VLOOKUP($H63,'[1]Unit factor_selected'!$F$3:$AC$346,'[1]Unit factor_selected'!Y$1,FALSE)</f>
        <v>9.6987712976880503E-4</v>
      </c>
      <c r="BH63" s="7">
        <f>VLOOKUP($H63,'[1]Unit factor_selected'!$F$3:$AC$346,'[1]Unit factor_selected'!Z$1,FALSE)</f>
        <v>1.6228126937245899E-7</v>
      </c>
      <c r="BI63" s="7">
        <f>VLOOKUP($H63,'[1]Unit factor_selected'!$F$3:$AC$346,'[1]Unit factor_selected'!AA$1,FALSE)</f>
        <v>8.2713932894040601E-4</v>
      </c>
      <c r="BJ63" s="5">
        <f>VLOOKUP($H63,'[1]Unit factor_selected'!$F$3:$AC$346,'[1]Unit factor_selected'!AB$1,FALSE)</f>
        <v>0.51620363771325195</v>
      </c>
      <c r="BK63" s="77">
        <f>VLOOKUP($H63,'[1]Unit factor_selected'!$F$3:$AC$346,'[1]Unit factor_selected'!AC$1,FALSE)</f>
        <v>3.0323563137813099E-3</v>
      </c>
    </row>
    <row r="64" spans="2:63" x14ac:dyDescent="0.2">
      <c r="B64" s="61"/>
      <c r="C64" s="40"/>
      <c r="D64" s="111"/>
      <c r="E64" s="122"/>
      <c r="F64" s="79"/>
      <c r="G64" s="80" t="str">
        <f t="shared" si="34"/>
        <v>RER</v>
      </c>
      <c r="H64" s="119">
        <f t="shared" si="34"/>
        <v>0</v>
      </c>
      <c r="I64" s="82">
        <f t="shared" si="35"/>
        <v>0.1</v>
      </c>
      <c r="J64" s="83"/>
      <c r="K64" s="84"/>
      <c r="L64" s="85"/>
      <c r="M64" s="85"/>
      <c r="N64" s="85"/>
      <c r="O64" s="85"/>
      <c r="P64" s="85"/>
      <c r="Q64" s="86"/>
      <c r="R64" s="85"/>
      <c r="S64" s="85"/>
      <c r="T64" s="85"/>
      <c r="U64" s="85"/>
      <c r="V64" s="85"/>
      <c r="W64" s="85"/>
      <c r="X64" s="85"/>
      <c r="Y64" s="86"/>
      <c r="Z64" s="87"/>
      <c r="AA64" s="88">
        <f t="shared" si="36"/>
        <v>0</v>
      </c>
      <c r="AB64" s="89">
        <f t="shared" si="33"/>
        <v>0</v>
      </c>
      <c r="AC64" s="89">
        <f t="shared" si="33"/>
        <v>0</v>
      </c>
      <c r="AD64" s="89">
        <f t="shared" si="33"/>
        <v>0</v>
      </c>
      <c r="AE64" s="89">
        <f t="shared" si="33"/>
        <v>0</v>
      </c>
      <c r="AF64" s="89">
        <f t="shared" si="33"/>
        <v>0</v>
      </c>
      <c r="AG64" s="35">
        <f t="shared" si="33"/>
        <v>61.859784887999631</v>
      </c>
      <c r="AH64" s="89">
        <f t="shared" si="33"/>
        <v>0</v>
      </c>
      <c r="AI64" s="89">
        <f t="shared" si="33"/>
        <v>0</v>
      </c>
      <c r="AJ64" s="89">
        <f t="shared" si="33"/>
        <v>0</v>
      </c>
      <c r="AK64" s="89">
        <f t="shared" si="33"/>
        <v>0</v>
      </c>
      <c r="AL64" s="89">
        <f t="shared" si="33"/>
        <v>0</v>
      </c>
      <c r="AM64" s="89">
        <f t="shared" si="33"/>
        <v>0</v>
      </c>
      <c r="AN64" s="89">
        <f t="shared" si="33"/>
        <v>0</v>
      </c>
      <c r="AO64" s="35">
        <f t="shared" si="33"/>
        <v>125.99476768154973</v>
      </c>
      <c r="AP64" s="90">
        <f t="shared" si="33"/>
        <v>0</v>
      </c>
      <c r="AQ64" s="91" t="str">
        <f>VLOOKUP($H64,'[1]Unit factor_selected'!$F$3:$AC$346,'[1]Unit factor_selected'!H$1,FALSE)</f>
        <v>kWh</v>
      </c>
      <c r="AR64" s="92">
        <f>VLOOKUP($H64,'[1]Unit factor_selected'!$F$3:$AC$346,'[1]Unit factor_selected'!J$1,FALSE)</f>
        <v>0.21957146944853601</v>
      </c>
      <c r="AS64" s="93">
        <f>VLOOKUP($H64,'[1]Unit factor_selected'!$F$3:$AC$346,'[1]Unit factor_selected'!K$1,FALSE)</f>
        <v>7.0862201970238701</v>
      </c>
      <c r="AT64" s="94">
        <f>VLOOKUP($H64,'[1]Unit factor_selected'!$F$3:$AC$346,'[1]Unit factor_selected'!L$1,FALSE)</f>
        <v>8.3772731763599921E-5</v>
      </c>
      <c r="AU64" s="95">
        <f>VLOOKUP($H64,'[1]Unit factor_selected'!$F$3:$AC$346,'[1]Unit factor_selected'!M$1,FALSE)</f>
        <v>6.70359680813368E-2</v>
      </c>
      <c r="AV64" s="94">
        <f>VLOOKUP($H64,'[1]Unit factor_selected'!$F$3:$AC$346,'[1]Unit factor_selected'!N$1,FALSE)</f>
        <v>1.4266749439454635E-2</v>
      </c>
      <c r="AW64" s="94">
        <f>VLOOKUP($H64,'[1]Unit factor_selected'!$F$3:$AC$346,'[1]Unit factor_selected'!O$1,FALSE)</f>
        <v>1.7149187688680467E-4</v>
      </c>
      <c r="AX64" s="95">
        <f>VLOOKUP($H64,'[1]Unit factor_selected'!$F$3:$AC$346,'[1]Unit factor_selected'!P$1,FALSE)</f>
        <v>0.22332948822621831</v>
      </c>
      <c r="AY64" s="94">
        <f>VLOOKUP($H64,'[1]Unit factor_selected'!$F$3:$AC$346,'[1]Unit factor_selected'!Q$1,FALSE)</f>
        <v>1.7528206718914665E-2</v>
      </c>
      <c r="AZ64" s="95">
        <f>VLOOKUP($H64,'[1]Unit factor_selected'!$F$3:$AC$346,'[1]Unit factor_selected'!R$1,FALSE)</f>
        <v>0.24292780895591501</v>
      </c>
      <c r="BA64" s="94">
        <f>VLOOKUP($H64,'[1]Unit factor_selected'!$F$3:$AC$346,'[1]Unit factor_selected'!S$1,FALSE)</f>
        <v>6.1311111138674372E-2</v>
      </c>
      <c r="BB64" s="94">
        <f>VLOOKUP($H64,'[1]Unit factor_selected'!$F$3:$AC$346,'[1]Unit factor_selected'!T$1,FALSE)</f>
        <v>8.6136377138703001E-3</v>
      </c>
      <c r="BC64" s="94">
        <f>VLOOKUP($H64,'[1]Unit factor_selected'!$F$3:$AC$346,'[1]Unit factor_selected'!U$1,FALSE)</f>
        <v>1.8263804873492769E-2</v>
      </c>
      <c r="BD64" s="94">
        <f>VLOOKUP($H64,'[1]Unit factor_selected'!$F$3:$AC$346,'[1]Unit factor_selected'!V$1,FALSE)</f>
        <v>1.2041369103710334E-5</v>
      </c>
      <c r="BE64" s="94">
        <f>VLOOKUP($H64,'[1]Unit factor_selected'!$F$3:$AC$346,'[1]Unit factor_selected'!W$1,FALSE)</f>
        <v>5.1752647425555532E-4</v>
      </c>
      <c r="BF64" s="94">
        <f>VLOOKUP($H64,'[1]Unit factor_selected'!$F$3:$AC$346,'[1]Unit factor_selected'!X$1,FALSE)</f>
        <v>9.5976832614757729E-5</v>
      </c>
      <c r="BG64" s="94">
        <f>VLOOKUP($H64,'[1]Unit factor_selected'!$F$3:$AC$346,'[1]Unit factor_selected'!Y$1,FALSE)</f>
        <v>1.0406939694266351E-4</v>
      </c>
      <c r="BH64" s="94">
        <f>VLOOKUP($H64,'[1]Unit factor_selected'!$F$3:$AC$346,'[1]Unit factor_selected'!Z$1,FALSE)</f>
        <v>1.4849161471338802E-7</v>
      </c>
      <c r="BI64" s="94">
        <f>VLOOKUP($H64,'[1]Unit factor_selected'!$F$3:$AC$346,'[1]Unit factor_selected'!AA$1,FALSE)</f>
        <v>1.9100570584220264E-4</v>
      </c>
      <c r="BJ64" s="95">
        <f>VLOOKUP($H64,'[1]Unit factor_selected'!$F$3:$AC$346,'[1]Unit factor_selected'!AB$1,FALSE)</f>
        <v>0.403963453734209</v>
      </c>
      <c r="BK64" s="96">
        <f>VLOOKUP($H64,'[1]Unit factor_selected'!$F$3:$AC$346,'[1]Unit factor_selected'!AC$1,FALSE)</f>
        <v>2.2325972022637624E-3</v>
      </c>
    </row>
    <row r="65" spans="2:63" x14ac:dyDescent="0.2">
      <c r="B65" s="61"/>
      <c r="C65" s="40"/>
      <c r="D65" s="41" t="str">
        <f>[1]LCI!C76</f>
        <v>Heat</v>
      </c>
      <c r="E65" s="120"/>
      <c r="F65" s="42" t="str">
        <f>F26</f>
        <v>heat production, natural gas, at industrial furnace &gt;100kW | heat, district or industrial, natural gas | Cutoff</v>
      </c>
      <c r="G65" s="43" t="str">
        <f t="shared" si="34"/>
        <v>US</v>
      </c>
      <c r="H65" s="114" t="str">
        <f>H26</f>
        <v>348b3b3e-3913-4d14-a18a-422487f6f063</v>
      </c>
      <c r="I65" s="45">
        <f>I51</f>
        <v>0</v>
      </c>
      <c r="J65" s="46">
        <f>SUM(I65:I69)</f>
        <v>1</v>
      </c>
      <c r="K65" s="47">
        <v>0</v>
      </c>
      <c r="L65" s="48">
        <v>0</v>
      </c>
      <c r="M65" s="48">
        <v>0</v>
      </c>
      <c r="N65" s="48">
        <v>0</v>
      </c>
      <c r="O65" s="48">
        <v>0</v>
      </c>
      <c r="P65" s="48">
        <v>0</v>
      </c>
      <c r="Q65" s="49">
        <f>[1]LCI!$E76*'[1]EV proj_BAU'!AF$72</f>
        <v>1859.0927351673488</v>
      </c>
      <c r="R65" s="48">
        <v>0</v>
      </c>
      <c r="S65" s="48">
        <v>0</v>
      </c>
      <c r="T65" s="48">
        <v>0</v>
      </c>
      <c r="U65" s="48">
        <v>0</v>
      </c>
      <c r="V65" s="48">
        <v>0</v>
      </c>
      <c r="W65" s="48">
        <v>0</v>
      </c>
      <c r="X65" s="48">
        <v>0</v>
      </c>
      <c r="Y65" s="49">
        <f>[1]LCI!$E76*'[1]EV proj_BAU'!AG$72</f>
        <v>3786.5627513895083</v>
      </c>
      <c r="Z65" s="50">
        <v>0</v>
      </c>
      <c r="AA65" s="51">
        <f>$I65*K$65</f>
        <v>0</v>
      </c>
      <c r="AB65" s="52">
        <f t="shared" ref="AB65:AP69" si="37">$I65*L$65</f>
        <v>0</v>
      </c>
      <c r="AC65" s="52">
        <f t="shared" si="37"/>
        <v>0</v>
      </c>
      <c r="AD65" s="52">
        <f t="shared" si="37"/>
        <v>0</v>
      </c>
      <c r="AE65" s="52">
        <f t="shared" si="37"/>
        <v>0</v>
      </c>
      <c r="AF65" s="52">
        <f t="shared" si="37"/>
        <v>0</v>
      </c>
      <c r="AG65" s="53">
        <f t="shared" si="37"/>
        <v>0</v>
      </c>
      <c r="AH65" s="52">
        <f t="shared" si="37"/>
        <v>0</v>
      </c>
      <c r="AI65" s="52">
        <f t="shared" si="37"/>
        <v>0</v>
      </c>
      <c r="AJ65" s="52">
        <f t="shared" si="37"/>
        <v>0</v>
      </c>
      <c r="AK65" s="52">
        <f t="shared" si="37"/>
        <v>0</v>
      </c>
      <c r="AL65" s="52">
        <f t="shared" si="37"/>
        <v>0</v>
      </c>
      <c r="AM65" s="52">
        <f t="shared" si="37"/>
        <v>0</v>
      </c>
      <c r="AN65" s="52">
        <f t="shared" si="37"/>
        <v>0</v>
      </c>
      <c r="AO65" s="53">
        <f t="shared" si="37"/>
        <v>0</v>
      </c>
      <c r="AP65" s="54">
        <f t="shared" si="37"/>
        <v>0</v>
      </c>
      <c r="AQ65" s="55" t="str">
        <f>VLOOKUP($H65,'[1]Unit factor_selected'!$F$3:$AC$346,'[1]Unit factor_selected'!H$1,FALSE)</f>
        <v>MJ</v>
      </c>
      <c r="AR65" s="56">
        <f>VLOOKUP($H65,'[1]Unit factor_selected'!$F$3:$AC$346,'[1]Unit factor_selected'!J$1,FALSE)</f>
        <v>7.2094031587863094E-2</v>
      </c>
      <c r="AS65" s="57">
        <f>VLOOKUP($H65,'[1]Unit factor_selected'!$F$3:$AC$346,'[1]Unit factor_selected'!K$1,FALSE)</f>
        <v>1.1623922373923701</v>
      </c>
      <c r="AT65" s="58">
        <f>VLOOKUP($H65,'[1]Unit factor_selected'!$F$3:$AC$346,'[1]Unit factor_selected'!L$1,FALSE)</f>
        <v>2.0931598834842001E-5</v>
      </c>
      <c r="AU65" s="59">
        <f>VLOOKUP($H65,'[1]Unit factor_selected'!$F$3:$AC$346,'[1]Unit factor_selected'!M$1,FALSE)</f>
        <v>2.5321132153628099E-2</v>
      </c>
      <c r="AV65" s="58">
        <f>VLOOKUP($H65,'[1]Unit factor_selected'!$F$3:$AC$346,'[1]Unit factor_selected'!N$1,FALSE)</f>
        <v>1.6961817255031701E-4</v>
      </c>
      <c r="AW65" s="58">
        <f>VLOOKUP($H65,'[1]Unit factor_selected'!$F$3:$AC$346,'[1]Unit factor_selected'!O$1,FALSE)</f>
        <v>8.4553408816282301E-7</v>
      </c>
      <c r="AX65" s="59">
        <f>VLOOKUP($H65,'[1]Unit factor_selected'!$F$3:$AC$346,'[1]Unit factor_selected'!P$1,FALSE)</f>
        <v>7.3587134749462393E-2</v>
      </c>
      <c r="AY65" s="58">
        <f>VLOOKUP($H65,'[1]Unit factor_selected'!$F$3:$AC$346,'[1]Unit factor_selected'!Q$1,FALSE)</f>
        <v>4.5255056973978998E-4</v>
      </c>
      <c r="AZ65" s="59">
        <f>VLOOKUP($H65,'[1]Unit factor_selected'!$F$3:$AC$346,'[1]Unit factor_selected'!R$1,FALSE)</f>
        <v>3.2094938120077201E-3</v>
      </c>
      <c r="BA65" s="58">
        <f>VLOOKUP($H65,'[1]Unit factor_selected'!$F$3:$AC$346,'[1]Unit factor_selected'!S$1,FALSE)</f>
        <v>2.6225037052588201E-4</v>
      </c>
      <c r="BB65" s="58">
        <f>VLOOKUP($H65,'[1]Unit factor_selected'!$F$3:$AC$346,'[1]Unit factor_selected'!T$1,FALSE)</f>
        <v>2.2693752243180101E-5</v>
      </c>
      <c r="BC65" s="58">
        <f>VLOOKUP($H65,'[1]Unit factor_selected'!$F$3:$AC$346,'[1]Unit factor_selected'!U$1,FALSE)</f>
        <v>2.1284632193969801E-4</v>
      </c>
      <c r="BD65" s="58">
        <f>VLOOKUP($H65,'[1]Unit factor_selected'!$F$3:$AC$346,'[1]Unit factor_selected'!V$1,FALSE)</f>
        <v>2.4085315647483799E-7</v>
      </c>
      <c r="BE65" s="58">
        <f>VLOOKUP($H65,'[1]Unit factor_selected'!$F$3:$AC$346,'[1]Unit factor_selected'!W$1,FALSE)</f>
        <v>1.5759495571695601E-5</v>
      </c>
      <c r="BF65" s="58">
        <f>VLOOKUP($H65,'[1]Unit factor_selected'!$F$3:$AC$346,'[1]Unit factor_selected'!X$1,FALSE)</f>
        <v>4.1886391251840799E-5</v>
      </c>
      <c r="BG65" s="58">
        <f>VLOOKUP($H65,'[1]Unit factor_selected'!$F$3:$AC$346,'[1]Unit factor_selected'!Y$1,FALSE)</f>
        <v>4.4587043810290402E-5</v>
      </c>
      <c r="BH65" s="58">
        <f>VLOOKUP($H65,'[1]Unit factor_selected'!$F$3:$AC$346,'[1]Unit factor_selected'!Z$1,FALSE)</f>
        <v>1.33252968090072E-8</v>
      </c>
      <c r="BI65" s="58">
        <f>VLOOKUP($H65,'[1]Unit factor_selected'!$F$3:$AC$346,'[1]Unit factor_selected'!AA$1,FALSE)</f>
        <v>6.2351253446064903E-5</v>
      </c>
      <c r="BJ65" s="59">
        <f>VLOOKUP($H65,'[1]Unit factor_selected'!$F$3:$AC$346,'[1]Unit factor_selected'!AB$1,FALSE)</f>
        <v>4.1849833346856496E-3</v>
      </c>
      <c r="BK65" s="60">
        <f>VLOOKUP($H65,'[1]Unit factor_selected'!$F$3:$AC$346,'[1]Unit factor_selected'!AC$1,FALSE)</f>
        <v>1.71513863272773E-5</v>
      </c>
    </row>
    <row r="66" spans="2:63" x14ac:dyDescent="0.2">
      <c r="B66" s="61"/>
      <c r="C66" s="40"/>
      <c r="D66" s="62"/>
      <c r="E66" s="121"/>
      <c r="F66" s="63"/>
      <c r="G66" s="64" t="str">
        <f t="shared" si="34"/>
        <v>CN</v>
      </c>
      <c r="H66" s="2" t="str">
        <f t="shared" si="34"/>
        <v>94b37130-2d92-460f-afc2-f9d6895d0814</v>
      </c>
      <c r="I66" s="65">
        <f t="shared" si="35"/>
        <v>0.42</v>
      </c>
      <c r="J66" s="66"/>
      <c r="K66" s="67"/>
      <c r="L66" s="68"/>
      <c r="M66" s="68"/>
      <c r="N66" s="68"/>
      <c r="O66" s="68"/>
      <c r="P66" s="68"/>
      <c r="Q66" s="69"/>
      <c r="R66" s="68"/>
      <c r="S66" s="68"/>
      <c r="T66" s="68"/>
      <c r="U66" s="68"/>
      <c r="V66" s="68"/>
      <c r="W66" s="68"/>
      <c r="X66" s="68"/>
      <c r="Y66" s="69"/>
      <c r="Z66" s="70"/>
      <c r="AA66" s="71">
        <f t="shared" ref="AA66:AA69" si="38">$I66*K$65</f>
        <v>0</v>
      </c>
      <c r="AB66" s="72">
        <f t="shared" si="37"/>
        <v>0</v>
      </c>
      <c r="AC66" s="72">
        <f t="shared" si="37"/>
        <v>0</v>
      </c>
      <c r="AD66" s="72">
        <f t="shared" si="37"/>
        <v>0</v>
      </c>
      <c r="AE66" s="72">
        <f t="shared" si="37"/>
        <v>0</v>
      </c>
      <c r="AF66" s="72">
        <f t="shared" si="37"/>
        <v>0</v>
      </c>
      <c r="AG66" s="73">
        <f t="shared" si="37"/>
        <v>780.81894877028651</v>
      </c>
      <c r="AH66" s="72">
        <f t="shared" si="37"/>
        <v>0</v>
      </c>
      <c r="AI66" s="72">
        <f t="shared" si="37"/>
        <v>0</v>
      </c>
      <c r="AJ66" s="72">
        <f t="shared" si="37"/>
        <v>0</v>
      </c>
      <c r="AK66" s="72">
        <f t="shared" si="37"/>
        <v>0</v>
      </c>
      <c r="AL66" s="72">
        <f t="shared" si="37"/>
        <v>0</v>
      </c>
      <c r="AM66" s="72">
        <f t="shared" si="37"/>
        <v>0</v>
      </c>
      <c r="AN66" s="72">
        <f t="shared" si="37"/>
        <v>0</v>
      </c>
      <c r="AO66" s="73">
        <f t="shared" si="37"/>
        <v>1590.3563555835935</v>
      </c>
      <c r="AP66" s="74">
        <f t="shared" si="37"/>
        <v>0</v>
      </c>
      <c r="AQ66" s="75" t="str">
        <f>VLOOKUP($H66,'[1]Unit factor_selected'!$F$3:$AC$346,'[1]Unit factor_selected'!H$1,FALSE)</f>
        <v>MJ</v>
      </c>
      <c r="AR66" s="76">
        <f>VLOOKUP($H66,'[1]Unit factor_selected'!$F$3:$AC$346,'[1]Unit factor_selected'!J$1,FALSE)</f>
        <v>6.7561703505123999E-2</v>
      </c>
      <c r="AS66" s="6">
        <f>VLOOKUP($H66,'[1]Unit factor_selected'!$F$3:$AC$346,'[1]Unit factor_selected'!K$1,FALSE)</f>
        <v>1.1286368642416</v>
      </c>
      <c r="AT66" s="7">
        <f>VLOOKUP($H66,'[1]Unit factor_selected'!$F$3:$AC$346,'[1]Unit factor_selected'!L$1,FALSE)</f>
        <v>1.34192652696239E-5</v>
      </c>
      <c r="AU66" s="5">
        <f>VLOOKUP($H66,'[1]Unit factor_selected'!$F$3:$AC$346,'[1]Unit factor_selected'!M$1,FALSE)</f>
        <v>2.46079777505234E-2</v>
      </c>
      <c r="AV66" s="7">
        <f>VLOOKUP($H66,'[1]Unit factor_selected'!$F$3:$AC$346,'[1]Unit factor_selected'!N$1,FALSE)</f>
        <v>1.3297703340276601E-4</v>
      </c>
      <c r="AW66" s="7">
        <f>VLOOKUP($H66,'[1]Unit factor_selected'!$F$3:$AC$346,'[1]Unit factor_selected'!O$1,FALSE)</f>
        <v>4.7544411438651503E-7</v>
      </c>
      <c r="AX66" s="5">
        <f>VLOOKUP($H66,'[1]Unit factor_selected'!$F$3:$AC$346,'[1]Unit factor_selected'!P$1,FALSE)</f>
        <v>6.8294048582825603E-2</v>
      </c>
      <c r="AY66" s="7">
        <f>VLOOKUP($H66,'[1]Unit factor_selected'!$F$3:$AC$346,'[1]Unit factor_selected'!Q$1,FALSE)</f>
        <v>3.04392105561114E-4</v>
      </c>
      <c r="AZ66" s="5">
        <f>VLOOKUP($H66,'[1]Unit factor_selected'!$F$3:$AC$346,'[1]Unit factor_selected'!R$1,FALSE)</f>
        <v>3.2654437525124198E-3</v>
      </c>
      <c r="BA66" s="7">
        <f>VLOOKUP($H66,'[1]Unit factor_selected'!$F$3:$AC$346,'[1]Unit factor_selected'!S$1,FALSE)</f>
        <v>2.0455474075815999E-4</v>
      </c>
      <c r="BB66" s="7">
        <f>VLOOKUP($H66,'[1]Unit factor_selected'!$F$3:$AC$346,'[1]Unit factor_selected'!T$1,FALSE)</f>
        <v>1.44714443289619E-5</v>
      </c>
      <c r="BC66" s="7">
        <f>VLOOKUP($H66,'[1]Unit factor_selected'!$F$3:$AC$346,'[1]Unit factor_selected'!U$1,FALSE)</f>
        <v>1.8673082475627399E-4</v>
      </c>
      <c r="BD66" s="7">
        <f>VLOOKUP($H66,'[1]Unit factor_selected'!$F$3:$AC$346,'[1]Unit factor_selected'!V$1,FALSE)</f>
        <v>1.1570836096670501E-7</v>
      </c>
      <c r="BE66" s="7">
        <f>VLOOKUP($H66,'[1]Unit factor_selected'!$F$3:$AC$346,'[1]Unit factor_selected'!W$1,FALSE)</f>
        <v>1.0657233038909801E-5</v>
      </c>
      <c r="BF66" s="7">
        <f>VLOOKUP($H66,'[1]Unit factor_selected'!$F$3:$AC$346,'[1]Unit factor_selected'!X$1,FALSE)</f>
        <v>3.8412323609695801E-5</v>
      </c>
      <c r="BG66" s="7">
        <f>VLOOKUP($H66,'[1]Unit factor_selected'!$F$3:$AC$346,'[1]Unit factor_selected'!Y$1,FALSE)</f>
        <v>4.1262791322937203E-5</v>
      </c>
      <c r="BH66" s="7">
        <f>VLOOKUP($H66,'[1]Unit factor_selected'!$F$3:$AC$346,'[1]Unit factor_selected'!Z$1,FALSE)</f>
        <v>6.9985129754833599E-9</v>
      </c>
      <c r="BI66" s="7">
        <f>VLOOKUP($H66,'[1]Unit factor_selected'!$F$3:$AC$346,'[1]Unit factor_selected'!AA$1,FALSE)</f>
        <v>3.97048683969412E-5</v>
      </c>
      <c r="BJ66" s="5">
        <f>VLOOKUP($H66,'[1]Unit factor_selected'!$F$3:$AC$346,'[1]Unit factor_selected'!AB$1,FALSE)</f>
        <v>3.8609525070636801E-3</v>
      </c>
      <c r="BK66" s="77">
        <f>VLOOKUP($H66,'[1]Unit factor_selected'!$F$3:$AC$346,'[1]Unit factor_selected'!AC$1,FALSE)</f>
        <v>7.9763357328164692E-6</v>
      </c>
    </row>
    <row r="67" spans="2:63" x14ac:dyDescent="0.2">
      <c r="B67" s="61"/>
      <c r="C67" s="40"/>
      <c r="D67" s="62"/>
      <c r="E67" s="121"/>
      <c r="F67" s="63"/>
      <c r="G67" s="64" t="str">
        <f t="shared" si="34"/>
        <v>JP</v>
      </c>
      <c r="H67" s="2" t="str">
        <f t="shared" si="34"/>
        <v>4c970fa9-d056-405f-8871-64ebf0f37ffc</v>
      </c>
      <c r="I67" s="65">
        <f t="shared" si="35"/>
        <v>0.33</v>
      </c>
      <c r="J67" s="66"/>
      <c r="K67" s="67"/>
      <c r="L67" s="68"/>
      <c r="M67" s="68"/>
      <c r="N67" s="68"/>
      <c r="O67" s="68"/>
      <c r="P67" s="68"/>
      <c r="Q67" s="69"/>
      <c r="R67" s="68"/>
      <c r="S67" s="68"/>
      <c r="T67" s="68"/>
      <c r="U67" s="68"/>
      <c r="V67" s="68"/>
      <c r="W67" s="68"/>
      <c r="X67" s="68"/>
      <c r="Y67" s="69"/>
      <c r="Z67" s="70"/>
      <c r="AA67" s="71">
        <f t="shared" si="38"/>
        <v>0</v>
      </c>
      <c r="AB67" s="72">
        <f t="shared" si="37"/>
        <v>0</v>
      </c>
      <c r="AC67" s="72">
        <f t="shared" si="37"/>
        <v>0</v>
      </c>
      <c r="AD67" s="72">
        <f t="shared" si="37"/>
        <v>0</v>
      </c>
      <c r="AE67" s="72">
        <f t="shared" si="37"/>
        <v>0</v>
      </c>
      <c r="AF67" s="72">
        <f t="shared" si="37"/>
        <v>0</v>
      </c>
      <c r="AG67" s="73">
        <f t="shared" si="37"/>
        <v>613.50060260522514</v>
      </c>
      <c r="AH67" s="72">
        <f t="shared" si="37"/>
        <v>0</v>
      </c>
      <c r="AI67" s="72">
        <f t="shared" si="37"/>
        <v>0</v>
      </c>
      <c r="AJ67" s="72">
        <f t="shared" si="37"/>
        <v>0</v>
      </c>
      <c r="AK67" s="72">
        <f t="shared" si="37"/>
        <v>0</v>
      </c>
      <c r="AL67" s="72">
        <f t="shared" si="37"/>
        <v>0</v>
      </c>
      <c r="AM67" s="72">
        <f t="shared" si="37"/>
        <v>0</v>
      </c>
      <c r="AN67" s="72">
        <f t="shared" si="37"/>
        <v>0</v>
      </c>
      <c r="AO67" s="73">
        <f t="shared" si="37"/>
        <v>1249.5657079585378</v>
      </c>
      <c r="AP67" s="74">
        <f t="shared" si="37"/>
        <v>0</v>
      </c>
      <c r="AQ67" s="75" t="str">
        <f>VLOOKUP($H67,'[1]Unit factor_selected'!$F$3:$AC$346,'[1]Unit factor_selected'!H$1,FALSE)</f>
        <v>MJ</v>
      </c>
      <c r="AR67" s="76">
        <f>VLOOKUP($H67,'[1]Unit factor_selected'!$F$3:$AC$346,'[1]Unit factor_selected'!J$1,FALSE)</f>
        <v>7.93512076278024E-2</v>
      </c>
      <c r="AS67" s="6">
        <f>VLOOKUP($H67,'[1]Unit factor_selected'!$F$3:$AC$346,'[1]Unit factor_selected'!K$1,FALSE)</f>
        <v>1.32276848359443</v>
      </c>
      <c r="AT67" s="7">
        <f>VLOOKUP($H67,'[1]Unit factor_selected'!$F$3:$AC$346,'[1]Unit factor_selected'!L$1,FALSE)</f>
        <v>3.1263415803588299E-5</v>
      </c>
      <c r="AU67" s="5">
        <f>VLOOKUP($H67,'[1]Unit factor_selected'!$F$3:$AC$346,'[1]Unit factor_selected'!M$1,FALSE)</f>
        <v>2.8641793027265099E-2</v>
      </c>
      <c r="AV67" s="7">
        <f>VLOOKUP($H67,'[1]Unit factor_selected'!$F$3:$AC$346,'[1]Unit factor_selected'!N$1,FALSE)</f>
        <v>4.5261992541638499E-4</v>
      </c>
      <c r="AW67" s="7">
        <f>VLOOKUP($H67,'[1]Unit factor_selected'!$F$3:$AC$346,'[1]Unit factor_selected'!O$1,FALSE)</f>
        <v>1.53309941271616E-6</v>
      </c>
      <c r="AX67" s="5">
        <f>VLOOKUP($H67,'[1]Unit factor_selected'!$F$3:$AC$346,'[1]Unit factor_selected'!P$1,FALSE)</f>
        <v>8.0566010804188806E-2</v>
      </c>
      <c r="AY67" s="7">
        <f>VLOOKUP($H67,'[1]Unit factor_selected'!$F$3:$AC$346,'[1]Unit factor_selected'!Q$1,FALSE)</f>
        <v>1.6155785489210201E-3</v>
      </c>
      <c r="AZ67" s="5">
        <f>VLOOKUP($H67,'[1]Unit factor_selected'!$F$3:$AC$346,'[1]Unit factor_selected'!R$1,FALSE)</f>
        <v>8.8357184081817308E-3</v>
      </c>
      <c r="BA67" s="7">
        <f>VLOOKUP($H67,'[1]Unit factor_selected'!$F$3:$AC$346,'[1]Unit factor_selected'!S$1,FALSE)</f>
        <v>4.2126662656830402E-4</v>
      </c>
      <c r="BB67" s="7">
        <f>VLOOKUP($H67,'[1]Unit factor_selected'!$F$3:$AC$346,'[1]Unit factor_selected'!T$1,FALSE)</f>
        <v>3.1856838700717401E-4</v>
      </c>
      <c r="BC67" s="7">
        <f>VLOOKUP($H67,'[1]Unit factor_selected'!$F$3:$AC$346,'[1]Unit factor_selected'!U$1,FALSE)</f>
        <v>5.9676567228942202E-4</v>
      </c>
      <c r="BD67" s="7">
        <f>VLOOKUP($H67,'[1]Unit factor_selected'!$F$3:$AC$346,'[1]Unit factor_selected'!V$1,FALSE)</f>
        <v>3.62731138567858E-7</v>
      </c>
      <c r="BE67" s="7">
        <f>VLOOKUP($H67,'[1]Unit factor_selected'!$F$3:$AC$346,'[1]Unit factor_selected'!W$1,FALSE)</f>
        <v>7.2609868172480204E-5</v>
      </c>
      <c r="BF67" s="7">
        <f>VLOOKUP($H67,'[1]Unit factor_selected'!$F$3:$AC$346,'[1]Unit factor_selected'!X$1,FALSE)</f>
        <v>7.5021780235330594E-5</v>
      </c>
      <c r="BG67" s="7">
        <f>VLOOKUP($H67,'[1]Unit factor_selected'!$F$3:$AC$346,'[1]Unit factor_selected'!Y$1,FALSE)</f>
        <v>7.92969361637094E-5</v>
      </c>
      <c r="BH67" s="7">
        <f>VLOOKUP($H67,'[1]Unit factor_selected'!$F$3:$AC$346,'[1]Unit factor_selected'!Z$1,FALSE)</f>
        <v>4.5492952877156298E-9</v>
      </c>
      <c r="BI67" s="7">
        <f>VLOOKUP($H67,'[1]Unit factor_selected'!$F$3:$AC$346,'[1]Unit factor_selected'!AA$1,FALSE)</f>
        <v>9.0580613030702498E-5</v>
      </c>
      <c r="BJ67" s="5">
        <f>VLOOKUP($H67,'[1]Unit factor_selected'!$F$3:$AC$346,'[1]Unit factor_selected'!AB$1,FALSE)</f>
        <v>2.86655183532433E-2</v>
      </c>
      <c r="BK67" s="77">
        <f>VLOOKUP($H67,'[1]Unit factor_selected'!$F$3:$AC$346,'[1]Unit factor_selected'!AC$1,FALSE)</f>
        <v>4.2197206111642398E-5</v>
      </c>
    </row>
    <row r="68" spans="2:63" x14ac:dyDescent="0.2">
      <c r="B68" s="61"/>
      <c r="C68" s="40"/>
      <c r="D68" s="62"/>
      <c r="E68" s="121"/>
      <c r="F68" s="63"/>
      <c r="G68" s="64" t="str">
        <f t="shared" si="34"/>
        <v>KR</v>
      </c>
      <c r="H68" s="2" t="str">
        <f t="shared" si="34"/>
        <v>a3a7e5f6-7e8c-43a3-8d7a-39bd79efc2f9</v>
      </c>
      <c r="I68" s="65">
        <f t="shared" si="35"/>
        <v>0.15</v>
      </c>
      <c r="J68" s="66"/>
      <c r="K68" s="67"/>
      <c r="L68" s="68"/>
      <c r="M68" s="68"/>
      <c r="N68" s="68"/>
      <c r="O68" s="68"/>
      <c r="P68" s="68"/>
      <c r="Q68" s="69"/>
      <c r="R68" s="68"/>
      <c r="S68" s="68"/>
      <c r="T68" s="68"/>
      <c r="U68" s="68"/>
      <c r="V68" s="68"/>
      <c r="W68" s="68"/>
      <c r="X68" s="68"/>
      <c r="Y68" s="69"/>
      <c r="Z68" s="70"/>
      <c r="AA68" s="71">
        <f t="shared" si="38"/>
        <v>0</v>
      </c>
      <c r="AB68" s="72">
        <f t="shared" si="37"/>
        <v>0</v>
      </c>
      <c r="AC68" s="72">
        <f t="shared" si="37"/>
        <v>0</v>
      </c>
      <c r="AD68" s="72">
        <f t="shared" si="37"/>
        <v>0</v>
      </c>
      <c r="AE68" s="72">
        <f t="shared" si="37"/>
        <v>0</v>
      </c>
      <c r="AF68" s="72">
        <f t="shared" si="37"/>
        <v>0</v>
      </c>
      <c r="AG68" s="73">
        <f t="shared" si="37"/>
        <v>278.86391027510228</v>
      </c>
      <c r="AH68" s="72">
        <f t="shared" si="37"/>
        <v>0</v>
      </c>
      <c r="AI68" s="72">
        <f t="shared" si="37"/>
        <v>0</v>
      </c>
      <c r="AJ68" s="72">
        <f t="shared" si="37"/>
        <v>0</v>
      </c>
      <c r="AK68" s="72">
        <f t="shared" si="37"/>
        <v>0</v>
      </c>
      <c r="AL68" s="72">
        <f t="shared" si="37"/>
        <v>0</v>
      </c>
      <c r="AM68" s="72">
        <f t="shared" si="37"/>
        <v>0</v>
      </c>
      <c r="AN68" s="72">
        <f t="shared" si="37"/>
        <v>0</v>
      </c>
      <c r="AO68" s="73">
        <f t="shared" si="37"/>
        <v>567.98441270842625</v>
      </c>
      <c r="AP68" s="74">
        <f t="shared" si="37"/>
        <v>0</v>
      </c>
      <c r="AQ68" s="75" t="str">
        <f>VLOOKUP($H68,'[1]Unit factor_selected'!$F$3:$AC$346,'[1]Unit factor_selected'!H$1,FALSE)</f>
        <v>MJ</v>
      </c>
      <c r="AR68" s="76">
        <f>VLOOKUP($H68,'[1]Unit factor_selected'!$F$3:$AC$346,'[1]Unit factor_selected'!J$1,FALSE)</f>
        <v>6.7253809860047906E-2</v>
      </c>
      <c r="AS68" s="6">
        <f>VLOOKUP($H68,'[1]Unit factor_selected'!$F$3:$AC$346,'[1]Unit factor_selected'!K$1,FALSE)</f>
        <v>1.1294125052100501</v>
      </c>
      <c r="AT68" s="7">
        <f>VLOOKUP($H68,'[1]Unit factor_selected'!$F$3:$AC$346,'[1]Unit factor_selected'!L$1,FALSE)</f>
        <v>1.2795087764735001E-5</v>
      </c>
      <c r="AU68" s="5">
        <f>VLOOKUP($H68,'[1]Unit factor_selected'!$F$3:$AC$346,'[1]Unit factor_selected'!M$1,FALSE)</f>
        <v>2.4575331543782601E-2</v>
      </c>
      <c r="AV68" s="7">
        <f>VLOOKUP($H68,'[1]Unit factor_selected'!$F$3:$AC$346,'[1]Unit factor_selected'!N$1,FALSE)</f>
        <v>1.3506052312702401E-4</v>
      </c>
      <c r="AW68" s="7">
        <f>VLOOKUP($H68,'[1]Unit factor_selected'!$F$3:$AC$346,'[1]Unit factor_selected'!O$1,FALSE)</f>
        <v>6.5286606690765305E-7</v>
      </c>
      <c r="AX68" s="5">
        <f>VLOOKUP($H68,'[1]Unit factor_selected'!$F$3:$AC$346,'[1]Unit factor_selected'!P$1,FALSE)</f>
        <v>6.7967294629948397E-2</v>
      </c>
      <c r="AY68" s="7">
        <f>VLOOKUP($H68,'[1]Unit factor_selected'!$F$3:$AC$346,'[1]Unit factor_selected'!Q$1,FALSE)</f>
        <v>3.0695237695689098E-4</v>
      </c>
      <c r="AZ68" s="5">
        <f>VLOOKUP($H68,'[1]Unit factor_selected'!$F$3:$AC$346,'[1]Unit factor_selected'!R$1,FALSE)</f>
        <v>3.3629623399084999E-3</v>
      </c>
      <c r="BA68" s="7">
        <f>VLOOKUP($H68,'[1]Unit factor_selected'!$F$3:$AC$346,'[1]Unit factor_selected'!S$1,FALSE)</f>
        <v>3.1601268785079798E-4</v>
      </c>
      <c r="BB68" s="7">
        <f>VLOOKUP($H68,'[1]Unit factor_selected'!$F$3:$AC$346,'[1]Unit factor_selected'!T$1,FALSE)</f>
        <v>2.41154246765223E-5</v>
      </c>
      <c r="BC68" s="7">
        <f>VLOOKUP($H68,'[1]Unit factor_selected'!$F$3:$AC$346,'[1]Unit factor_selected'!U$1,FALSE)</f>
        <v>1.8980648163218099E-4</v>
      </c>
      <c r="BD68" s="7">
        <f>VLOOKUP($H68,'[1]Unit factor_selected'!$F$3:$AC$346,'[1]Unit factor_selected'!V$1,FALSE)</f>
        <v>1.2888913005812801E-7</v>
      </c>
      <c r="BE68" s="7">
        <f>VLOOKUP($H68,'[1]Unit factor_selected'!$F$3:$AC$346,'[1]Unit factor_selected'!W$1,FALSE)</f>
        <v>1.0828460730635399E-5</v>
      </c>
      <c r="BF68" s="7">
        <f>VLOOKUP($H68,'[1]Unit factor_selected'!$F$3:$AC$346,'[1]Unit factor_selected'!X$1,FALSE)</f>
        <v>3.7330935365714099E-5</v>
      </c>
      <c r="BG68" s="7">
        <f>VLOOKUP($H68,'[1]Unit factor_selected'!$F$3:$AC$346,'[1]Unit factor_selected'!Y$1,FALSE)</f>
        <v>4.0187916432751998E-5</v>
      </c>
      <c r="BH68" s="7">
        <f>VLOOKUP($H68,'[1]Unit factor_selected'!$F$3:$AC$346,'[1]Unit factor_selected'!Z$1,FALSE)</f>
        <v>6.9775474062308804E-9</v>
      </c>
      <c r="BI68" s="7">
        <f>VLOOKUP($H68,'[1]Unit factor_selected'!$F$3:$AC$346,'[1]Unit factor_selected'!AA$1,FALSE)</f>
        <v>3.7985140662090601E-5</v>
      </c>
      <c r="BJ68" s="5">
        <f>VLOOKUP($H68,'[1]Unit factor_selected'!$F$3:$AC$346,'[1]Unit factor_selected'!AB$1,FALSE)</f>
        <v>3.7708823359342602E-3</v>
      </c>
      <c r="BK68" s="77">
        <f>VLOOKUP($H68,'[1]Unit factor_selected'!$F$3:$AC$346,'[1]Unit factor_selected'!AC$1,FALSE)</f>
        <v>9.0492303943148604E-6</v>
      </c>
    </row>
    <row r="69" spans="2:63" x14ac:dyDescent="0.2">
      <c r="B69" s="61"/>
      <c r="C69" s="40"/>
      <c r="D69" s="111"/>
      <c r="E69" s="122"/>
      <c r="F69" s="79"/>
      <c r="G69" s="80" t="str">
        <f t="shared" si="34"/>
        <v>RER</v>
      </c>
      <c r="H69" s="119" t="str">
        <f t="shared" si="34"/>
        <v>81f57f68-26a0-32eb-bdd1-6d68bf145cbf</v>
      </c>
      <c r="I69" s="82">
        <f t="shared" si="35"/>
        <v>0.1</v>
      </c>
      <c r="J69" s="83"/>
      <c r="K69" s="84"/>
      <c r="L69" s="85"/>
      <c r="M69" s="85"/>
      <c r="N69" s="85"/>
      <c r="O69" s="85"/>
      <c r="P69" s="85"/>
      <c r="Q69" s="86"/>
      <c r="R69" s="85"/>
      <c r="S69" s="85"/>
      <c r="T69" s="85"/>
      <c r="U69" s="85"/>
      <c r="V69" s="85"/>
      <c r="W69" s="85"/>
      <c r="X69" s="85"/>
      <c r="Y69" s="86"/>
      <c r="Z69" s="87"/>
      <c r="AA69" s="88">
        <f t="shared" si="38"/>
        <v>0</v>
      </c>
      <c r="AB69" s="89">
        <f t="shared" si="37"/>
        <v>0</v>
      </c>
      <c r="AC69" s="89">
        <f t="shared" si="37"/>
        <v>0</v>
      </c>
      <c r="AD69" s="89">
        <f t="shared" si="37"/>
        <v>0</v>
      </c>
      <c r="AE69" s="89">
        <f t="shared" si="37"/>
        <v>0</v>
      </c>
      <c r="AF69" s="89">
        <f t="shared" si="37"/>
        <v>0</v>
      </c>
      <c r="AG69" s="35">
        <f t="shared" si="37"/>
        <v>185.90927351673488</v>
      </c>
      <c r="AH69" s="89">
        <f t="shared" si="37"/>
        <v>0</v>
      </c>
      <c r="AI69" s="89">
        <f t="shared" si="37"/>
        <v>0</v>
      </c>
      <c r="AJ69" s="89">
        <f t="shared" si="37"/>
        <v>0</v>
      </c>
      <c r="AK69" s="89">
        <f t="shared" si="37"/>
        <v>0</v>
      </c>
      <c r="AL69" s="89">
        <f t="shared" si="37"/>
        <v>0</v>
      </c>
      <c r="AM69" s="89">
        <f t="shared" si="37"/>
        <v>0</v>
      </c>
      <c r="AN69" s="89">
        <f t="shared" si="37"/>
        <v>0</v>
      </c>
      <c r="AO69" s="35">
        <f t="shared" si="37"/>
        <v>378.65627513895083</v>
      </c>
      <c r="AP69" s="90">
        <f t="shared" si="37"/>
        <v>0</v>
      </c>
      <c r="AQ69" s="91" t="str">
        <f>VLOOKUP($H69,'[1]Unit factor_selected'!$F$3:$AC$346,'[1]Unit factor_selected'!H$1,FALSE)</f>
        <v>MJ</v>
      </c>
      <c r="AR69" s="92">
        <f>VLOOKUP($H69,'[1]Unit factor_selected'!$F$3:$AC$346,'[1]Unit factor_selected'!J$1,FALSE)</f>
        <v>7.0118048765538996E-2</v>
      </c>
      <c r="AS69" s="93">
        <f>VLOOKUP($H69,'[1]Unit factor_selected'!$F$3:$AC$346,'[1]Unit factor_selected'!K$1,FALSE)</f>
        <v>1.3497453408187099</v>
      </c>
      <c r="AT69" s="94">
        <f>VLOOKUP($H69,'[1]Unit factor_selected'!$F$3:$AC$346,'[1]Unit factor_selected'!L$1,FALSE)</f>
        <v>1.06301210372212E-5</v>
      </c>
      <c r="AU69" s="95">
        <f>VLOOKUP($H69,'[1]Unit factor_selected'!$F$3:$AC$346,'[1]Unit factor_selected'!M$1,FALSE)</f>
        <v>2.9385955179995399E-2</v>
      </c>
      <c r="AV69" s="94">
        <f>VLOOKUP($H69,'[1]Unit factor_selected'!$F$3:$AC$346,'[1]Unit factor_selected'!N$1,FALSE)</f>
        <v>1.0025233031106201E-4</v>
      </c>
      <c r="AW69" s="94">
        <f>VLOOKUP($H69,'[1]Unit factor_selected'!$F$3:$AC$346,'[1]Unit factor_selected'!O$1,FALSE)</f>
        <v>5.9555853283527898E-7</v>
      </c>
      <c r="AX69" s="95">
        <f>VLOOKUP($H69,'[1]Unit factor_selected'!$F$3:$AC$346,'[1]Unit factor_selected'!P$1,FALSE)</f>
        <v>7.0869144201546899E-2</v>
      </c>
      <c r="AY69" s="94">
        <f>VLOOKUP($H69,'[1]Unit factor_selected'!$F$3:$AC$346,'[1]Unit factor_selected'!Q$1,FALSE)</f>
        <v>4.5144039477974199E-4</v>
      </c>
      <c r="AZ69" s="95">
        <f>VLOOKUP($H69,'[1]Unit factor_selected'!$F$3:$AC$346,'[1]Unit factor_selected'!R$1,FALSE)</f>
        <v>1.5356028778998299E-3</v>
      </c>
      <c r="BA69" s="94">
        <f>VLOOKUP($H69,'[1]Unit factor_selected'!$F$3:$AC$346,'[1]Unit factor_selected'!S$1,FALSE)</f>
        <v>3.2455970565379699E-4</v>
      </c>
      <c r="BB69" s="94">
        <f>VLOOKUP($H69,'[1]Unit factor_selected'!$F$3:$AC$346,'[1]Unit factor_selected'!T$1,FALSE)</f>
        <v>3.01250376434892E-5</v>
      </c>
      <c r="BC69" s="94">
        <f>VLOOKUP($H69,'[1]Unit factor_selected'!$F$3:$AC$346,'[1]Unit factor_selected'!U$1,FALSE)</f>
        <v>2.66615630405421E-4</v>
      </c>
      <c r="BD69" s="94">
        <f>VLOOKUP($H69,'[1]Unit factor_selected'!$F$3:$AC$346,'[1]Unit factor_selected'!V$1,FALSE)</f>
        <v>6.0700632641943398E-8</v>
      </c>
      <c r="BE69" s="94">
        <f>VLOOKUP($H69,'[1]Unit factor_selected'!$F$3:$AC$346,'[1]Unit factor_selected'!W$1,FALSE)</f>
        <v>1.7662890886774801E-5</v>
      </c>
      <c r="BF69" s="94">
        <f>VLOOKUP($H69,'[1]Unit factor_selected'!$F$3:$AC$346,'[1]Unit factor_selected'!X$1,FALSE)</f>
        <v>3.2165862121886299E-5</v>
      </c>
      <c r="BG69" s="94">
        <f>VLOOKUP($H69,'[1]Unit factor_selected'!$F$3:$AC$346,'[1]Unit factor_selected'!Y$1,FALSE)</f>
        <v>3.4052642672935498E-5</v>
      </c>
      <c r="BH69" s="94">
        <f>VLOOKUP($H69,'[1]Unit factor_selected'!$F$3:$AC$346,'[1]Unit factor_selected'!Z$1,FALSE)</f>
        <v>1.6017502682224398E-8</v>
      </c>
      <c r="BI69" s="94">
        <f>VLOOKUP($H69,'[1]Unit factor_selected'!$F$3:$AC$346,'[1]Unit factor_selected'!AA$1,FALSE)</f>
        <v>3.0729154602136902E-5</v>
      </c>
      <c r="BJ69" s="95">
        <f>VLOOKUP($H69,'[1]Unit factor_selected'!$F$3:$AC$346,'[1]Unit factor_selected'!AB$1,FALSE)</f>
        <v>5.1457720294377004E-3</v>
      </c>
      <c r="BK69" s="96">
        <f>VLOOKUP($H69,'[1]Unit factor_selected'!$F$3:$AC$346,'[1]Unit factor_selected'!AC$1,FALSE)</f>
        <v>2.1648941226151601E-5</v>
      </c>
    </row>
    <row r="70" spans="2:63" x14ac:dyDescent="0.2">
      <c r="B70" s="61"/>
      <c r="C70" s="40"/>
      <c r="D70" s="117" t="str">
        <f>[1]LCI!C77</f>
        <v>Wastewater, PV</v>
      </c>
      <c r="E70" s="118"/>
      <c r="F70" s="106" t="str">
        <f>'[1]Unit factor_selected'!D304</f>
        <v>market for wastewater from PV cell production | wastewater from PV cell production | Cutoff, U</v>
      </c>
      <c r="G70" s="80" t="str">
        <f>'[1]Unit factor_selected'!E304</f>
        <v>GLO</v>
      </c>
      <c r="H70" s="119" t="str">
        <f>'[1]Unit factor_selected'!F304</f>
        <v>6bd9e3d6-fe1d-3893-b071-a32500601791</v>
      </c>
      <c r="I70" s="82">
        <v>1</v>
      </c>
      <c r="J70" s="82">
        <f>I70</f>
        <v>1</v>
      </c>
      <c r="K70" s="107">
        <v>0</v>
      </c>
      <c r="L70" s="108">
        <v>0</v>
      </c>
      <c r="M70" s="108">
        <v>0</v>
      </c>
      <c r="N70" s="108">
        <v>0</v>
      </c>
      <c r="O70" s="108">
        <v>0</v>
      </c>
      <c r="P70" s="108">
        <v>0</v>
      </c>
      <c r="Q70" s="109">
        <f>[1]LCI!$E77*'[1]EV proj_BAU'!AF$72</f>
        <v>3.7280830359167775E-3</v>
      </c>
      <c r="R70" s="108">
        <v>0</v>
      </c>
      <c r="S70" s="108">
        <v>0</v>
      </c>
      <c r="T70" s="108">
        <v>0</v>
      </c>
      <c r="U70" s="108">
        <v>0</v>
      </c>
      <c r="V70" s="108">
        <v>0</v>
      </c>
      <c r="W70" s="108">
        <v>0</v>
      </c>
      <c r="X70" s="108">
        <v>0</v>
      </c>
      <c r="Y70" s="109">
        <f>[1]LCI!$E77*'[1]EV proj_BAU'!AG$72</f>
        <v>7.5932846656080648E-3</v>
      </c>
      <c r="Z70" s="110">
        <v>0</v>
      </c>
      <c r="AA70" s="88">
        <f>$I70*K$70</f>
        <v>0</v>
      </c>
      <c r="AB70" s="89">
        <f t="shared" ref="AB70:AP70" si="39">$I70*L$70</f>
        <v>0</v>
      </c>
      <c r="AC70" s="89">
        <f t="shared" si="39"/>
        <v>0</v>
      </c>
      <c r="AD70" s="89">
        <f t="shared" si="39"/>
        <v>0</v>
      </c>
      <c r="AE70" s="89">
        <f t="shared" si="39"/>
        <v>0</v>
      </c>
      <c r="AF70" s="89">
        <f t="shared" si="39"/>
        <v>0</v>
      </c>
      <c r="AG70" s="35">
        <f t="shared" si="39"/>
        <v>3.7280830359167775E-3</v>
      </c>
      <c r="AH70" s="89">
        <f t="shared" si="39"/>
        <v>0</v>
      </c>
      <c r="AI70" s="89">
        <f t="shared" si="39"/>
        <v>0</v>
      </c>
      <c r="AJ70" s="89">
        <f t="shared" si="39"/>
        <v>0</v>
      </c>
      <c r="AK70" s="89">
        <f t="shared" si="39"/>
        <v>0</v>
      </c>
      <c r="AL70" s="89">
        <f t="shared" si="39"/>
        <v>0</v>
      </c>
      <c r="AM70" s="89">
        <f t="shared" si="39"/>
        <v>0</v>
      </c>
      <c r="AN70" s="89">
        <f t="shared" si="39"/>
        <v>0</v>
      </c>
      <c r="AO70" s="35">
        <f t="shared" si="39"/>
        <v>7.5932846656080648E-3</v>
      </c>
      <c r="AP70" s="90">
        <f t="shared" si="39"/>
        <v>0</v>
      </c>
      <c r="AQ70" s="91" t="str">
        <f>VLOOKUP($H70,'[1]Unit factor_selected'!$F$3:$AC$346,'[1]Unit factor_selected'!H$1,FALSE)</f>
        <v>m3</v>
      </c>
      <c r="AR70" s="76">
        <f>VLOOKUP($H70,'[1]Unit factor_selected'!$F$3:$AC$346,'[1]Unit factor_selected'!J$1,FALSE)</f>
        <v>2.1547690500000001</v>
      </c>
      <c r="AS70" s="6">
        <f>VLOOKUP($H70,'[1]Unit factor_selected'!$F$3:$AC$346,'[1]Unit factor_selected'!K$1,FALSE)</f>
        <v>18.523703579999999</v>
      </c>
      <c r="AT70" s="7">
        <f>VLOOKUP($H70,'[1]Unit factor_selected'!$F$3:$AC$346,'[1]Unit factor_selected'!L$1,FALSE)</f>
        <v>2.8585680000000001E-3</v>
      </c>
      <c r="AU70" s="5">
        <f>VLOOKUP($H70,'[1]Unit factor_selected'!$F$3:$AC$346,'[1]Unit factor_selected'!M$1,FALSE)</f>
        <v>0.30752721999999999</v>
      </c>
      <c r="AV70" s="7">
        <f>VLOOKUP($H70,'[1]Unit factor_selected'!$F$3:$AC$346,'[1]Unit factor_selected'!N$1,FALSE)</f>
        <v>9.8026247999999996E-2</v>
      </c>
      <c r="AW70" s="7">
        <f>VLOOKUP($H70,'[1]Unit factor_selected'!$F$3:$AC$346,'[1]Unit factor_selected'!O$1,FALSE)</f>
        <v>1.3793975999999999E-2</v>
      </c>
      <c r="AX70" s="5">
        <f>VLOOKUP($H70,'[1]Unit factor_selected'!$F$3:$AC$346,'[1]Unit factor_selected'!P$1,FALSE)</f>
        <v>2.1983270209999999</v>
      </c>
      <c r="AY70" s="7">
        <f>VLOOKUP($H70,'[1]Unit factor_selected'!$F$3:$AC$346,'[1]Unit factor_selected'!Q$1,FALSE)</f>
        <v>0.19307491600000001</v>
      </c>
      <c r="AZ70" s="5">
        <f>VLOOKUP($H70,'[1]Unit factor_selected'!$F$3:$AC$346,'[1]Unit factor_selected'!R$1,FALSE)</f>
        <v>1.740419838</v>
      </c>
      <c r="BA70" s="7">
        <f>VLOOKUP($H70,'[1]Unit factor_selected'!$F$3:$AC$346,'[1]Unit factor_selected'!S$1,FALSE)</f>
        <v>0.12085474</v>
      </c>
      <c r="BB70" s="7">
        <f>VLOOKUP($H70,'[1]Unit factor_selected'!$F$3:$AC$346,'[1]Unit factor_selected'!T$1,FALSE)</f>
        <v>2.6924345999999998E-2</v>
      </c>
      <c r="BC70" s="7">
        <f>VLOOKUP($H70,'[1]Unit factor_selected'!$F$3:$AC$346,'[1]Unit factor_selected'!U$1,FALSE)</f>
        <v>0.12799413800000001</v>
      </c>
      <c r="BD70" s="7">
        <f>VLOOKUP($H70,'[1]Unit factor_selected'!$F$3:$AC$346,'[1]Unit factor_selected'!V$1,FALSE)</f>
        <v>3.811871E-2</v>
      </c>
      <c r="BE70" s="7">
        <f>VLOOKUP($H70,'[1]Unit factor_selected'!$F$3:$AC$346,'[1]Unit factor_selected'!W$1,FALSE)</f>
        <v>1.0717676000000001E-2</v>
      </c>
      <c r="BF70" s="7">
        <f>VLOOKUP($H70,'[1]Unit factor_selected'!$F$3:$AC$346,'[1]Unit factor_selected'!X$1,FALSE)</f>
        <v>4.2846639999999997E-3</v>
      </c>
      <c r="BG70" s="7">
        <f>VLOOKUP($H70,'[1]Unit factor_selected'!$F$3:$AC$346,'[1]Unit factor_selected'!Y$1,FALSE)</f>
        <v>4.3499159999999997E-3</v>
      </c>
      <c r="BH70" s="7">
        <f>VLOOKUP($H70,'[1]Unit factor_selected'!$F$3:$AC$346,'[1]Unit factor_selected'!Z$1,FALSE)</f>
        <v>5.3199999999999999E-6</v>
      </c>
      <c r="BI70" s="7">
        <f>VLOOKUP($H70,'[1]Unit factor_selected'!$F$3:$AC$346,'[1]Unit factor_selected'!AA$1,FALSE)</f>
        <v>5.916335E-3</v>
      </c>
      <c r="BJ70" s="5">
        <f>VLOOKUP($H70,'[1]Unit factor_selected'!$F$3:$AC$346,'[1]Unit factor_selected'!AB$1,FALSE)</f>
        <v>7.2676353870000003</v>
      </c>
      <c r="BK70" s="77">
        <f>VLOOKUP($H70,'[1]Unit factor_selected'!$F$3:$AC$346,'[1]Unit factor_selected'!AC$1,FALSE)</f>
        <v>-0.88631280899999998</v>
      </c>
    </row>
    <row r="71" spans="2:63" s="9" customFormat="1" x14ac:dyDescent="0.2">
      <c r="B71" s="61"/>
      <c r="C71" s="40" t="s">
        <v>25</v>
      </c>
      <c r="D71" s="41" t="str">
        <f>[1]LCI!C31</f>
        <v>Cobalt</v>
      </c>
      <c r="E71" s="120"/>
      <c r="F71" s="123" t="s">
        <v>26</v>
      </c>
      <c r="G71" s="43" t="str">
        <f t="shared" ref="G71:G77" si="40">G119</f>
        <v>China</v>
      </c>
      <c r="H71" s="124"/>
      <c r="I71" s="45">
        <f>I119</f>
        <v>0.8089887640449438</v>
      </c>
      <c r="J71" s="46">
        <f>SUM(I71:I77)</f>
        <v>1</v>
      </c>
      <c r="K71" s="125">
        <v>0</v>
      </c>
      <c r="L71" s="126">
        <v>0</v>
      </c>
      <c r="M71" s="126">
        <v>0</v>
      </c>
      <c r="N71" s="126">
        <v>0</v>
      </c>
      <c r="O71" s="126">
        <v>0</v>
      </c>
      <c r="P71" s="126">
        <v>0</v>
      </c>
      <c r="Q71" s="126">
        <v>0</v>
      </c>
      <c r="R71" s="49">
        <f>'[1]EV proj_BAU'!AJ$73*[1]LCI!$D31</f>
        <v>5.2094247957161686E-2</v>
      </c>
      <c r="S71" s="126">
        <v>0</v>
      </c>
      <c r="T71" s="126">
        <v>0</v>
      </c>
      <c r="U71" s="126">
        <v>0</v>
      </c>
      <c r="V71" s="126">
        <v>0</v>
      </c>
      <c r="W71" s="126">
        <v>0</v>
      </c>
      <c r="X71" s="126">
        <v>0</v>
      </c>
      <c r="Y71" s="126">
        <v>0</v>
      </c>
      <c r="Z71" s="127">
        <f>'[1]EV proj_BAU'!AK$73*[1]LCI!$D31</f>
        <v>0.10669833165244942</v>
      </c>
      <c r="AA71" s="128">
        <f>$I71*K$71</f>
        <v>0</v>
      </c>
      <c r="AB71" s="129">
        <f t="shared" ref="AB71:AP77" si="41">$I71*L$71</f>
        <v>0</v>
      </c>
      <c r="AC71" s="129">
        <f t="shared" si="41"/>
        <v>0</v>
      </c>
      <c r="AD71" s="129">
        <f t="shared" si="41"/>
        <v>0</v>
      </c>
      <c r="AE71" s="129">
        <f t="shared" si="41"/>
        <v>0</v>
      </c>
      <c r="AF71" s="129">
        <f t="shared" si="41"/>
        <v>0</v>
      </c>
      <c r="AG71" s="129">
        <f t="shared" si="41"/>
        <v>0</v>
      </c>
      <c r="AH71" s="53">
        <f t="shared" si="41"/>
        <v>4.214366126871507E-2</v>
      </c>
      <c r="AI71" s="129">
        <f t="shared" si="41"/>
        <v>0</v>
      </c>
      <c r="AJ71" s="129">
        <f t="shared" si="41"/>
        <v>0</v>
      </c>
      <c r="AK71" s="129">
        <f t="shared" si="41"/>
        <v>0</v>
      </c>
      <c r="AL71" s="129">
        <f t="shared" si="41"/>
        <v>0</v>
      </c>
      <c r="AM71" s="129">
        <f t="shared" si="41"/>
        <v>0</v>
      </c>
      <c r="AN71" s="129">
        <f t="shared" si="41"/>
        <v>0</v>
      </c>
      <c r="AO71" s="129">
        <f t="shared" si="41"/>
        <v>0</v>
      </c>
      <c r="AP71" s="130">
        <f t="shared" si="41"/>
        <v>8.6317751449172558E-2</v>
      </c>
      <c r="AQ71" s="13" t="s">
        <v>24</v>
      </c>
      <c r="AR71" s="131">
        <f>[1]Use!Z198</f>
        <v>13.701483923416898</v>
      </c>
      <c r="AS71" s="132">
        <f>[1]Use!AA198</f>
        <v>228.88221637389663</v>
      </c>
      <c r="AT71" s="132">
        <f>[1]Use!AB198</f>
        <v>3.8702593001350517E-2</v>
      </c>
      <c r="AU71" s="132">
        <f>[1]Use!AC198</f>
        <v>3.9827109291221343</v>
      </c>
      <c r="AV71" s="132">
        <f>[1]Use!AD198</f>
        <v>1.2553503145497591</v>
      </c>
      <c r="AW71" s="132">
        <f>[1]Use!AE198</f>
        <v>4.0159194354626717E-3</v>
      </c>
      <c r="AX71" s="132">
        <f>[1]Use!AF198</f>
        <v>13.960354303658283</v>
      </c>
      <c r="AY71" s="132">
        <f>[1]Use!AG198</f>
        <v>0.89447157803243094</v>
      </c>
      <c r="AZ71" s="132">
        <f>[1]Use!AH198</f>
        <v>27.897826568681133</v>
      </c>
      <c r="BA71" s="132">
        <f>[1]Use!AI198</f>
        <v>1.2012328265951286</v>
      </c>
      <c r="BB71" s="132">
        <f>[1]Use!AJ198</f>
        <v>0.10114941088372627</v>
      </c>
      <c r="BC71" s="132">
        <f>[1]Use!AK198</f>
        <v>1.6493058386995409</v>
      </c>
      <c r="BD71" s="132">
        <f>[1]Use!AL198</f>
        <v>5.0277223252117784E-4</v>
      </c>
      <c r="BE71" s="132">
        <f>[1]Use!AM198</f>
        <v>5.9907624270615658</v>
      </c>
      <c r="BF71" s="132">
        <f>[1]Use!AN198</f>
        <v>5.1366637938017913E-2</v>
      </c>
      <c r="BG71" s="132">
        <f>[1]Use!AO198</f>
        <v>5.2151853175584767E-2</v>
      </c>
      <c r="BH71" s="132">
        <f>[1]Use!AP198</f>
        <v>8.3677920190252845E-6</v>
      </c>
      <c r="BI71" s="132">
        <f>[1]Use!AQ198</f>
        <v>7.9096777954502762E-2</v>
      </c>
      <c r="BJ71" s="132">
        <f>[1]Use!AR198</f>
        <v>114.83344842223762</v>
      </c>
      <c r="BK71" s="133">
        <f>[1]Use!AS198</f>
        <v>0.34978651836975438</v>
      </c>
    </row>
    <row r="72" spans="2:63" s="9" customFormat="1" x14ac:dyDescent="0.2">
      <c r="B72" s="61"/>
      <c r="C72" s="40"/>
      <c r="D72" s="62"/>
      <c r="E72" s="121"/>
      <c r="F72" s="134"/>
      <c r="G72" s="64" t="str">
        <f t="shared" si="40"/>
        <v>Finland</v>
      </c>
      <c r="H72" s="10"/>
      <c r="I72" s="65">
        <f>I120</f>
        <v>0.10112359550561797</v>
      </c>
      <c r="J72" s="66"/>
      <c r="K72" s="135"/>
      <c r="L72" s="136"/>
      <c r="M72" s="136"/>
      <c r="N72" s="136"/>
      <c r="O72" s="136"/>
      <c r="P72" s="136"/>
      <c r="Q72" s="136"/>
      <c r="R72" s="69"/>
      <c r="S72" s="136"/>
      <c r="T72" s="136"/>
      <c r="U72" s="136"/>
      <c r="V72" s="136"/>
      <c r="W72" s="136"/>
      <c r="X72" s="136"/>
      <c r="Y72" s="136"/>
      <c r="Z72" s="137"/>
      <c r="AA72" s="138">
        <f t="shared" ref="AA72:AA77" si="42">$I72*K$71</f>
        <v>0</v>
      </c>
      <c r="AB72" s="139">
        <f t="shared" si="41"/>
        <v>0</v>
      </c>
      <c r="AC72" s="139">
        <f t="shared" si="41"/>
        <v>0</v>
      </c>
      <c r="AD72" s="139">
        <f t="shared" si="41"/>
        <v>0</v>
      </c>
      <c r="AE72" s="139">
        <f t="shared" si="41"/>
        <v>0</v>
      </c>
      <c r="AF72" s="139">
        <f t="shared" si="41"/>
        <v>0</v>
      </c>
      <c r="AG72" s="139">
        <f t="shared" si="41"/>
        <v>0</v>
      </c>
      <c r="AH72" s="73">
        <f t="shared" si="41"/>
        <v>5.2679576585893837E-3</v>
      </c>
      <c r="AI72" s="139">
        <f t="shared" si="41"/>
        <v>0</v>
      </c>
      <c r="AJ72" s="139">
        <f t="shared" si="41"/>
        <v>0</v>
      </c>
      <c r="AK72" s="139">
        <f t="shared" si="41"/>
        <v>0</v>
      </c>
      <c r="AL72" s="139">
        <f t="shared" si="41"/>
        <v>0</v>
      </c>
      <c r="AM72" s="139">
        <f t="shared" si="41"/>
        <v>0</v>
      </c>
      <c r="AN72" s="139">
        <f t="shared" si="41"/>
        <v>0</v>
      </c>
      <c r="AO72" s="139">
        <f t="shared" si="41"/>
        <v>0</v>
      </c>
      <c r="AP72" s="140">
        <f t="shared" si="41"/>
        <v>1.078971893114657E-2</v>
      </c>
      <c r="AQ72" s="22" t="s">
        <v>24</v>
      </c>
      <c r="AR72" s="141">
        <f>[1]Use!Z200</f>
        <v>10.478995541881625</v>
      </c>
      <c r="AS72" s="142">
        <f>[1]Use!AA200</f>
        <v>232.98436836988103</v>
      </c>
      <c r="AT72" s="142">
        <f>[1]Use!AB200</f>
        <v>3.2303935055351708E-2</v>
      </c>
      <c r="AU72" s="142">
        <f>[1]Use!AC200</f>
        <v>3.4589436637717781</v>
      </c>
      <c r="AV72" s="142">
        <f>[1]Use!AD200</f>
        <v>0.58293666045723158</v>
      </c>
      <c r="AW72" s="142">
        <f>[1]Use!AE200</f>
        <v>2.8996338582605126E-3</v>
      </c>
      <c r="AX72" s="142">
        <f>[1]Use!AF200</f>
        <v>10.65032293474369</v>
      </c>
      <c r="AY72" s="142">
        <f>[1]Use!AG200</f>
        <v>0.71743066215501206</v>
      </c>
      <c r="AZ72" s="142">
        <f>[1]Use!AH200</f>
        <v>14.93169099536992</v>
      </c>
      <c r="BA72" s="142">
        <f>[1]Use!AI200</f>
        <v>2.5035019258663942</v>
      </c>
      <c r="BB72" s="142">
        <f>[1]Use!AJ200</f>
        <v>0.23714680968833973</v>
      </c>
      <c r="BC72" s="142">
        <f>[1]Use!AK200</f>
        <v>0.77823012450397056</v>
      </c>
      <c r="BD72" s="142">
        <f>[1]Use!AL200</f>
        <v>4.7756354004910772E-4</v>
      </c>
      <c r="BE72" s="142">
        <f>[1]Use!AM200</f>
        <v>5.9499027422959729</v>
      </c>
      <c r="BF72" s="142">
        <f>[1]Use!AN200</f>
        <v>3.6522394161168432E-2</v>
      </c>
      <c r="BG72" s="142">
        <f>[1]Use!AO200</f>
        <v>3.728334539839151E-2</v>
      </c>
      <c r="BH72" s="142">
        <f>[1]Use!AP200</f>
        <v>8.8202121895223008E-6</v>
      </c>
      <c r="BI72" s="142">
        <f>[1]Use!AQ200</f>
        <v>6.6470977384407812E-2</v>
      </c>
      <c r="BJ72" s="142">
        <f>[1]Use!AR200</f>
        <v>48.858330061795506</v>
      </c>
      <c r="BK72" s="143">
        <f>[1]Use!AS200</f>
        <v>0.39985411867869486</v>
      </c>
    </row>
    <row r="73" spans="2:63" s="9" customFormat="1" x14ac:dyDescent="0.2">
      <c r="B73" s="61"/>
      <c r="C73" s="40"/>
      <c r="D73" s="62"/>
      <c r="E73" s="121"/>
      <c r="F73" s="134"/>
      <c r="G73" s="64" t="str">
        <f t="shared" si="40"/>
        <v>Canada</v>
      </c>
      <c r="H73" s="10"/>
      <c r="I73" s="65">
        <f t="shared" ref="I73:I75" si="43">I121</f>
        <v>4.49438202247191E-2</v>
      </c>
      <c r="J73" s="66"/>
      <c r="K73" s="135"/>
      <c r="L73" s="136"/>
      <c r="M73" s="136"/>
      <c r="N73" s="136"/>
      <c r="O73" s="136"/>
      <c r="P73" s="136"/>
      <c r="Q73" s="136"/>
      <c r="R73" s="69"/>
      <c r="S73" s="136"/>
      <c r="T73" s="136"/>
      <c r="U73" s="136"/>
      <c r="V73" s="136"/>
      <c r="W73" s="136"/>
      <c r="X73" s="136"/>
      <c r="Y73" s="136"/>
      <c r="Z73" s="137"/>
      <c r="AA73" s="138">
        <f t="shared" si="42"/>
        <v>0</v>
      </c>
      <c r="AB73" s="139">
        <f t="shared" si="41"/>
        <v>0</v>
      </c>
      <c r="AC73" s="139">
        <f t="shared" si="41"/>
        <v>0</v>
      </c>
      <c r="AD73" s="139">
        <f t="shared" si="41"/>
        <v>0</v>
      </c>
      <c r="AE73" s="139">
        <f t="shared" si="41"/>
        <v>0</v>
      </c>
      <c r="AF73" s="139">
        <f t="shared" si="41"/>
        <v>0</v>
      </c>
      <c r="AG73" s="139">
        <f t="shared" si="41"/>
        <v>0</v>
      </c>
      <c r="AH73" s="73">
        <f t="shared" si="41"/>
        <v>2.3413145149286151E-3</v>
      </c>
      <c r="AI73" s="139">
        <f t="shared" si="41"/>
        <v>0</v>
      </c>
      <c r="AJ73" s="139">
        <f t="shared" si="41"/>
        <v>0</v>
      </c>
      <c r="AK73" s="139">
        <f t="shared" si="41"/>
        <v>0</v>
      </c>
      <c r="AL73" s="139">
        <f t="shared" si="41"/>
        <v>0</v>
      </c>
      <c r="AM73" s="139">
        <f t="shared" si="41"/>
        <v>0</v>
      </c>
      <c r="AN73" s="139">
        <f t="shared" si="41"/>
        <v>0</v>
      </c>
      <c r="AO73" s="139">
        <f t="shared" si="41"/>
        <v>0</v>
      </c>
      <c r="AP73" s="140">
        <f t="shared" si="41"/>
        <v>4.7954306360651422E-3</v>
      </c>
      <c r="AQ73" s="22" t="s">
        <v>24</v>
      </c>
      <c r="AR73" s="141">
        <f>[1]Use!Z202</f>
        <v>10.64096093641446</v>
      </c>
      <c r="AS73" s="142">
        <f>[1]Use!AA202</f>
        <v>215.5845264391977</v>
      </c>
      <c r="AT73" s="142">
        <f>[1]Use!AB202</f>
        <v>3.4430520484525308E-2</v>
      </c>
      <c r="AU73" s="142">
        <f>[1]Use!AC202</f>
        <v>3.3756993487981726</v>
      </c>
      <c r="AV73" s="142">
        <f>[1]Use!AD202</f>
        <v>1.231557495148216</v>
      </c>
      <c r="AW73" s="142">
        <f>[1]Use!AE202</f>
        <v>4.591257055880398E-3</v>
      </c>
      <c r="AX73" s="142">
        <f>[1]Use!AF202</f>
        <v>10.786325645231095</v>
      </c>
      <c r="AY73" s="142">
        <f>[1]Use!AG202</f>
        <v>0.85262071139793405</v>
      </c>
      <c r="AZ73" s="142">
        <f>[1]Use!AH202</f>
        <v>27.445392412170179</v>
      </c>
      <c r="BA73" s="142">
        <f>[1]Use!AI202</f>
        <v>1.580058202118469</v>
      </c>
      <c r="BB73" s="142">
        <f>[1]Use!AJ202</f>
        <v>0.12811422599648861</v>
      </c>
      <c r="BC73" s="142">
        <f>[1]Use!AK202</f>
        <v>1.6191022025090107</v>
      </c>
      <c r="BD73" s="142">
        <f>[1]Use!AL202</f>
        <v>5.4087481052810568E-4</v>
      </c>
      <c r="BE73" s="142">
        <f>[1]Use!AM202</f>
        <v>5.9904851811410182</v>
      </c>
      <c r="BF73" s="142">
        <f>[1]Use!AN202</f>
        <v>4.2692010665113286E-2</v>
      </c>
      <c r="BG73" s="142">
        <f>[1]Use!AO202</f>
        <v>4.3440680098745098E-2</v>
      </c>
      <c r="BH73" s="142">
        <f>[1]Use!AP202</f>
        <v>8.1362076853353361E-6</v>
      </c>
      <c r="BI73" s="142">
        <f>[1]Use!AQ202</f>
        <v>7.0448233581525993E-2</v>
      </c>
      <c r="BJ73" s="142">
        <f>[1]Use!AR202</f>
        <v>112.93068281795277</v>
      </c>
      <c r="BK73" s="143">
        <f>[1]Use!AS202</f>
        <v>0.46216530964728852</v>
      </c>
    </row>
    <row r="74" spans="2:63" s="9" customFormat="1" x14ac:dyDescent="0.2">
      <c r="B74" s="61"/>
      <c r="C74" s="40"/>
      <c r="D74" s="62"/>
      <c r="E74" s="121"/>
      <c r="F74" s="134"/>
      <c r="G74" s="64" t="str">
        <f t="shared" si="40"/>
        <v>Norway</v>
      </c>
      <c r="H74" s="10"/>
      <c r="I74" s="65">
        <f t="shared" si="43"/>
        <v>4.49438202247191E-2</v>
      </c>
      <c r="J74" s="66"/>
      <c r="K74" s="135"/>
      <c r="L74" s="136"/>
      <c r="M74" s="136"/>
      <c r="N74" s="136"/>
      <c r="O74" s="136"/>
      <c r="P74" s="136"/>
      <c r="Q74" s="136"/>
      <c r="R74" s="69"/>
      <c r="S74" s="136"/>
      <c r="T74" s="136"/>
      <c r="U74" s="136"/>
      <c r="V74" s="136"/>
      <c r="W74" s="136"/>
      <c r="X74" s="136"/>
      <c r="Y74" s="136"/>
      <c r="Z74" s="137"/>
      <c r="AA74" s="138">
        <f t="shared" si="42"/>
        <v>0</v>
      </c>
      <c r="AB74" s="139">
        <f t="shared" si="41"/>
        <v>0</v>
      </c>
      <c r="AC74" s="139">
        <f t="shared" si="41"/>
        <v>0</v>
      </c>
      <c r="AD74" s="139">
        <f t="shared" si="41"/>
        <v>0</v>
      </c>
      <c r="AE74" s="139">
        <f t="shared" si="41"/>
        <v>0</v>
      </c>
      <c r="AF74" s="139">
        <f t="shared" si="41"/>
        <v>0</v>
      </c>
      <c r="AG74" s="139">
        <f t="shared" si="41"/>
        <v>0</v>
      </c>
      <c r="AH74" s="73">
        <f t="shared" si="41"/>
        <v>2.3413145149286151E-3</v>
      </c>
      <c r="AI74" s="139">
        <f t="shared" si="41"/>
        <v>0</v>
      </c>
      <c r="AJ74" s="139">
        <f t="shared" si="41"/>
        <v>0</v>
      </c>
      <c r="AK74" s="139">
        <f t="shared" si="41"/>
        <v>0</v>
      </c>
      <c r="AL74" s="139">
        <f t="shared" si="41"/>
        <v>0</v>
      </c>
      <c r="AM74" s="139">
        <f t="shared" si="41"/>
        <v>0</v>
      </c>
      <c r="AN74" s="139">
        <f t="shared" si="41"/>
        <v>0</v>
      </c>
      <c r="AO74" s="139">
        <f t="shared" si="41"/>
        <v>0</v>
      </c>
      <c r="AP74" s="140">
        <f t="shared" si="41"/>
        <v>4.7954306360651422E-3</v>
      </c>
      <c r="AQ74" s="22" t="s">
        <v>24</v>
      </c>
      <c r="AR74" s="141">
        <f>[1]Use!Z204</f>
        <v>8.7746657560074475</v>
      </c>
      <c r="AS74" s="142">
        <f>[1]Use!AA204</f>
        <v>198.20179595011038</v>
      </c>
      <c r="AT74" s="142">
        <f>[1]Use!AB204</f>
        <v>3.0889823865044585E-2</v>
      </c>
      <c r="AU74" s="142">
        <f>[1]Use!AC204</f>
        <v>3.0591057649596003</v>
      </c>
      <c r="AV74" s="142">
        <f>[1]Use!AD204</f>
        <v>0.55211215729925534</v>
      </c>
      <c r="AW74" s="142">
        <f>[1]Use!AE204</f>
        <v>2.4551346096514577E-3</v>
      </c>
      <c r="AX74" s="142">
        <f>[1]Use!AF204</f>
        <v>8.8925511845999985</v>
      </c>
      <c r="AY74" s="142">
        <f>[1]Use!AG204</f>
        <v>0.67526134752236633</v>
      </c>
      <c r="AZ74" s="142">
        <f>[1]Use!AH204</f>
        <v>13.959441121539456</v>
      </c>
      <c r="BA74" s="142">
        <f>[1]Use!AI204</f>
        <v>0.95678245228951841</v>
      </c>
      <c r="BB74" s="142">
        <f>[1]Use!AJ204</f>
        <v>0.1194985555717179</v>
      </c>
      <c r="BC74" s="142">
        <f>[1]Use!AK204</f>
        <v>0.74176481879486367</v>
      </c>
      <c r="BD74" s="142">
        <f>[1]Use!AL204</f>
        <v>4.2028561890559941E-4</v>
      </c>
      <c r="BE74" s="142">
        <f>[1]Use!AM204</f>
        <v>5.9478995098788356</v>
      </c>
      <c r="BF74" s="142">
        <f>[1]Use!AN204</f>
        <v>3.5687125559147499E-2</v>
      </c>
      <c r="BG74" s="142">
        <f>[1]Use!AO204</f>
        <v>3.6326640159038449E-2</v>
      </c>
      <c r="BH74" s="142">
        <f>[1]Use!AP204</f>
        <v>7.5197419114624091E-6</v>
      </c>
      <c r="BI74" s="142">
        <f>[1]Use!AQ204</f>
        <v>6.431031091705032E-2</v>
      </c>
      <c r="BJ74" s="142">
        <f>[1]Use!AR204</f>
        <v>47.13027545826359</v>
      </c>
      <c r="BK74" s="143">
        <f>[1]Use!AS204</f>
        <v>0.52414199358271796</v>
      </c>
    </row>
    <row r="75" spans="2:63" s="9" customFormat="1" x14ac:dyDescent="0.2">
      <c r="B75" s="61"/>
      <c r="C75" s="40"/>
      <c r="D75" s="62"/>
      <c r="E75" s="121"/>
      <c r="F75" s="134"/>
      <c r="G75" s="64" t="str">
        <f t="shared" si="40"/>
        <v>KR</v>
      </c>
      <c r="H75" s="10"/>
      <c r="I75" s="65">
        <f t="shared" si="43"/>
        <v>0</v>
      </c>
      <c r="J75" s="66"/>
      <c r="K75" s="135"/>
      <c r="L75" s="136"/>
      <c r="M75" s="136"/>
      <c r="N75" s="136"/>
      <c r="O75" s="136"/>
      <c r="P75" s="136"/>
      <c r="Q75" s="136"/>
      <c r="R75" s="69"/>
      <c r="S75" s="136"/>
      <c r="T75" s="136"/>
      <c r="U75" s="136"/>
      <c r="V75" s="136"/>
      <c r="W75" s="136"/>
      <c r="X75" s="136"/>
      <c r="Y75" s="136"/>
      <c r="Z75" s="137"/>
      <c r="AA75" s="138">
        <f t="shared" si="42"/>
        <v>0</v>
      </c>
      <c r="AB75" s="139">
        <f t="shared" si="41"/>
        <v>0</v>
      </c>
      <c r="AC75" s="139">
        <f t="shared" si="41"/>
        <v>0</v>
      </c>
      <c r="AD75" s="139">
        <f t="shared" si="41"/>
        <v>0</v>
      </c>
      <c r="AE75" s="139">
        <f t="shared" si="41"/>
        <v>0</v>
      </c>
      <c r="AF75" s="139">
        <f t="shared" si="41"/>
        <v>0</v>
      </c>
      <c r="AG75" s="139">
        <f t="shared" si="41"/>
        <v>0</v>
      </c>
      <c r="AH75" s="73">
        <f t="shared" si="41"/>
        <v>0</v>
      </c>
      <c r="AI75" s="139">
        <f t="shared" si="41"/>
        <v>0</v>
      </c>
      <c r="AJ75" s="139">
        <f t="shared" si="41"/>
        <v>0</v>
      </c>
      <c r="AK75" s="139">
        <f t="shared" si="41"/>
        <v>0</v>
      </c>
      <c r="AL75" s="139">
        <f t="shared" si="41"/>
        <v>0</v>
      </c>
      <c r="AM75" s="139">
        <f t="shared" si="41"/>
        <v>0</v>
      </c>
      <c r="AN75" s="139">
        <f t="shared" si="41"/>
        <v>0</v>
      </c>
      <c r="AO75" s="139">
        <f t="shared" si="41"/>
        <v>0</v>
      </c>
      <c r="AP75" s="140">
        <f t="shared" si="41"/>
        <v>0</v>
      </c>
      <c r="AQ75" s="22" t="s">
        <v>24</v>
      </c>
      <c r="AR75" s="141">
        <f>[1]Use!Z206</f>
        <v>12.234084506550674</v>
      </c>
      <c r="AS75" s="142">
        <f>[1]Use!AA206</f>
        <v>234.8989810323547</v>
      </c>
      <c r="AT75" s="142">
        <f>[1]Use!AB206</f>
        <v>3.5630188857735681E-2</v>
      </c>
      <c r="AU75" s="142">
        <f>[1]Use!AC206</f>
        <v>3.8436837921672877</v>
      </c>
      <c r="AV75" s="142">
        <f>[1]Use!AD206</f>
        <v>1.2689176828585149</v>
      </c>
      <c r="AW75" s="142">
        <f>[1]Use!AE206</f>
        <v>4.9763942379460408E-3</v>
      </c>
      <c r="AX75" s="142">
        <f>[1]Use!AF206</f>
        <v>12.398016804469641</v>
      </c>
      <c r="AY75" s="142">
        <f>[1]Use!AG206</f>
        <v>0.91186579537672896</v>
      </c>
      <c r="AZ75" s="142">
        <f>[1]Use!AH206</f>
        <v>28.470603961931722</v>
      </c>
      <c r="BA75" s="142">
        <f>[1]Use!AI206</f>
        <v>1.818666411652452</v>
      </c>
      <c r="BB75" s="142">
        <f>[1]Use!AJ206</f>
        <v>0.14924782451864252</v>
      </c>
      <c r="BC75" s="142">
        <f>[1]Use!AK206</f>
        <v>1.6687019180538991</v>
      </c>
      <c r="BD75" s="142">
        <f>[1]Use!AL206</f>
        <v>5.7393476034465465E-4</v>
      </c>
      <c r="BE75" s="142">
        <f>[1]Use!AM206</f>
        <v>5.9916607636351369</v>
      </c>
      <c r="BF75" s="142">
        <f>[1]Use!AN206</f>
        <v>4.607267696461987E-2</v>
      </c>
      <c r="BG75" s="142">
        <f>[1]Use!AO206</f>
        <v>4.6892735523625904E-2</v>
      </c>
      <c r="BH75" s="142">
        <f>[1]Use!AP206</f>
        <v>8.296386666466442E-6</v>
      </c>
      <c r="BI75" s="142">
        <f>[1]Use!AQ206</f>
        <v>7.0524950434210532E-2</v>
      </c>
      <c r="BJ75" s="142">
        <f>[1]Use!AR206</f>
        <v>114.26712407784589</v>
      </c>
      <c r="BK75" s="143">
        <f>[1]Use!AS206</f>
        <v>0.35566876532647612</v>
      </c>
    </row>
    <row r="76" spans="2:63" s="9" customFormat="1" x14ac:dyDescent="0.2">
      <c r="B76" s="61"/>
      <c r="C76" s="40"/>
      <c r="D76" s="62"/>
      <c r="E76" s="121"/>
      <c r="F76" s="134"/>
      <c r="G76" s="64" t="str">
        <f t="shared" si="40"/>
        <v>US</v>
      </c>
      <c r="H76" s="10"/>
      <c r="I76" s="65">
        <f>I124</f>
        <v>0</v>
      </c>
      <c r="J76" s="66"/>
      <c r="K76" s="135"/>
      <c r="L76" s="136"/>
      <c r="M76" s="136"/>
      <c r="N76" s="136"/>
      <c r="O76" s="136"/>
      <c r="P76" s="136"/>
      <c r="Q76" s="136"/>
      <c r="R76" s="69"/>
      <c r="S76" s="136"/>
      <c r="T76" s="136"/>
      <c r="U76" s="136"/>
      <c r="V76" s="136"/>
      <c r="W76" s="136"/>
      <c r="X76" s="136"/>
      <c r="Y76" s="136"/>
      <c r="Z76" s="137"/>
      <c r="AA76" s="138">
        <f t="shared" si="42"/>
        <v>0</v>
      </c>
      <c r="AB76" s="139">
        <f t="shared" si="41"/>
        <v>0</v>
      </c>
      <c r="AC76" s="139">
        <f t="shared" si="41"/>
        <v>0</v>
      </c>
      <c r="AD76" s="139">
        <f t="shared" si="41"/>
        <v>0</v>
      </c>
      <c r="AE76" s="139">
        <f t="shared" si="41"/>
        <v>0</v>
      </c>
      <c r="AF76" s="139">
        <f t="shared" si="41"/>
        <v>0</v>
      </c>
      <c r="AG76" s="139">
        <f t="shared" si="41"/>
        <v>0</v>
      </c>
      <c r="AH76" s="73">
        <f t="shared" si="41"/>
        <v>0</v>
      </c>
      <c r="AI76" s="139">
        <f t="shared" si="41"/>
        <v>0</v>
      </c>
      <c r="AJ76" s="139">
        <f t="shared" si="41"/>
        <v>0</v>
      </c>
      <c r="AK76" s="139">
        <f t="shared" si="41"/>
        <v>0</v>
      </c>
      <c r="AL76" s="139">
        <f t="shared" si="41"/>
        <v>0</v>
      </c>
      <c r="AM76" s="139">
        <f t="shared" si="41"/>
        <v>0</v>
      </c>
      <c r="AN76" s="139">
        <f t="shared" si="41"/>
        <v>0</v>
      </c>
      <c r="AO76" s="139">
        <f t="shared" si="41"/>
        <v>0</v>
      </c>
      <c r="AP76" s="140">
        <f t="shared" si="41"/>
        <v>0</v>
      </c>
      <c r="AQ76" s="75" t="s">
        <v>24</v>
      </c>
      <c r="AR76" s="141">
        <v>0</v>
      </c>
      <c r="AS76" s="144">
        <v>0</v>
      </c>
      <c r="AT76" s="144">
        <v>0</v>
      </c>
      <c r="AU76" s="144">
        <v>0</v>
      </c>
      <c r="AV76" s="144">
        <v>0</v>
      </c>
      <c r="AW76" s="144">
        <v>0</v>
      </c>
      <c r="AX76" s="144">
        <v>0</v>
      </c>
      <c r="AY76" s="144">
        <v>0</v>
      </c>
      <c r="AZ76" s="144">
        <v>0</v>
      </c>
      <c r="BA76" s="144">
        <v>0</v>
      </c>
      <c r="BB76" s="144">
        <v>0</v>
      </c>
      <c r="BC76" s="144">
        <v>0</v>
      </c>
      <c r="BD76" s="144">
        <v>0</v>
      </c>
      <c r="BE76" s="144">
        <v>0</v>
      </c>
      <c r="BF76" s="144">
        <v>0</v>
      </c>
      <c r="BG76" s="144">
        <v>0</v>
      </c>
      <c r="BH76" s="144">
        <v>0</v>
      </c>
      <c r="BI76" s="144">
        <v>0</v>
      </c>
      <c r="BJ76" s="144">
        <v>0</v>
      </c>
      <c r="BK76" s="145">
        <v>0</v>
      </c>
    </row>
    <row r="77" spans="2:63" s="9" customFormat="1" x14ac:dyDescent="0.2">
      <c r="B77" s="61"/>
      <c r="C77" s="40"/>
      <c r="D77" s="111"/>
      <c r="E77" s="122"/>
      <c r="F77" s="146"/>
      <c r="G77" s="80" t="str">
        <f t="shared" si="40"/>
        <v>Japan</v>
      </c>
      <c r="H77" s="147"/>
      <c r="I77" s="82">
        <f>I125</f>
        <v>0</v>
      </c>
      <c r="J77" s="83"/>
      <c r="K77" s="148"/>
      <c r="L77" s="149"/>
      <c r="M77" s="149"/>
      <c r="N77" s="149"/>
      <c r="O77" s="149"/>
      <c r="P77" s="149"/>
      <c r="Q77" s="149"/>
      <c r="R77" s="86"/>
      <c r="S77" s="149"/>
      <c r="T77" s="149"/>
      <c r="U77" s="149"/>
      <c r="V77" s="149"/>
      <c r="W77" s="149"/>
      <c r="X77" s="149"/>
      <c r="Y77" s="149"/>
      <c r="Z77" s="150"/>
      <c r="AA77" s="151">
        <f t="shared" si="42"/>
        <v>0</v>
      </c>
      <c r="AB77" s="152">
        <f t="shared" si="41"/>
        <v>0</v>
      </c>
      <c r="AC77" s="152">
        <f t="shared" si="41"/>
        <v>0</v>
      </c>
      <c r="AD77" s="152">
        <f t="shared" si="41"/>
        <v>0</v>
      </c>
      <c r="AE77" s="152">
        <f t="shared" si="41"/>
        <v>0</v>
      </c>
      <c r="AF77" s="152">
        <f t="shared" si="41"/>
        <v>0</v>
      </c>
      <c r="AG77" s="152">
        <f t="shared" si="41"/>
        <v>0</v>
      </c>
      <c r="AH77" s="35">
        <f t="shared" si="41"/>
        <v>0</v>
      </c>
      <c r="AI77" s="152">
        <f t="shared" si="41"/>
        <v>0</v>
      </c>
      <c r="AJ77" s="152">
        <f t="shared" si="41"/>
        <v>0</v>
      </c>
      <c r="AK77" s="152">
        <f t="shared" si="41"/>
        <v>0</v>
      </c>
      <c r="AL77" s="152">
        <f t="shared" si="41"/>
        <v>0</v>
      </c>
      <c r="AM77" s="152">
        <f t="shared" si="41"/>
        <v>0</v>
      </c>
      <c r="AN77" s="152">
        <f t="shared" si="41"/>
        <v>0</v>
      </c>
      <c r="AO77" s="152">
        <f t="shared" si="41"/>
        <v>0</v>
      </c>
      <c r="AP77" s="153">
        <f t="shared" si="41"/>
        <v>0</v>
      </c>
      <c r="AQ77" s="91" t="s">
        <v>24</v>
      </c>
      <c r="AR77" s="154">
        <v>0</v>
      </c>
      <c r="AS77" s="155">
        <v>0</v>
      </c>
      <c r="AT77" s="155">
        <v>0</v>
      </c>
      <c r="AU77" s="155">
        <v>0</v>
      </c>
      <c r="AV77" s="155">
        <v>0</v>
      </c>
      <c r="AW77" s="155">
        <v>0</v>
      </c>
      <c r="AX77" s="155">
        <v>0</v>
      </c>
      <c r="AY77" s="155">
        <v>0</v>
      </c>
      <c r="AZ77" s="155">
        <v>0</v>
      </c>
      <c r="BA77" s="155">
        <v>0</v>
      </c>
      <c r="BB77" s="155">
        <v>0</v>
      </c>
      <c r="BC77" s="155">
        <v>0</v>
      </c>
      <c r="BD77" s="155">
        <v>0</v>
      </c>
      <c r="BE77" s="155">
        <v>0</v>
      </c>
      <c r="BF77" s="155">
        <v>0</v>
      </c>
      <c r="BG77" s="155">
        <v>0</v>
      </c>
      <c r="BH77" s="155">
        <v>0</v>
      </c>
      <c r="BI77" s="155">
        <v>0</v>
      </c>
      <c r="BJ77" s="155">
        <v>0</v>
      </c>
      <c r="BK77" s="156">
        <v>0</v>
      </c>
    </row>
    <row r="78" spans="2:63" x14ac:dyDescent="0.2">
      <c r="B78" s="61"/>
      <c r="C78" s="40"/>
      <c r="D78" s="41" t="str">
        <f>[1]LCI!C32</f>
        <v>Silica sand</v>
      </c>
      <c r="E78" s="120"/>
      <c r="F78" s="97" t="str">
        <f>'[1]Unit factor_selected'!D320</f>
        <v>market for silica sand | silica sand | Cutoff, U</v>
      </c>
      <c r="G78" s="43" t="str">
        <f>'[1]Unit factor_selected'!E320</f>
        <v>GLO</v>
      </c>
      <c r="H78" s="114" t="str">
        <f>'[1]Unit factor_selected'!F320</f>
        <v>c2e83761-ac38-3388-be0c-a428550d0702</v>
      </c>
      <c r="I78" s="45">
        <v>1</v>
      </c>
      <c r="J78" s="45">
        <f>I78</f>
        <v>1</v>
      </c>
      <c r="K78" s="98">
        <v>0</v>
      </c>
      <c r="L78" s="99">
        <v>0</v>
      </c>
      <c r="M78" s="99">
        <v>0</v>
      </c>
      <c r="N78" s="99">
        <v>0</v>
      </c>
      <c r="O78" s="99">
        <v>0</v>
      </c>
      <c r="P78" s="99">
        <v>0</v>
      </c>
      <c r="Q78" s="99">
        <v>0</v>
      </c>
      <c r="R78" s="100">
        <f>'[1]EV proj_BAU'!AJ$73*[1]LCI!$D32</f>
        <v>3.5567009253558561E-3</v>
      </c>
      <c r="S78" s="99">
        <v>0</v>
      </c>
      <c r="T78" s="99">
        <v>0</v>
      </c>
      <c r="U78" s="99">
        <v>0</v>
      </c>
      <c r="V78" s="99">
        <v>0</v>
      </c>
      <c r="W78" s="99">
        <v>0</v>
      </c>
      <c r="X78" s="99">
        <v>0</v>
      </c>
      <c r="Y78" s="99">
        <v>0</v>
      </c>
      <c r="Z78" s="157">
        <f>'[1]EV proj_BAU'!AK$73*[1]LCI!$D32</f>
        <v>7.2847592546927582E-3</v>
      </c>
      <c r="AA78" s="51">
        <f>$I78*K78</f>
        <v>0</v>
      </c>
      <c r="AB78" s="52">
        <f t="shared" ref="AB78:AP86" si="44">$I78*L78</f>
        <v>0</v>
      </c>
      <c r="AC78" s="52">
        <f t="shared" si="44"/>
        <v>0</v>
      </c>
      <c r="AD78" s="52">
        <f t="shared" si="44"/>
        <v>0</v>
      </c>
      <c r="AE78" s="52">
        <f t="shared" si="44"/>
        <v>0</v>
      </c>
      <c r="AF78" s="52">
        <f t="shared" si="44"/>
        <v>0</v>
      </c>
      <c r="AG78" s="52">
        <f t="shared" si="44"/>
        <v>0</v>
      </c>
      <c r="AH78" s="53">
        <f t="shared" si="44"/>
        <v>3.5567009253558561E-3</v>
      </c>
      <c r="AI78" s="52">
        <f t="shared" si="44"/>
        <v>0</v>
      </c>
      <c r="AJ78" s="52">
        <f t="shared" si="44"/>
        <v>0</v>
      </c>
      <c r="AK78" s="52">
        <f t="shared" si="44"/>
        <v>0</v>
      </c>
      <c r="AL78" s="52">
        <f t="shared" si="44"/>
        <v>0</v>
      </c>
      <c r="AM78" s="52">
        <f t="shared" si="44"/>
        <v>0</v>
      </c>
      <c r="AN78" s="52">
        <f t="shared" si="44"/>
        <v>0</v>
      </c>
      <c r="AO78" s="52">
        <f t="shared" si="44"/>
        <v>0</v>
      </c>
      <c r="AP78" s="130">
        <f t="shared" si="44"/>
        <v>7.2847592546927582E-3</v>
      </c>
      <c r="AQ78" s="55" t="str">
        <f>VLOOKUP($H78,'[1]Unit factor_selected'!$F$3:$AC$346,'[1]Unit factor_selected'!H$1,FALSE)</f>
        <v>kg</v>
      </c>
      <c r="AR78" s="56">
        <f>VLOOKUP($H78,'[1]Unit factor_selected'!$F$3:$AC$346,'[1]Unit factor_selected'!J$1,FALSE)</f>
        <v>4.249327E-2</v>
      </c>
      <c r="AS78" s="57">
        <f>VLOOKUP($H78,'[1]Unit factor_selected'!$F$3:$AC$346,'[1]Unit factor_selected'!K$1,FALSE)</f>
        <v>0.54513425400000004</v>
      </c>
      <c r="AT78" s="58">
        <f>VLOOKUP($H78,'[1]Unit factor_selected'!$F$3:$AC$346,'[1]Unit factor_selected'!L$1,FALSE)</f>
        <v>8.81E-5</v>
      </c>
      <c r="AU78" s="59">
        <f>VLOOKUP($H78,'[1]Unit factor_selected'!$F$3:$AC$346,'[1]Unit factor_selected'!M$1,FALSE)</f>
        <v>1.0780967000000001E-2</v>
      </c>
      <c r="AV78" s="58">
        <f>VLOOKUP($H78,'[1]Unit factor_selected'!$F$3:$AC$346,'[1]Unit factor_selected'!N$1,FALSE)</f>
        <v>7.7039700000000003E-4</v>
      </c>
      <c r="AW78" s="58">
        <f>VLOOKUP($H78,'[1]Unit factor_selected'!$F$3:$AC$346,'[1]Unit factor_selected'!O$1,FALSE)</f>
        <v>7.8499999999999994E-6</v>
      </c>
      <c r="AX78" s="59">
        <f>VLOOKUP($H78,'[1]Unit factor_selected'!$F$3:$AC$346,'[1]Unit factor_selected'!P$1,FALSE)</f>
        <v>4.2947282000000003E-2</v>
      </c>
      <c r="AY78" s="58">
        <f>VLOOKUP($H78,'[1]Unit factor_selected'!$F$3:$AC$346,'[1]Unit factor_selected'!Q$1,FALSE)</f>
        <v>1.606215E-3</v>
      </c>
      <c r="AZ78" s="59">
        <f>VLOOKUP($H78,'[1]Unit factor_selected'!$F$3:$AC$346,'[1]Unit factor_selected'!R$1,FALSE)</f>
        <v>3.0687149E-2</v>
      </c>
      <c r="BA78" s="58">
        <f>VLOOKUP($H78,'[1]Unit factor_selected'!$F$3:$AC$346,'[1]Unit factor_selected'!S$1,FALSE)</f>
        <v>5.47636E-4</v>
      </c>
      <c r="BB78" s="58">
        <f>VLOOKUP($H78,'[1]Unit factor_selected'!$F$3:$AC$346,'[1]Unit factor_selected'!T$1,FALSE)</f>
        <v>1.2011739E-2</v>
      </c>
      <c r="BC78" s="58">
        <f>VLOOKUP($H78,'[1]Unit factor_selected'!$F$3:$AC$346,'[1]Unit factor_selected'!U$1,FALSE)</f>
        <v>1.1899619999999999E-3</v>
      </c>
      <c r="BD78" s="58">
        <f>VLOOKUP($H78,'[1]Unit factor_selected'!$F$3:$AC$346,'[1]Unit factor_selected'!V$1,FALSE)</f>
        <v>1.4500000000000001E-6</v>
      </c>
      <c r="BE78" s="58">
        <f>VLOOKUP($H78,'[1]Unit factor_selected'!$F$3:$AC$346,'[1]Unit factor_selected'!W$1,FALSE)</f>
        <v>5.9299999999999998E-5</v>
      </c>
      <c r="BF78" s="58">
        <f>VLOOKUP($H78,'[1]Unit factor_selected'!$F$3:$AC$346,'[1]Unit factor_selected'!X$1,FALSE)</f>
        <v>2.11805E-4</v>
      </c>
      <c r="BG78" s="58">
        <f>VLOOKUP($H78,'[1]Unit factor_selected'!$F$3:$AC$346,'[1]Unit factor_selected'!Y$1,FALSE)</f>
        <v>2.15429E-4</v>
      </c>
      <c r="BH78" s="58">
        <f>VLOOKUP($H78,'[1]Unit factor_selected'!$F$3:$AC$346,'[1]Unit factor_selected'!Z$1,FALSE)</f>
        <v>1.6800000000000002E-8</v>
      </c>
      <c r="BI78" s="58">
        <f>VLOOKUP($H78,'[1]Unit factor_selected'!$F$3:$AC$346,'[1]Unit factor_selected'!AA$1,FALSE)</f>
        <v>2.13246E-4</v>
      </c>
      <c r="BJ78" s="59">
        <f>VLOOKUP($H78,'[1]Unit factor_selected'!$F$3:$AC$346,'[1]Unit factor_selected'!AB$1,FALSE)</f>
        <v>0.28210303599999997</v>
      </c>
      <c r="BK78" s="60">
        <f>VLOOKUP($H78,'[1]Unit factor_selected'!$F$3:$AC$346,'[1]Unit factor_selected'!AC$1,FALSE)</f>
        <v>3.6904800000000002E-4</v>
      </c>
    </row>
    <row r="79" spans="2:63" x14ac:dyDescent="0.2">
      <c r="B79" s="61"/>
      <c r="C79" s="40"/>
      <c r="D79" s="62" t="str">
        <f>[1]LCI!C33</f>
        <v>Hydrochloric acid (HCl)</v>
      </c>
      <c r="E79" s="121"/>
      <c r="F79" s="102" t="str">
        <f>'[1]Unit factor_selected'!D302</f>
        <v>market for hydrochloric acid, without water, in 30% solution state | hydrochloric acid, without water, in 30% solution state | Cutoff, U</v>
      </c>
      <c r="G79" s="64" t="str">
        <f>'[1]Unit factor_selected'!E302</f>
        <v>RoW</v>
      </c>
      <c r="H79" s="2" t="str">
        <f>'[1]Unit factor_selected'!F302</f>
        <v>89ed3c42-1153-3173-bafe-d088ea73e6cc</v>
      </c>
      <c r="I79" s="65">
        <v>1</v>
      </c>
      <c r="J79" s="65">
        <f>I79</f>
        <v>1</v>
      </c>
      <c r="K79" s="103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104">
        <f>'[1]EV proj_BAU'!AJ$73*[1]LCI!$D33</f>
        <v>1.0686417917926997E-2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158">
        <f>'[1]EV proj_BAU'!AK$73*[1]LCI!$D33</f>
        <v>2.1887694090934658E-2</v>
      </c>
      <c r="AA79" s="71">
        <f t="shared" ref="AA79:AA86" si="45">$I79*K79</f>
        <v>0</v>
      </c>
      <c r="AB79" s="72">
        <f t="shared" si="44"/>
        <v>0</v>
      </c>
      <c r="AC79" s="72">
        <f t="shared" si="44"/>
        <v>0</v>
      </c>
      <c r="AD79" s="72">
        <f t="shared" si="44"/>
        <v>0</v>
      </c>
      <c r="AE79" s="72">
        <f t="shared" si="44"/>
        <v>0</v>
      </c>
      <c r="AF79" s="72">
        <f t="shared" si="44"/>
        <v>0</v>
      </c>
      <c r="AG79" s="72">
        <f t="shared" si="44"/>
        <v>0</v>
      </c>
      <c r="AH79" s="73">
        <f t="shared" si="44"/>
        <v>1.0686417917926997E-2</v>
      </c>
      <c r="AI79" s="72">
        <f t="shared" si="44"/>
        <v>0</v>
      </c>
      <c r="AJ79" s="72">
        <f t="shared" si="44"/>
        <v>0</v>
      </c>
      <c r="AK79" s="72">
        <f t="shared" si="44"/>
        <v>0</v>
      </c>
      <c r="AL79" s="72">
        <f t="shared" si="44"/>
        <v>0</v>
      </c>
      <c r="AM79" s="72">
        <f t="shared" si="44"/>
        <v>0</v>
      </c>
      <c r="AN79" s="72">
        <f t="shared" si="44"/>
        <v>0</v>
      </c>
      <c r="AO79" s="72">
        <f t="shared" si="44"/>
        <v>0</v>
      </c>
      <c r="AP79" s="140">
        <f t="shared" si="44"/>
        <v>2.1887694090934658E-2</v>
      </c>
      <c r="AQ79" s="75" t="str">
        <f>VLOOKUP($H79,'[1]Unit factor_selected'!$F$3:$AC$346,'[1]Unit factor_selected'!H$1,FALSE)</f>
        <v>kg</v>
      </c>
      <c r="AR79" s="76">
        <f>VLOOKUP($H79,'[1]Unit factor_selected'!$F$3:$AC$346,'[1]Unit factor_selected'!J$1,FALSE)</f>
        <v>0.78859149299999998</v>
      </c>
      <c r="AS79" s="6">
        <f>VLOOKUP($H79,'[1]Unit factor_selected'!$F$3:$AC$346,'[1]Unit factor_selected'!K$1,FALSE)</f>
        <v>13.168249319999999</v>
      </c>
      <c r="AT79" s="7">
        <f>VLOOKUP($H79,'[1]Unit factor_selected'!$F$3:$AC$346,'[1]Unit factor_selected'!L$1,FALSE)</f>
        <v>2.064948E-3</v>
      </c>
      <c r="AU79" s="5">
        <f>VLOOKUP($H79,'[1]Unit factor_selected'!$F$3:$AC$346,'[1]Unit factor_selected'!M$1,FALSE)</f>
        <v>0.22514500600000001</v>
      </c>
      <c r="AV79" s="7">
        <f>VLOOKUP($H79,'[1]Unit factor_selected'!$F$3:$AC$346,'[1]Unit factor_selected'!N$1,FALSE)</f>
        <v>0.10193595699999999</v>
      </c>
      <c r="AW79" s="7">
        <f>VLOOKUP($H79,'[1]Unit factor_selected'!$F$3:$AC$346,'[1]Unit factor_selected'!O$1,FALSE)</f>
        <v>3.8016800000000001E-4</v>
      </c>
      <c r="AX79" s="5">
        <f>VLOOKUP($H79,'[1]Unit factor_selected'!$F$3:$AC$346,'[1]Unit factor_selected'!P$1,FALSE)</f>
        <v>0.802065951</v>
      </c>
      <c r="AY79" s="7">
        <f>VLOOKUP($H79,'[1]Unit factor_selected'!$F$3:$AC$346,'[1]Unit factor_selected'!Q$1,FALSE)</f>
        <v>6.9526096999999995E-2</v>
      </c>
      <c r="AZ79" s="5">
        <f>VLOOKUP($H79,'[1]Unit factor_selected'!$F$3:$AC$346,'[1]Unit factor_selected'!R$1,FALSE)</f>
        <v>1.9609882300000001</v>
      </c>
      <c r="BA79" s="7">
        <f>VLOOKUP($H79,'[1]Unit factor_selected'!$F$3:$AC$346,'[1]Unit factor_selected'!S$1,FALSE)</f>
        <v>7.5640887000000004E-2</v>
      </c>
      <c r="BB79" s="7">
        <f>VLOOKUP($H79,'[1]Unit factor_selected'!$F$3:$AC$346,'[1]Unit factor_selected'!T$1,FALSE)</f>
        <v>1.401615E-2</v>
      </c>
      <c r="BC79" s="7">
        <f>VLOOKUP($H79,'[1]Unit factor_selected'!$F$3:$AC$346,'[1]Unit factor_selected'!U$1,FALSE)</f>
        <v>0.13298373399999999</v>
      </c>
      <c r="BD79" s="7">
        <f>VLOOKUP($H79,'[1]Unit factor_selected'!$F$3:$AC$346,'[1]Unit factor_selected'!V$1,FALSE)</f>
        <v>3.8699999999999999E-5</v>
      </c>
      <c r="BE79" s="7">
        <f>VLOOKUP($H79,'[1]Unit factor_selected'!$F$3:$AC$346,'[1]Unit factor_selected'!W$1,FALSE)</f>
        <v>6.8800809999999997E-3</v>
      </c>
      <c r="BF79" s="7">
        <f>VLOOKUP($H79,'[1]Unit factor_selected'!$F$3:$AC$346,'[1]Unit factor_selected'!X$1,FALSE)</f>
        <v>1.9933669999999998E-3</v>
      </c>
      <c r="BG79" s="7">
        <f>VLOOKUP($H79,'[1]Unit factor_selected'!$F$3:$AC$346,'[1]Unit factor_selected'!Y$1,FALSE)</f>
        <v>2.0231569999999998E-3</v>
      </c>
      <c r="BH79" s="7">
        <f>VLOOKUP($H79,'[1]Unit factor_selected'!$F$3:$AC$346,'[1]Unit factor_selected'!Z$1,FALSE)</f>
        <v>6.7800000000000001E-7</v>
      </c>
      <c r="BI79" s="7">
        <f>VLOOKUP($H79,'[1]Unit factor_selected'!$F$3:$AC$346,'[1]Unit factor_selected'!AA$1,FALSE)</f>
        <v>4.1585169999999996E-3</v>
      </c>
      <c r="BJ79" s="5">
        <f>VLOOKUP($H79,'[1]Unit factor_selected'!$F$3:$AC$346,'[1]Unit factor_selected'!AB$1,FALSE)</f>
        <v>9.4626985599999998</v>
      </c>
      <c r="BK79" s="77">
        <f>VLOOKUP($H79,'[1]Unit factor_selected'!$F$3:$AC$346,'[1]Unit factor_selected'!AC$1,FALSE)</f>
        <v>2.0069692E-2</v>
      </c>
    </row>
    <row r="80" spans="2:63" x14ac:dyDescent="0.2">
      <c r="B80" s="61"/>
      <c r="C80" s="40"/>
      <c r="D80" s="62" t="str">
        <f>[1]LCI!C34</f>
        <v>Carbon monoxide (CO)</v>
      </c>
      <c r="E80" s="121"/>
      <c r="F80" s="102" t="str">
        <f>'[1]Unit factor_selected'!D329</f>
        <v>market for carbon monoxide | carbon monoxide | Cutoff, U</v>
      </c>
      <c r="G80" s="64" t="str">
        <f>'[1]Unit factor_selected'!E329</f>
        <v>RoW</v>
      </c>
      <c r="H80" s="2" t="str">
        <f>'[1]Unit factor_selected'!F329</f>
        <v>4824fd12-f1ad-39e1-8479-e9c4eefe76bb</v>
      </c>
      <c r="I80" s="65">
        <v>1</v>
      </c>
      <c r="J80" s="65">
        <f t="shared" ref="J80:J86" si="46">I80</f>
        <v>1</v>
      </c>
      <c r="K80" s="103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104">
        <f>'[1]EV proj_BAU'!AJ$73*[1]LCI!$D34</f>
        <v>9.5176174702592533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158">
        <f>'[1]EV proj_BAU'!AK$73*[1]LCI!$D34</f>
        <v>19.493781851269823</v>
      </c>
      <c r="AA80" s="71">
        <f t="shared" si="45"/>
        <v>0</v>
      </c>
      <c r="AB80" s="72">
        <f t="shared" si="44"/>
        <v>0</v>
      </c>
      <c r="AC80" s="72">
        <f t="shared" si="44"/>
        <v>0</v>
      </c>
      <c r="AD80" s="72">
        <f t="shared" si="44"/>
        <v>0</v>
      </c>
      <c r="AE80" s="72">
        <f t="shared" si="44"/>
        <v>0</v>
      </c>
      <c r="AF80" s="72">
        <f t="shared" si="44"/>
        <v>0</v>
      </c>
      <c r="AG80" s="72">
        <f t="shared" si="44"/>
        <v>0</v>
      </c>
      <c r="AH80" s="73">
        <f t="shared" si="44"/>
        <v>9.5176174702592533</v>
      </c>
      <c r="AI80" s="72">
        <f t="shared" si="44"/>
        <v>0</v>
      </c>
      <c r="AJ80" s="72">
        <f t="shared" si="44"/>
        <v>0</v>
      </c>
      <c r="AK80" s="72">
        <f t="shared" si="44"/>
        <v>0</v>
      </c>
      <c r="AL80" s="72">
        <f t="shared" si="44"/>
        <v>0</v>
      </c>
      <c r="AM80" s="72">
        <f t="shared" si="44"/>
        <v>0</v>
      </c>
      <c r="AN80" s="72">
        <f t="shared" si="44"/>
        <v>0</v>
      </c>
      <c r="AO80" s="72">
        <f t="shared" si="44"/>
        <v>0</v>
      </c>
      <c r="AP80" s="140">
        <f t="shared" si="44"/>
        <v>19.493781851269823</v>
      </c>
      <c r="AQ80" s="75" t="str">
        <f>VLOOKUP($H80,'[1]Unit factor_selected'!$F$3:$AC$346,'[1]Unit factor_selected'!H$1,FALSE)</f>
        <v>kg</v>
      </c>
      <c r="AR80" s="76">
        <f>VLOOKUP($H80,'[1]Unit factor_selected'!$F$3:$AC$346,'[1]Unit factor_selected'!J$1,FALSE)</f>
        <v>1.7539447269999999</v>
      </c>
      <c r="AS80" s="6">
        <f>VLOOKUP($H80,'[1]Unit factor_selected'!$F$3:$AC$346,'[1]Unit factor_selected'!K$1,FALSE)</f>
        <v>56.644718529999999</v>
      </c>
      <c r="AT80" s="7">
        <f>VLOOKUP($H80,'[1]Unit factor_selected'!$F$3:$AC$346,'[1]Unit factor_selected'!L$1,FALSE)</f>
        <v>4.1665560000000001E-3</v>
      </c>
      <c r="AU80" s="5">
        <f>VLOOKUP($H80,'[1]Unit factor_selected'!$F$3:$AC$346,'[1]Unit factor_selected'!M$1,FALSE)</f>
        <v>1.098848249</v>
      </c>
      <c r="AV80" s="7">
        <f>VLOOKUP($H80,'[1]Unit factor_selected'!$F$3:$AC$346,'[1]Unit factor_selected'!N$1,FALSE)</f>
        <v>7.1425714000000001E-2</v>
      </c>
      <c r="AW80" s="7">
        <f>VLOOKUP($H80,'[1]Unit factor_selected'!$F$3:$AC$346,'[1]Unit factor_selected'!O$1,FALSE)</f>
        <v>6.8695099999999999E-4</v>
      </c>
      <c r="AX80" s="5">
        <f>VLOOKUP($H80,'[1]Unit factor_selected'!$F$3:$AC$346,'[1]Unit factor_selected'!P$1,FALSE)</f>
        <v>1.7830104410000001</v>
      </c>
      <c r="AY80" s="7">
        <f>VLOOKUP($H80,'[1]Unit factor_selected'!$F$3:$AC$346,'[1]Unit factor_selected'!Q$1,FALSE)</f>
        <v>9.1728334999999994E-2</v>
      </c>
      <c r="AZ80" s="5">
        <f>VLOOKUP($H80,'[1]Unit factor_selected'!$F$3:$AC$346,'[1]Unit factor_selected'!R$1,FALSE)</f>
        <v>1.628947666</v>
      </c>
      <c r="BA80" s="7">
        <f>VLOOKUP($H80,'[1]Unit factor_selected'!$F$3:$AC$346,'[1]Unit factor_selected'!S$1,FALSE)</f>
        <v>0.19362759700000001</v>
      </c>
      <c r="BB80" s="7">
        <f>VLOOKUP($H80,'[1]Unit factor_selected'!$F$3:$AC$346,'[1]Unit factor_selected'!T$1,FALSE)</f>
        <v>1.4220996E-2</v>
      </c>
      <c r="BC80" s="7">
        <f>VLOOKUP($H80,'[1]Unit factor_selected'!$F$3:$AC$346,'[1]Unit factor_selected'!U$1,FALSE)</f>
        <v>9.4777765999999999E-2</v>
      </c>
      <c r="BD80" s="7">
        <f>VLOOKUP($H80,'[1]Unit factor_selected'!$F$3:$AC$346,'[1]Unit factor_selected'!V$1,FALSE)</f>
        <v>5.0300000000000003E-5</v>
      </c>
      <c r="BE80" s="7">
        <f>VLOOKUP($H80,'[1]Unit factor_selected'!$F$3:$AC$346,'[1]Unit factor_selected'!W$1,FALSE)</f>
        <v>3.9983070000000004E-3</v>
      </c>
      <c r="BF80" s="7">
        <f>VLOOKUP($H80,'[1]Unit factor_selected'!$F$3:$AC$346,'[1]Unit factor_selected'!X$1,FALSE)</f>
        <v>4.4531359999999999E-3</v>
      </c>
      <c r="BG80" s="7">
        <f>VLOOKUP($H80,'[1]Unit factor_selected'!$F$3:$AC$346,'[1]Unit factor_selected'!Y$1,FALSE)</f>
        <v>4.5621180000000004E-3</v>
      </c>
      <c r="BH80" s="7">
        <f>VLOOKUP($H80,'[1]Unit factor_selected'!$F$3:$AC$346,'[1]Unit factor_selected'!Z$1,FALSE)</f>
        <v>1.11E-6</v>
      </c>
      <c r="BI80" s="7">
        <f>VLOOKUP($H80,'[1]Unit factor_selected'!$F$3:$AC$346,'[1]Unit factor_selected'!AA$1,FALSE)</f>
        <v>7.2054440000000001E-3</v>
      </c>
      <c r="BJ80" s="5">
        <f>VLOOKUP($H80,'[1]Unit factor_selected'!$F$3:$AC$346,'[1]Unit factor_selected'!AB$1,FALSE)</f>
        <v>4.7202559040000001</v>
      </c>
      <c r="BK80" s="77">
        <f>VLOOKUP($H80,'[1]Unit factor_selected'!$F$3:$AC$346,'[1]Unit factor_selected'!AC$1,FALSE)</f>
        <v>1.1369326000000001E-2</v>
      </c>
    </row>
    <row r="81" spans="2:63" x14ac:dyDescent="0.2">
      <c r="B81" s="61"/>
      <c r="C81" s="40"/>
      <c r="D81" s="62" t="str">
        <f>[1]LCI!C35</f>
        <v>Ethoxylated alcohols</v>
      </c>
      <c r="E81" s="121"/>
      <c r="F81" s="102" t="str">
        <f>'[1]Unit factor_selected'!D330</f>
        <v>market for ethoxylated alcohol (AE11) | ethoxylated alcohol (AE11) | Cutoff, U</v>
      </c>
      <c r="G81" s="64" t="str">
        <f>'[1]Unit factor_selected'!E330</f>
        <v>RoW</v>
      </c>
      <c r="H81" s="2" t="str">
        <f>'[1]Unit factor_selected'!F330</f>
        <v>be1d3337-1dcf-3294-9ced-ee30f8ed36be</v>
      </c>
      <c r="I81" s="65">
        <v>1</v>
      </c>
      <c r="J81" s="65">
        <f t="shared" si="46"/>
        <v>1</v>
      </c>
      <c r="K81" s="103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104">
        <f>'[1]EV proj_BAU'!AJ$73*[1]LCI!$D35</f>
        <v>9.1919509236031607E-2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158">
        <f>'[1]EV proj_BAU'!AK$73*[1]LCI!$D35</f>
        <v>0.18826758550889447</v>
      </c>
      <c r="AA81" s="71">
        <f t="shared" si="45"/>
        <v>0</v>
      </c>
      <c r="AB81" s="72">
        <f t="shared" si="44"/>
        <v>0</v>
      </c>
      <c r="AC81" s="72">
        <f t="shared" si="44"/>
        <v>0</v>
      </c>
      <c r="AD81" s="72">
        <f t="shared" si="44"/>
        <v>0</v>
      </c>
      <c r="AE81" s="72">
        <f t="shared" si="44"/>
        <v>0</v>
      </c>
      <c r="AF81" s="72">
        <f t="shared" si="44"/>
        <v>0</v>
      </c>
      <c r="AG81" s="72">
        <f t="shared" si="44"/>
        <v>0</v>
      </c>
      <c r="AH81" s="73">
        <f t="shared" si="44"/>
        <v>9.1919509236031607E-2</v>
      </c>
      <c r="AI81" s="72">
        <f t="shared" si="44"/>
        <v>0</v>
      </c>
      <c r="AJ81" s="72">
        <f t="shared" si="44"/>
        <v>0</v>
      </c>
      <c r="AK81" s="72">
        <f t="shared" si="44"/>
        <v>0</v>
      </c>
      <c r="AL81" s="72">
        <f t="shared" si="44"/>
        <v>0</v>
      </c>
      <c r="AM81" s="72">
        <f t="shared" si="44"/>
        <v>0</v>
      </c>
      <c r="AN81" s="72">
        <f t="shared" si="44"/>
        <v>0</v>
      </c>
      <c r="AO81" s="72">
        <f t="shared" si="44"/>
        <v>0</v>
      </c>
      <c r="AP81" s="140">
        <f t="shared" si="44"/>
        <v>0.18826758550889447</v>
      </c>
      <c r="AQ81" s="75" t="str">
        <f>VLOOKUP($H81,'[1]Unit factor_selected'!$F$3:$AC$346,'[1]Unit factor_selected'!H$1,FALSE)</f>
        <v>kg</v>
      </c>
      <c r="AR81" s="76">
        <f>VLOOKUP($H81,'[1]Unit factor_selected'!$F$3:$AC$346,'[1]Unit factor_selected'!J$1,FALSE)</f>
        <v>2.854131862</v>
      </c>
      <c r="AS81" s="6">
        <f>VLOOKUP($H81,'[1]Unit factor_selected'!$F$3:$AC$346,'[1]Unit factor_selected'!K$1,FALSE)</f>
        <v>74.223111919999994</v>
      </c>
      <c r="AT81" s="7">
        <f>VLOOKUP($H81,'[1]Unit factor_selected'!$F$3:$AC$346,'[1]Unit factor_selected'!L$1,FALSE)</f>
        <v>3.2956729999999998E-3</v>
      </c>
      <c r="AU81" s="5">
        <f>VLOOKUP($H81,'[1]Unit factor_selected'!$F$3:$AC$346,'[1]Unit factor_selected'!M$1,FALSE)</f>
        <v>1.0434809190000001</v>
      </c>
      <c r="AV81" s="7">
        <f>VLOOKUP($H81,'[1]Unit factor_selected'!$F$3:$AC$346,'[1]Unit factor_selected'!N$1,FALSE)</f>
        <v>9.6632300000000004E-2</v>
      </c>
      <c r="AW81" s="7">
        <f>VLOOKUP($H81,'[1]Unit factor_selected'!$F$3:$AC$346,'[1]Unit factor_selected'!O$1,FALSE)</f>
        <v>4.6819800000000002E-4</v>
      </c>
      <c r="AX81" s="5">
        <f>VLOOKUP($H81,'[1]Unit factor_selected'!$F$3:$AC$346,'[1]Unit factor_selected'!P$1,FALSE)</f>
        <v>2.952409501</v>
      </c>
      <c r="AY81" s="7">
        <f>VLOOKUP($H81,'[1]Unit factor_selected'!$F$3:$AC$346,'[1]Unit factor_selected'!Q$1,FALSE)</f>
        <v>0.101872104</v>
      </c>
      <c r="AZ81" s="5">
        <f>VLOOKUP($H81,'[1]Unit factor_selected'!$F$3:$AC$346,'[1]Unit factor_selected'!R$1,FALSE)</f>
        <v>1.7746976699999999</v>
      </c>
      <c r="BA81" s="7">
        <f>VLOOKUP($H81,'[1]Unit factor_selected'!$F$3:$AC$346,'[1]Unit factor_selected'!S$1,FALSE)</f>
        <v>8.9145526000000003E-2</v>
      </c>
      <c r="BB81" s="7">
        <f>VLOOKUP($H81,'[1]Unit factor_selected'!$F$3:$AC$346,'[1]Unit factor_selected'!T$1,FALSE)</f>
        <v>0.535911413</v>
      </c>
      <c r="BC81" s="7">
        <f>VLOOKUP($H81,'[1]Unit factor_selected'!$F$3:$AC$346,'[1]Unit factor_selected'!U$1,FALSE)</f>
        <v>0.125490451</v>
      </c>
      <c r="BD81" s="7">
        <f>VLOOKUP($H81,'[1]Unit factor_selected'!$F$3:$AC$346,'[1]Unit factor_selected'!V$1,FALSE)</f>
        <v>1.245108E-3</v>
      </c>
      <c r="BE81" s="7">
        <f>VLOOKUP($H81,'[1]Unit factor_selected'!$F$3:$AC$346,'[1]Unit factor_selected'!W$1,FALSE)</f>
        <v>6.9501500000000004E-3</v>
      </c>
      <c r="BF81" s="7">
        <f>VLOOKUP($H81,'[1]Unit factor_selected'!$F$3:$AC$346,'[1]Unit factor_selected'!X$1,FALSE)</f>
        <v>5.5336889999999996E-3</v>
      </c>
      <c r="BG81" s="7">
        <f>VLOOKUP($H81,'[1]Unit factor_selected'!$F$3:$AC$346,'[1]Unit factor_selected'!Y$1,FALSE)</f>
        <v>6.2650409999999998E-3</v>
      </c>
      <c r="BH81" s="7">
        <f>VLOOKUP($H81,'[1]Unit factor_selected'!$F$3:$AC$346,'[1]Unit factor_selected'!Z$1,FALSE)</f>
        <v>3.14E-6</v>
      </c>
      <c r="BI81" s="7">
        <f>VLOOKUP($H81,'[1]Unit factor_selected'!$F$3:$AC$346,'[1]Unit factor_selected'!AA$1,FALSE)</f>
        <v>7.737524E-3</v>
      </c>
      <c r="BJ81" s="5">
        <f>VLOOKUP($H81,'[1]Unit factor_selected'!$F$3:$AC$346,'[1]Unit factor_selected'!AB$1,FALSE)</f>
        <v>8.6227585130000008</v>
      </c>
      <c r="BK81" s="77">
        <f>VLOOKUP($H81,'[1]Unit factor_selected'!$F$3:$AC$346,'[1]Unit factor_selected'!AC$1,FALSE)</f>
        <v>3.4574475E-2</v>
      </c>
    </row>
    <row r="82" spans="2:63" x14ac:dyDescent="0.2">
      <c r="B82" s="61"/>
      <c r="C82" s="40"/>
      <c r="D82" s="62" t="str">
        <f>[1]LCI!C36</f>
        <v>Molybdenum</v>
      </c>
      <c r="E82" s="121"/>
      <c r="F82" s="102" t="str">
        <f>'[1]Unit factor_selected'!D331</f>
        <v>market for molybdenum | molybdenum | Cutoff, U</v>
      </c>
      <c r="G82" s="64" t="str">
        <f>'[1]Unit factor_selected'!E331</f>
        <v>GLO</v>
      </c>
      <c r="H82" s="2" t="str">
        <f>'[1]Unit factor_selected'!F331</f>
        <v>bd423d23-52fe-32b8-bc6e-e2ed1c44f7e2</v>
      </c>
      <c r="I82" s="65">
        <v>1</v>
      </c>
      <c r="J82" s="65">
        <f t="shared" si="46"/>
        <v>1</v>
      </c>
      <c r="K82" s="103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104">
        <f>'[1]EV proj_BAU'!AJ$73*[1]LCI!$D36</f>
        <v>5.2094247957161686E-2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158">
        <f>'[1]EV proj_BAU'!AK$73*[1]LCI!$D36</f>
        <v>0.10669833165244942</v>
      </c>
      <c r="AA82" s="71">
        <f t="shared" si="45"/>
        <v>0</v>
      </c>
      <c r="AB82" s="72">
        <f t="shared" si="44"/>
        <v>0</v>
      </c>
      <c r="AC82" s="72">
        <f t="shared" si="44"/>
        <v>0</v>
      </c>
      <c r="AD82" s="72">
        <f t="shared" si="44"/>
        <v>0</v>
      </c>
      <c r="AE82" s="72">
        <f t="shared" si="44"/>
        <v>0</v>
      </c>
      <c r="AF82" s="72">
        <f t="shared" si="44"/>
        <v>0</v>
      </c>
      <c r="AG82" s="72">
        <f t="shared" si="44"/>
        <v>0</v>
      </c>
      <c r="AH82" s="73">
        <f t="shared" si="44"/>
        <v>5.2094247957161686E-2</v>
      </c>
      <c r="AI82" s="72">
        <f t="shared" si="44"/>
        <v>0</v>
      </c>
      <c r="AJ82" s="72">
        <f t="shared" si="44"/>
        <v>0</v>
      </c>
      <c r="AK82" s="72">
        <f t="shared" si="44"/>
        <v>0</v>
      </c>
      <c r="AL82" s="72">
        <f t="shared" si="44"/>
        <v>0</v>
      </c>
      <c r="AM82" s="72">
        <f t="shared" si="44"/>
        <v>0</v>
      </c>
      <c r="AN82" s="72">
        <f t="shared" si="44"/>
        <v>0</v>
      </c>
      <c r="AO82" s="72">
        <f t="shared" si="44"/>
        <v>0</v>
      </c>
      <c r="AP82" s="140">
        <f t="shared" si="44"/>
        <v>0.10669833165244942</v>
      </c>
      <c r="AQ82" s="75" t="str">
        <f>VLOOKUP($H82,'[1]Unit factor_selected'!$F$3:$AC$346,'[1]Unit factor_selected'!H$1,FALSE)</f>
        <v>kg</v>
      </c>
      <c r="AR82" s="76">
        <f>VLOOKUP($H82,'[1]Unit factor_selected'!$F$3:$AC$346,'[1]Unit factor_selected'!J$1,FALSE)</f>
        <v>15.04672744</v>
      </c>
      <c r="AS82" s="6">
        <f>VLOOKUP($H82,'[1]Unit factor_selected'!$F$3:$AC$346,'[1]Unit factor_selected'!K$1,FALSE)</f>
        <v>225.71273439999999</v>
      </c>
      <c r="AT82" s="7">
        <f>VLOOKUP($H82,'[1]Unit factor_selected'!$F$3:$AC$346,'[1]Unit factor_selected'!L$1,FALSE)</f>
        <v>0.102307683</v>
      </c>
      <c r="AU82" s="5">
        <f>VLOOKUP($H82,'[1]Unit factor_selected'!$F$3:$AC$346,'[1]Unit factor_selected'!M$1,FALSE)</f>
        <v>3.7595616449999998</v>
      </c>
      <c r="AV82" s="7">
        <f>VLOOKUP($H82,'[1]Unit factor_selected'!$F$3:$AC$346,'[1]Unit factor_selected'!N$1,FALSE)</f>
        <v>115.5186454</v>
      </c>
      <c r="AW82" s="7">
        <f>VLOOKUP($H82,'[1]Unit factor_selected'!$F$3:$AC$346,'[1]Unit factor_selected'!O$1,FALSE)</f>
        <v>0.137065926</v>
      </c>
      <c r="AX82" s="5">
        <f>VLOOKUP($H82,'[1]Unit factor_selected'!$F$3:$AC$346,'[1]Unit factor_selected'!P$1,FALSE)</f>
        <v>15.34534463</v>
      </c>
      <c r="AY82" s="7">
        <f>VLOOKUP($H82,'[1]Unit factor_selected'!$F$3:$AC$346,'[1]Unit factor_selected'!Q$1,FALSE)</f>
        <v>7.1059494570000004</v>
      </c>
      <c r="AZ82" s="5">
        <f>VLOOKUP($H82,'[1]Unit factor_selected'!$F$3:$AC$346,'[1]Unit factor_selected'!R$1,FALSE)</f>
        <v>1142.7150429999999</v>
      </c>
      <c r="BA82" s="7">
        <f>VLOOKUP($H82,'[1]Unit factor_selected'!$F$3:$AC$346,'[1]Unit factor_selected'!S$1,FALSE)</f>
        <v>1.167935586</v>
      </c>
      <c r="BB82" s="7">
        <f>VLOOKUP($H82,'[1]Unit factor_selected'!$F$3:$AC$346,'[1]Unit factor_selected'!T$1,FALSE)</f>
        <v>-3.6119233589999999</v>
      </c>
      <c r="BC82" s="7">
        <f>VLOOKUP($H82,'[1]Unit factor_selected'!$F$3:$AC$346,'[1]Unit factor_selected'!U$1,FALSE)</f>
        <v>143.48144379999999</v>
      </c>
      <c r="BD82" s="7">
        <f>VLOOKUP($H82,'[1]Unit factor_selected'!$F$3:$AC$346,'[1]Unit factor_selected'!V$1,FALSE)</f>
        <v>2.4750969999999999E-3</v>
      </c>
      <c r="BE82" s="7">
        <f>VLOOKUP($H82,'[1]Unit factor_selected'!$F$3:$AC$346,'[1]Unit factor_selected'!W$1,FALSE)</f>
        <v>10.5303567</v>
      </c>
      <c r="BF82" s="7">
        <f>VLOOKUP($H82,'[1]Unit factor_selected'!$F$3:$AC$346,'[1]Unit factor_selected'!X$1,FALSE)</f>
        <v>0.193271423</v>
      </c>
      <c r="BG82" s="7">
        <f>VLOOKUP($H82,'[1]Unit factor_selected'!$F$3:$AC$346,'[1]Unit factor_selected'!Y$1,FALSE)</f>
        <v>0.19689047800000001</v>
      </c>
      <c r="BH82" s="7">
        <f>VLOOKUP($H82,'[1]Unit factor_selected'!$F$3:$AC$346,'[1]Unit factor_selected'!Z$1,FALSE)</f>
        <v>2.6599999999999999E-5</v>
      </c>
      <c r="BI82" s="7">
        <f>VLOOKUP($H82,'[1]Unit factor_selected'!$F$3:$AC$346,'[1]Unit factor_selected'!AA$1,FALSE)</f>
        <v>0.18477582100000001</v>
      </c>
      <c r="BJ82" s="5">
        <f>VLOOKUP($H82,'[1]Unit factor_selected'!$F$3:$AC$346,'[1]Unit factor_selected'!AB$1,FALSE)</f>
        <v>604.12189539999997</v>
      </c>
      <c r="BK82" s="77">
        <f>VLOOKUP($H82,'[1]Unit factor_selected'!$F$3:$AC$346,'[1]Unit factor_selected'!AC$1,FALSE)</f>
        <v>0.52472655800000001</v>
      </c>
    </row>
    <row r="83" spans="2:63" x14ac:dyDescent="0.2">
      <c r="B83" s="61"/>
      <c r="C83" s="40"/>
      <c r="D83" s="62" t="str">
        <f>[1]LCI!C37</f>
        <v>Monoethanolamine</v>
      </c>
      <c r="E83" s="121"/>
      <c r="F83" s="102" t="str">
        <f>'[1]Unit factor_selected'!D312</f>
        <v>market for monoethanolamine | monoethanolamine | Cutoff, U</v>
      </c>
      <c r="G83" s="64" t="str">
        <f>'[1]Unit factor_selected'!E312</f>
        <v>GLO</v>
      </c>
      <c r="H83" s="2" t="str">
        <f>'[1]Unit factor_selected'!F312</f>
        <v>aa867459-9ce4-38eb-99d3-ab0dc00eb866</v>
      </c>
      <c r="I83" s="65">
        <v>1</v>
      </c>
      <c r="J83" s="65">
        <f t="shared" si="46"/>
        <v>1</v>
      </c>
      <c r="K83" s="103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104">
        <f>'[1]EV proj_BAU'!AJ$73*[1]LCI!$D37</f>
        <v>2.341222856828281E-2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158">
        <f>'[1]EV proj_BAU'!AK$73*[1]LCI!$D37</f>
        <v>4.7952429038917922E-2</v>
      </c>
      <c r="AA83" s="71">
        <f t="shared" si="45"/>
        <v>0</v>
      </c>
      <c r="AB83" s="72">
        <f t="shared" si="44"/>
        <v>0</v>
      </c>
      <c r="AC83" s="72">
        <f t="shared" si="44"/>
        <v>0</v>
      </c>
      <c r="AD83" s="72">
        <f t="shared" si="44"/>
        <v>0</v>
      </c>
      <c r="AE83" s="72">
        <f t="shared" si="44"/>
        <v>0</v>
      </c>
      <c r="AF83" s="72">
        <f t="shared" si="44"/>
        <v>0</v>
      </c>
      <c r="AG83" s="72">
        <f t="shared" si="44"/>
        <v>0</v>
      </c>
      <c r="AH83" s="73">
        <f t="shared" si="44"/>
        <v>2.341222856828281E-2</v>
      </c>
      <c r="AI83" s="72">
        <f t="shared" si="44"/>
        <v>0</v>
      </c>
      <c r="AJ83" s="72">
        <f t="shared" si="44"/>
        <v>0</v>
      </c>
      <c r="AK83" s="72">
        <f t="shared" si="44"/>
        <v>0</v>
      </c>
      <c r="AL83" s="72">
        <f t="shared" si="44"/>
        <v>0</v>
      </c>
      <c r="AM83" s="72">
        <f t="shared" si="44"/>
        <v>0</v>
      </c>
      <c r="AN83" s="72">
        <f t="shared" si="44"/>
        <v>0</v>
      </c>
      <c r="AO83" s="72">
        <f t="shared" si="44"/>
        <v>0</v>
      </c>
      <c r="AP83" s="140">
        <f t="shared" si="44"/>
        <v>4.7952429038917922E-2</v>
      </c>
      <c r="AQ83" s="75" t="str">
        <f>VLOOKUP($H83,'[1]Unit factor_selected'!$F$3:$AC$346,'[1]Unit factor_selected'!H$1,FALSE)</f>
        <v>kg</v>
      </c>
      <c r="AR83" s="76">
        <f>VLOOKUP($H83,'[1]Unit factor_selected'!$F$3:$AC$346,'[1]Unit factor_selected'!J$1,FALSE)</f>
        <v>3.0309501920000002</v>
      </c>
      <c r="AS83" s="6">
        <f>VLOOKUP($H83,'[1]Unit factor_selected'!$F$3:$AC$346,'[1]Unit factor_selected'!K$1,FALSE)</f>
        <v>72.13429386</v>
      </c>
      <c r="AT83" s="7">
        <f>VLOOKUP($H83,'[1]Unit factor_selected'!$F$3:$AC$346,'[1]Unit factor_selected'!L$1,FALSE)</f>
        <v>3.1682310000000001E-3</v>
      </c>
      <c r="AU83" s="5">
        <f>VLOOKUP($H83,'[1]Unit factor_selected'!$F$3:$AC$346,'[1]Unit factor_selected'!M$1,FALSE)</f>
        <v>1.4393797989999999</v>
      </c>
      <c r="AV83" s="7">
        <f>VLOOKUP($H83,'[1]Unit factor_selected'!$F$3:$AC$346,'[1]Unit factor_selected'!N$1,FALSE)</f>
        <v>9.7490814999999995E-2</v>
      </c>
      <c r="AW83" s="7">
        <f>VLOOKUP($H83,'[1]Unit factor_selected'!$F$3:$AC$346,'[1]Unit factor_selected'!O$1,FALSE)</f>
        <v>6.1500900000000002E-4</v>
      </c>
      <c r="AX83" s="5">
        <f>VLOOKUP($H83,'[1]Unit factor_selected'!$F$3:$AC$346,'[1]Unit factor_selected'!P$1,FALSE)</f>
        <v>3.0951824719999999</v>
      </c>
      <c r="AY83" s="7">
        <f>VLOOKUP($H83,'[1]Unit factor_selected'!$F$3:$AC$346,'[1]Unit factor_selected'!Q$1,FALSE)</f>
        <v>0.127738869</v>
      </c>
      <c r="AZ83" s="5">
        <f>VLOOKUP($H83,'[1]Unit factor_selected'!$F$3:$AC$346,'[1]Unit factor_selected'!R$1,FALSE)</f>
        <v>1.9497432640000001</v>
      </c>
      <c r="BA83" s="7">
        <f>VLOOKUP($H83,'[1]Unit factor_selected'!$F$3:$AC$346,'[1]Unit factor_selected'!S$1,FALSE)</f>
        <v>0.15384599099999999</v>
      </c>
      <c r="BB83" s="7">
        <f>VLOOKUP($H83,'[1]Unit factor_selected'!$F$3:$AC$346,'[1]Unit factor_selected'!T$1,FALSE)</f>
        <v>2.1852755000000001E-2</v>
      </c>
      <c r="BC83" s="7">
        <f>VLOOKUP($H83,'[1]Unit factor_selected'!$F$3:$AC$346,'[1]Unit factor_selected'!U$1,FALSE)</f>
        <v>0.127960825</v>
      </c>
      <c r="BD83" s="7">
        <f>VLOOKUP($H83,'[1]Unit factor_selected'!$F$3:$AC$346,'[1]Unit factor_selected'!V$1,FALSE)</f>
        <v>2.8040859999999999E-3</v>
      </c>
      <c r="BE83" s="7">
        <f>VLOOKUP($H83,'[1]Unit factor_selected'!$F$3:$AC$346,'[1]Unit factor_selected'!W$1,FALSE)</f>
        <v>7.2874639999999996E-3</v>
      </c>
      <c r="BF83" s="7">
        <f>VLOOKUP($H83,'[1]Unit factor_selected'!$F$3:$AC$346,'[1]Unit factor_selected'!X$1,FALSE)</f>
        <v>4.8932910000000001E-3</v>
      </c>
      <c r="BG83" s="7">
        <f>VLOOKUP($H83,'[1]Unit factor_selected'!$F$3:$AC$346,'[1]Unit factor_selected'!Y$1,FALSE)</f>
        <v>5.179637E-3</v>
      </c>
      <c r="BH83" s="7">
        <f>VLOOKUP($H83,'[1]Unit factor_selected'!$F$3:$AC$346,'[1]Unit factor_selected'!Z$1,FALSE)</f>
        <v>5.4600000000000005E-7</v>
      </c>
      <c r="BI83" s="7">
        <f>VLOOKUP($H83,'[1]Unit factor_selected'!$F$3:$AC$346,'[1]Unit factor_selected'!AA$1,FALSE)</f>
        <v>7.8437530000000002E-3</v>
      </c>
      <c r="BJ83" s="5">
        <f>VLOOKUP($H83,'[1]Unit factor_selected'!$F$3:$AC$346,'[1]Unit factor_selected'!AB$1,FALSE)</f>
        <v>7.6531138050000003</v>
      </c>
      <c r="BK83" s="77">
        <f>VLOOKUP($H83,'[1]Unit factor_selected'!$F$3:$AC$346,'[1]Unit factor_selected'!AC$1,FALSE)</f>
        <v>4.7998121999999997E-2</v>
      </c>
    </row>
    <row r="84" spans="2:63" x14ac:dyDescent="0.2">
      <c r="B84" s="61"/>
      <c r="C84" s="40"/>
      <c r="D84" s="62" t="str">
        <f>[1]LCI!C38</f>
        <v>Oxygen</v>
      </c>
      <c r="E84" s="121"/>
      <c r="F84" s="102" t="str">
        <f>LCIA_result!F131</f>
        <v>market for oxygen, liquid | oxygen, liquid | Cutoff</v>
      </c>
      <c r="G84" s="64" t="str">
        <f>LCIA_result!G131</f>
        <v>RoW</v>
      </c>
      <c r="H84" s="2" t="str">
        <f>LCIA_result!H131</f>
        <v>fa036bed-ef0c-3049-bc93-44ec873efa87</v>
      </c>
      <c r="I84" s="65">
        <v>1</v>
      </c>
      <c r="J84" s="65">
        <f t="shared" si="46"/>
        <v>1</v>
      </c>
      <c r="K84" s="103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104">
        <f>'[1]EV proj_BAU'!AJ$73*[1]LCI!$D38</f>
        <v>2.4684809633318396E-2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158">
        <f>'[1]EV proj_BAU'!AK$73*[1]LCI!$D38</f>
        <v>5.0558902533716255E-2</v>
      </c>
      <c r="AA84" s="71">
        <f t="shared" si="45"/>
        <v>0</v>
      </c>
      <c r="AB84" s="72">
        <f t="shared" si="44"/>
        <v>0</v>
      </c>
      <c r="AC84" s="72">
        <f t="shared" si="44"/>
        <v>0</v>
      </c>
      <c r="AD84" s="72">
        <f t="shared" si="44"/>
        <v>0</v>
      </c>
      <c r="AE84" s="72">
        <f t="shared" si="44"/>
        <v>0</v>
      </c>
      <c r="AF84" s="72">
        <f t="shared" si="44"/>
        <v>0</v>
      </c>
      <c r="AG84" s="72">
        <f t="shared" si="44"/>
        <v>0</v>
      </c>
      <c r="AH84" s="73">
        <f t="shared" si="44"/>
        <v>2.4684809633318396E-2</v>
      </c>
      <c r="AI84" s="72">
        <f t="shared" si="44"/>
        <v>0</v>
      </c>
      <c r="AJ84" s="72">
        <f t="shared" si="44"/>
        <v>0</v>
      </c>
      <c r="AK84" s="72">
        <f t="shared" si="44"/>
        <v>0</v>
      </c>
      <c r="AL84" s="72">
        <f t="shared" si="44"/>
        <v>0</v>
      </c>
      <c r="AM84" s="72">
        <f t="shared" si="44"/>
        <v>0</v>
      </c>
      <c r="AN84" s="72">
        <f t="shared" si="44"/>
        <v>0</v>
      </c>
      <c r="AO84" s="72">
        <f t="shared" si="44"/>
        <v>0</v>
      </c>
      <c r="AP84" s="140">
        <f t="shared" si="44"/>
        <v>5.0558902533716255E-2</v>
      </c>
      <c r="AQ84" s="75" t="str">
        <f>VLOOKUP($H84,'[1]Unit factor_selected'!$F$3:$AC$346,'[1]Unit factor_selected'!H$1,FALSE)</f>
        <v>kg</v>
      </c>
      <c r="AR84" s="76">
        <f>VLOOKUP($H84,'[1]Unit factor_selected'!$F$3:$AC$346,'[1]Unit factor_selected'!J$1,FALSE)</f>
        <v>0.914493403926673</v>
      </c>
      <c r="AS84" s="6">
        <f>VLOOKUP($H84,'[1]Unit factor_selected'!$F$3:$AC$346,'[1]Unit factor_selected'!K$1,FALSE)</f>
        <v>14.779374300708101</v>
      </c>
      <c r="AT84" s="7">
        <f>VLOOKUP($H84,'[1]Unit factor_selected'!$F$3:$AC$346,'[1]Unit factor_selected'!L$1,FALSE)</f>
        <v>2.0493684799615299E-3</v>
      </c>
      <c r="AU84" s="5">
        <f>VLOOKUP($H84,'[1]Unit factor_selected'!$F$3:$AC$346,'[1]Unit factor_selected'!M$1,FALSE)</f>
        <v>0.243765345833445</v>
      </c>
      <c r="AV84" s="7">
        <f>VLOOKUP($H84,'[1]Unit factor_selected'!$F$3:$AC$346,'[1]Unit factor_selected'!N$1,FALSE)</f>
        <v>2.27941614633848E-2</v>
      </c>
      <c r="AW84" s="7">
        <f>VLOOKUP($H84,'[1]Unit factor_selected'!$F$3:$AC$346,'[1]Unit factor_selected'!O$1,FALSE)</f>
        <v>3.8024540708178801E-4</v>
      </c>
      <c r="AX84" s="5">
        <f>VLOOKUP($H84,'[1]Unit factor_selected'!$F$3:$AC$346,'[1]Unit factor_selected'!P$1,FALSE)</f>
        <v>0.92906892128224705</v>
      </c>
      <c r="AY84" s="7">
        <f>VLOOKUP($H84,'[1]Unit factor_selected'!$F$3:$AC$346,'[1]Unit factor_selected'!Q$1,FALSE)</f>
        <v>3.5809439678605497E-2</v>
      </c>
      <c r="AZ84" s="5">
        <f>VLOOKUP($H84,'[1]Unit factor_selected'!$F$3:$AC$346,'[1]Unit factor_selected'!R$1,FALSE)</f>
        <v>0.655505527352502</v>
      </c>
      <c r="BA84" s="7">
        <f>VLOOKUP($H84,'[1]Unit factor_selected'!$F$3:$AC$346,'[1]Unit factor_selected'!S$1,FALSE)</f>
        <v>0.10460820162428799</v>
      </c>
      <c r="BB84" s="7">
        <f>VLOOKUP($H84,'[1]Unit factor_selected'!$F$3:$AC$346,'[1]Unit factor_selected'!T$1,FALSE)</f>
        <v>4.5647500292037803E-3</v>
      </c>
      <c r="BC84" s="7">
        <f>VLOOKUP($H84,'[1]Unit factor_selected'!$F$3:$AC$346,'[1]Unit factor_selected'!U$1,FALSE)</f>
        <v>3.0169543017816498E-2</v>
      </c>
      <c r="BD84" s="7">
        <f>VLOOKUP($H84,'[1]Unit factor_selected'!$F$3:$AC$346,'[1]Unit factor_selected'!V$1,FALSE)</f>
        <v>2.8032293797923E-5</v>
      </c>
      <c r="BE84" s="7">
        <f>VLOOKUP($H84,'[1]Unit factor_selected'!$F$3:$AC$346,'[1]Unit factor_selected'!W$1,FALSE)</f>
        <v>6.1626138781631498E-4</v>
      </c>
      <c r="BF84" s="7">
        <f>VLOOKUP($H84,'[1]Unit factor_selected'!$F$3:$AC$346,'[1]Unit factor_selected'!X$1,FALSE)</f>
        <v>1.9562440447556E-3</v>
      </c>
      <c r="BG84" s="7">
        <f>VLOOKUP($H84,'[1]Unit factor_selected'!$F$3:$AC$346,'[1]Unit factor_selected'!Y$1,FALSE)</f>
        <v>1.9743549714387599E-3</v>
      </c>
      <c r="BH84" s="7">
        <f>VLOOKUP($H84,'[1]Unit factor_selected'!$F$3:$AC$346,'[1]Unit factor_selected'!Z$1,FALSE)</f>
        <v>3.5566715053367098E-7</v>
      </c>
      <c r="BI84" s="7">
        <f>VLOOKUP($H84,'[1]Unit factor_selected'!$F$3:$AC$346,'[1]Unit factor_selected'!AA$1,FALSE)</f>
        <v>2.9693243766324802E-3</v>
      </c>
      <c r="BJ84" s="5">
        <f>VLOOKUP($H84,'[1]Unit factor_selected'!$F$3:$AC$346,'[1]Unit factor_selected'!AB$1,FALSE)</f>
        <v>0.93309838584633797</v>
      </c>
      <c r="BK84" s="77">
        <f>VLOOKUP($H84,'[1]Unit factor_selected'!$F$3:$AC$346,'[1]Unit factor_selected'!AC$1,FALSE)</f>
        <v>2.7098009779650298E-2</v>
      </c>
    </row>
    <row r="85" spans="2:63" x14ac:dyDescent="0.2">
      <c r="B85" s="61"/>
      <c r="C85" s="40"/>
      <c r="D85" s="62" t="str">
        <f>[1]LCI!C39</f>
        <v>Sodium hydroxide</v>
      </c>
      <c r="E85" s="121"/>
      <c r="F85" s="102" t="str">
        <f>F129</f>
        <v>market for sodium hydroxide, without water, in 50% solution state | sodium hydroxide, without water, in 50% solution state | Cutoff</v>
      </c>
      <c r="G85" s="64" t="str">
        <f t="shared" ref="G85:H85" si="47">G129</f>
        <v>GLO</v>
      </c>
      <c r="H85" s="2" t="str">
        <f t="shared" si="47"/>
        <v>a89225aa-159f-3501-91c4-86d31259be56</v>
      </c>
      <c r="I85" s="65">
        <v>1</v>
      </c>
      <c r="J85" s="65">
        <f t="shared" si="46"/>
        <v>1</v>
      </c>
      <c r="K85" s="103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104">
        <f>'[1]EV proj_BAU'!AJ$73*[1]LCI!$D39</f>
        <v>5.0022224941014007E-2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</v>
      </c>
      <c r="Z85" s="158">
        <f>'[1]EV proj_BAU'!AK$73*[1]LCI!$D39</f>
        <v>0.10245445814168805</v>
      </c>
      <c r="AA85" s="71">
        <f t="shared" si="45"/>
        <v>0</v>
      </c>
      <c r="AB85" s="72">
        <f t="shared" si="44"/>
        <v>0</v>
      </c>
      <c r="AC85" s="72">
        <f t="shared" si="44"/>
        <v>0</v>
      </c>
      <c r="AD85" s="72">
        <f t="shared" si="44"/>
        <v>0</v>
      </c>
      <c r="AE85" s="72">
        <f t="shared" si="44"/>
        <v>0</v>
      </c>
      <c r="AF85" s="72">
        <f t="shared" si="44"/>
        <v>0</v>
      </c>
      <c r="AG85" s="72">
        <f t="shared" si="44"/>
        <v>0</v>
      </c>
      <c r="AH85" s="73">
        <f t="shared" si="44"/>
        <v>5.0022224941014007E-2</v>
      </c>
      <c r="AI85" s="72">
        <f t="shared" si="44"/>
        <v>0</v>
      </c>
      <c r="AJ85" s="72">
        <f t="shared" si="44"/>
        <v>0</v>
      </c>
      <c r="AK85" s="72">
        <f t="shared" si="44"/>
        <v>0</v>
      </c>
      <c r="AL85" s="72">
        <f t="shared" si="44"/>
        <v>0</v>
      </c>
      <c r="AM85" s="72">
        <f t="shared" si="44"/>
        <v>0</v>
      </c>
      <c r="AN85" s="72">
        <f t="shared" si="44"/>
        <v>0</v>
      </c>
      <c r="AO85" s="72">
        <f t="shared" si="44"/>
        <v>0</v>
      </c>
      <c r="AP85" s="140">
        <f t="shared" si="44"/>
        <v>0.10245445814168805</v>
      </c>
      <c r="AQ85" s="75" t="str">
        <f>VLOOKUP($H85,'[1]Unit factor_selected'!$F$3:$AC$346,'[1]Unit factor_selected'!H$1,FALSE)</f>
        <v>kg</v>
      </c>
      <c r="AR85" s="76">
        <f>VLOOKUP($H85,'[1]Unit factor_selected'!$F$3:$AC$346,'[1]Unit factor_selected'!J$1,FALSE)</f>
        <v>1.0940259881613299</v>
      </c>
      <c r="AS85" s="6">
        <f>VLOOKUP($H85,'[1]Unit factor_selected'!$F$3:$AC$346,'[1]Unit factor_selected'!K$1,FALSE)</f>
        <v>18.514234198527902</v>
      </c>
      <c r="AT85" s="7">
        <f>VLOOKUP($H85,'[1]Unit factor_selected'!$F$3:$AC$346,'[1]Unit factor_selected'!L$1,FALSE)</f>
        <v>2.3914949401721598E-3</v>
      </c>
      <c r="AU85" s="5">
        <f>VLOOKUP($H85,'[1]Unit factor_selected'!$F$3:$AC$346,'[1]Unit factor_selected'!M$1,FALSE)</f>
        <v>0.291103448862708</v>
      </c>
      <c r="AV85" s="7">
        <f>VLOOKUP($H85,'[1]Unit factor_selected'!$F$3:$AC$346,'[1]Unit factor_selected'!N$1,FALSE)</f>
        <v>6.9720092486345198E-2</v>
      </c>
      <c r="AW85" s="7">
        <f>VLOOKUP($H85,'[1]Unit factor_selected'!$F$3:$AC$346,'[1]Unit factor_selected'!O$1,FALSE)</f>
        <v>4.9774969382123605E-4</v>
      </c>
      <c r="AX85" s="5">
        <f>VLOOKUP($H85,'[1]Unit factor_selected'!$F$3:$AC$346,'[1]Unit factor_selected'!P$1,FALSE)</f>
        <v>1.1105252246898401</v>
      </c>
      <c r="AY85" s="7">
        <f>VLOOKUP($H85,'[1]Unit factor_selected'!$F$3:$AC$346,'[1]Unit factor_selected'!Q$1,FALSE)</f>
        <v>7.7535553937423396E-2</v>
      </c>
      <c r="AZ85" s="5">
        <f>VLOOKUP($H85,'[1]Unit factor_selected'!$F$3:$AC$346,'[1]Unit factor_selected'!R$1,FALSE)</f>
        <v>1.45632777744032</v>
      </c>
      <c r="BA85" s="7">
        <f>VLOOKUP($H85,'[1]Unit factor_selected'!$F$3:$AC$346,'[1]Unit factor_selected'!S$1,FALSE)</f>
        <v>0.15253335833350801</v>
      </c>
      <c r="BB85" s="7">
        <f>VLOOKUP($H85,'[1]Unit factor_selected'!$F$3:$AC$346,'[1]Unit factor_selected'!T$1,FALSE)</f>
        <v>1.73834625498934E-2</v>
      </c>
      <c r="BC85" s="7">
        <f>VLOOKUP($H85,'[1]Unit factor_selected'!$F$3:$AC$346,'[1]Unit factor_selected'!U$1,FALSE)</f>
        <v>9.1487363137936595E-2</v>
      </c>
      <c r="BD85" s="7">
        <f>VLOOKUP($H85,'[1]Unit factor_selected'!$F$3:$AC$346,'[1]Unit factor_selected'!V$1,FALSE)</f>
        <v>5.9482256650990002E-5</v>
      </c>
      <c r="BE85" s="7">
        <f>VLOOKUP($H85,'[1]Unit factor_selected'!$F$3:$AC$346,'[1]Unit factor_selected'!W$1,FALSE)</f>
        <v>4.4251824550031E-3</v>
      </c>
      <c r="BF85" s="7">
        <f>VLOOKUP($H85,'[1]Unit factor_selected'!$F$3:$AC$346,'[1]Unit factor_selected'!X$1,FALSE)</f>
        <v>2.7543835043433999E-3</v>
      </c>
      <c r="BG85" s="7">
        <f>VLOOKUP($H85,'[1]Unit factor_selected'!$F$3:$AC$346,'[1]Unit factor_selected'!Y$1,FALSE)</f>
        <v>2.7893399814862998E-3</v>
      </c>
      <c r="BH85" s="7">
        <f>VLOOKUP($H85,'[1]Unit factor_selected'!$F$3:$AC$346,'[1]Unit factor_selected'!Z$1,FALSE)</f>
        <v>1.35903671286348E-6</v>
      </c>
      <c r="BI85" s="7">
        <f>VLOOKUP($H85,'[1]Unit factor_selected'!$F$3:$AC$346,'[1]Unit factor_selected'!AA$1,FALSE)</f>
        <v>3.9736261066172004E-3</v>
      </c>
      <c r="BJ85" s="5">
        <f>VLOOKUP($H85,'[1]Unit factor_selected'!$F$3:$AC$346,'[1]Unit factor_selected'!AB$1,FALSE)</f>
        <v>5.71423690242578</v>
      </c>
      <c r="BK85" s="77">
        <f>VLOOKUP($H85,'[1]Unit factor_selected'!$F$3:$AC$346,'[1]Unit factor_selected'!AC$1,FALSE)</f>
        <v>3.40279533072693E-2</v>
      </c>
    </row>
    <row r="86" spans="2:63" x14ac:dyDescent="0.2">
      <c r="B86" s="61"/>
      <c r="C86" s="40"/>
      <c r="D86" s="111" t="str">
        <f>[1]LCI!C40</f>
        <v>Water</v>
      </c>
      <c r="E86" s="122"/>
      <c r="F86" s="106" t="str">
        <f t="shared" ref="F86:H96" si="48">F45</f>
        <v>market for water, deionised | water, deionised | Cutoff</v>
      </c>
      <c r="G86" s="80" t="str">
        <f t="shared" si="48"/>
        <v>RoW</v>
      </c>
      <c r="H86" s="119" t="str">
        <f t="shared" si="48"/>
        <v>c6442abc-d373-4312-81f6-0ff420417cf0</v>
      </c>
      <c r="I86" s="82">
        <v>1</v>
      </c>
      <c r="J86" s="82">
        <f t="shared" si="46"/>
        <v>1</v>
      </c>
      <c r="K86" s="107">
        <v>0</v>
      </c>
      <c r="L86" s="108">
        <v>0</v>
      </c>
      <c r="M86" s="108">
        <v>0</v>
      </c>
      <c r="N86" s="108">
        <v>0</v>
      </c>
      <c r="O86" s="108">
        <v>0</v>
      </c>
      <c r="P86" s="108">
        <v>0</v>
      </c>
      <c r="Q86" s="108">
        <v>0</v>
      </c>
      <c r="R86" s="109">
        <f>'[1]EV proj_BAU'!AJ$73*[1]LCI!$D40</f>
        <v>1.9601990338431405</v>
      </c>
      <c r="S86" s="108">
        <v>0</v>
      </c>
      <c r="T86" s="108">
        <v>0</v>
      </c>
      <c r="U86" s="108">
        <v>0</v>
      </c>
      <c r="V86" s="108">
        <v>0</v>
      </c>
      <c r="W86" s="108">
        <v>0</v>
      </c>
      <c r="X86" s="108">
        <v>0</v>
      </c>
      <c r="Y86" s="108">
        <v>0</v>
      </c>
      <c r="Z86" s="159">
        <f>'[1]EV proj_BAU'!AK$73*[1]LCI!$D40</f>
        <v>4.0148380064876878</v>
      </c>
      <c r="AA86" s="88">
        <f t="shared" si="45"/>
        <v>0</v>
      </c>
      <c r="AB86" s="89">
        <f t="shared" si="44"/>
        <v>0</v>
      </c>
      <c r="AC86" s="89">
        <f t="shared" si="44"/>
        <v>0</v>
      </c>
      <c r="AD86" s="89">
        <f t="shared" si="44"/>
        <v>0</v>
      </c>
      <c r="AE86" s="89">
        <f t="shared" si="44"/>
        <v>0</v>
      </c>
      <c r="AF86" s="89">
        <f t="shared" si="44"/>
        <v>0</v>
      </c>
      <c r="AG86" s="89">
        <f t="shared" si="44"/>
        <v>0</v>
      </c>
      <c r="AH86" s="35">
        <f t="shared" si="44"/>
        <v>1.9601990338431405</v>
      </c>
      <c r="AI86" s="89">
        <f t="shared" si="44"/>
        <v>0</v>
      </c>
      <c r="AJ86" s="89">
        <f t="shared" si="44"/>
        <v>0</v>
      </c>
      <c r="AK86" s="89">
        <f t="shared" si="44"/>
        <v>0</v>
      </c>
      <c r="AL86" s="89">
        <f t="shared" si="44"/>
        <v>0</v>
      </c>
      <c r="AM86" s="89">
        <f t="shared" si="44"/>
        <v>0</v>
      </c>
      <c r="AN86" s="89">
        <f t="shared" si="44"/>
        <v>0</v>
      </c>
      <c r="AO86" s="89">
        <f t="shared" si="44"/>
        <v>0</v>
      </c>
      <c r="AP86" s="153">
        <f t="shared" si="44"/>
        <v>4.0148380064876878</v>
      </c>
      <c r="AQ86" s="91" t="str">
        <f>VLOOKUP($H86,'[1]Unit factor_selected'!$F$3:$AC$346,'[1]Unit factor_selected'!H$1,FALSE)</f>
        <v>kg</v>
      </c>
      <c r="AR86" s="92">
        <f>VLOOKUP($H86,'[1]Unit factor_selected'!$F$3:$AC$346,'[1]Unit factor_selected'!J$1,FALSE)</f>
        <v>4.2571267622259698E-4</v>
      </c>
      <c r="AS86" s="93">
        <f>VLOOKUP($H86,'[1]Unit factor_selected'!$F$3:$AC$346,'[1]Unit factor_selected'!K$1,FALSE)</f>
        <v>6.48946195686919E-3</v>
      </c>
      <c r="AT86" s="94">
        <f>VLOOKUP($H86,'[1]Unit factor_selected'!$F$3:$AC$346,'[1]Unit factor_selected'!L$1,FALSE)</f>
        <v>1.1092698812973899E-6</v>
      </c>
      <c r="AU86" s="95">
        <f>VLOOKUP($H86,'[1]Unit factor_selected'!$F$3:$AC$346,'[1]Unit factor_selected'!M$1,FALSE)</f>
        <v>1.1394992723131999E-4</v>
      </c>
      <c r="AV86" s="94">
        <f>VLOOKUP($H86,'[1]Unit factor_selected'!$F$3:$AC$346,'[1]Unit factor_selected'!N$1,FALSE)</f>
        <v>6.8365704307875896E-5</v>
      </c>
      <c r="AW86" s="94">
        <f>VLOOKUP($H86,'[1]Unit factor_selected'!$F$3:$AC$346,'[1]Unit factor_selected'!O$1,FALSE)</f>
        <v>1.79906171520512E-7</v>
      </c>
      <c r="AX86" s="95">
        <f>VLOOKUP($H86,'[1]Unit factor_selected'!$F$3:$AC$346,'[1]Unit factor_selected'!P$1,FALSE)</f>
        <v>4.3952804719695003E-4</v>
      </c>
      <c r="AY86" s="94">
        <f>VLOOKUP($H86,'[1]Unit factor_selected'!$F$3:$AC$346,'[1]Unit factor_selected'!Q$1,FALSE)</f>
        <v>5.6737364103710597E-5</v>
      </c>
      <c r="AZ86" s="95">
        <f>VLOOKUP($H86,'[1]Unit factor_selected'!$F$3:$AC$346,'[1]Unit factor_selected'!R$1,FALSE)</f>
        <v>1.32970873139239E-3</v>
      </c>
      <c r="BA86" s="94">
        <f>VLOOKUP($H86,'[1]Unit factor_selected'!$F$3:$AC$346,'[1]Unit factor_selected'!S$1,FALSE)</f>
        <v>3.4760267200734201E-5</v>
      </c>
      <c r="BB86" s="94">
        <f>VLOOKUP($H86,'[1]Unit factor_selected'!$F$3:$AC$346,'[1]Unit factor_selected'!T$1,FALSE)</f>
        <v>6.0564198406425102E-6</v>
      </c>
      <c r="BC86" s="94">
        <f>VLOOKUP($H86,'[1]Unit factor_selected'!$F$3:$AC$346,'[1]Unit factor_selected'!U$1,FALSE)</f>
        <v>8.9477717413739794E-5</v>
      </c>
      <c r="BD86" s="94">
        <f>VLOOKUP($H86,'[1]Unit factor_selected'!$F$3:$AC$346,'[1]Unit factor_selected'!V$1,FALSE)</f>
        <v>1.88087359738585E-8</v>
      </c>
      <c r="BE86" s="94">
        <f>VLOOKUP($H86,'[1]Unit factor_selected'!$F$3:$AC$346,'[1]Unit factor_selected'!W$1,FALSE)</f>
        <v>5.7983271368639196E-6</v>
      </c>
      <c r="BF86" s="94">
        <f>VLOOKUP($H86,'[1]Unit factor_selected'!$F$3:$AC$346,'[1]Unit factor_selected'!X$1,FALSE)</f>
        <v>9.5218533275460801E-7</v>
      </c>
      <c r="BG86" s="94">
        <f>VLOOKUP($H86,'[1]Unit factor_selected'!$F$3:$AC$346,'[1]Unit factor_selected'!Y$1,FALSE)</f>
        <v>9.6996271758255304E-7</v>
      </c>
      <c r="BH86" s="94">
        <f>VLOOKUP($H86,'[1]Unit factor_selected'!$F$3:$AC$346,'[1]Unit factor_selected'!Z$1,FALSE)</f>
        <v>4.4396307719268001E-10</v>
      </c>
      <c r="BI86" s="94">
        <f>VLOOKUP($H86,'[1]Unit factor_selected'!$F$3:$AC$346,'[1]Unit factor_selected'!AA$1,FALSE)</f>
        <v>2.6411763411821301E-6</v>
      </c>
      <c r="BJ86" s="95">
        <f>VLOOKUP($H86,'[1]Unit factor_selected'!$F$3:$AC$346,'[1]Unit factor_selected'!AB$1,FALSE)</f>
        <v>6.8588525265123003E-3</v>
      </c>
      <c r="BK86" s="96">
        <f>VLOOKUP($H86,'[1]Unit factor_selected'!$F$3:$AC$346,'[1]Unit factor_selected'!AC$1,FALSE)</f>
        <v>1.0462828172138599E-3</v>
      </c>
    </row>
    <row r="87" spans="2:63" x14ac:dyDescent="0.2">
      <c r="B87" s="61"/>
      <c r="C87" s="40"/>
      <c r="D87" s="41" t="str">
        <f>[1]LCI!C41</f>
        <v>Electricity</v>
      </c>
      <c r="E87" s="120"/>
      <c r="F87" s="42" t="str">
        <f t="shared" si="48"/>
        <v>market for electricity, medium voltage | electricity, medium voltage | Cutoff</v>
      </c>
      <c r="G87" s="43" t="str">
        <f t="shared" si="48"/>
        <v>US</v>
      </c>
      <c r="H87" s="114" t="str">
        <f t="shared" si="48"/>
        <v>c8427d94-a0eb-34c5-b306-c01919d79911</v>
      </c>
      <c r="I87" s="45">
        <f>I60</f>
        <v>0</v>
      </c>
      <c r="J87" s="46">
        <f>SUM(I87:I91)</f>
        <v>1</v>
      </c>
      <c r="K87" s="47">
        <v>0</v>
      </c>
      <c r="L87" s="48">
        <v>0</v>
      </c>
      <c r="M87" s="48">
        <v>0</v>
      </c>
      <c r="N87" s="48">
        <v>0</v>
      </c>
      <c r="O87" s="48">
        <v>0</v>
      </c>
      <c r="P87" s="48">
        <v>0</v>
      </c>
      <c r="Q87" s="48">
        <v>0</v>
      </c>
      <c r="R87" s="49">
        <f>'[1]EV proj_BAU'!AJ$73*[1]LCI!$D41</f>
        <v>1.0604842208629846</v>
      </c>
      <c r="S87" s="48">
        <v>0</v>
      </c>
      <c r="T87" s="48">
        <v>0</v>
      </c>
      <c r="U87" s="48">
        <v>0</v>
      </c>
      <c r="V87" s="48">
        <v>0</v>
      </c>
      <c r="W87" s="48">
        <v>0</v>
      </c>
      <c r="X87" s="48">
        <v>0</v>
      </c>
      <c r="Y87" s="48">
        <v>0</v>
      </c>
      <c r="Z87" s="127">
        <f>'[1]EV proj_BAU'!AK$73*[1]LCI!$D41</f>
        <v>2.1720612456652719</v>
      </c>
      <c r="AA87" s="51">
        <f>$I87*K$87</f>
        <v>0</v>
      </c>
      <c r="AB87" s="52">
        <f t="shared" ref="AB87:AP91" si="49">$I87*L$87</f>
        <v>0</v>
      </c>
      <c r="AC87" s="52">
        <f t="shared" si="49"/>
        <v>0</v>
      </c>
      <c r="AD87" s="52">
        <f t="shared" si="49"/>
        <v>0</v>
      </c>
      <c r="AE87" s="52">
        <f t="shared" si="49"/>
        <v>0</v>
      </c>
      <c r="AF87" s="52">
        <f t="shared" si="49"/>
        <v>0</v>
      </c>
      <c r="AG87" s="52">
        <f t="shared" si="49"/>
        <v>0</v>
      </c>
      <c r="AH87" s="53">
        <f t="shared" si="49"/>
        <v>0</v>
      </c>
      <c r="AI87" s="52">
        <f t="shared" si="49"/>
        <v>0</v>
      </c>
      <c r="AJ87" s="52">
        <f t="shared" si="49"/>
        <v>0</v>
      </c>
      <c r="AK87" s="52">
        <f t="shared" si="49"/>
        <v>0</v>
      </c>
      <c r="AL87" s="52">
        <f t="shared" si="49"/>
        <v>0</v>
      </c>
      <c r="AM87" s="52">
        <f t="shared" si="49"/>
        <v>0</v>
      </c>
      <c r="AN87" s="52">
        <f t="shared" si="49"/>
        <v>0</v>
      </c>
      <c r="AO87" s="52">
        <f t="shared" si="49"/>
        <v>0</v>
      </c>
      <c r="AP87" s="130">
        <f t="shared" si="49"/>
        <v>0</v>
      </c>
      <c r="AQ87" s="55" t="str">
        <f>VLOOKUP($H87,'[1]Unit factor_selected'!$F$3:$AC$346,'[1]Unit factor_selected'!H$1,FALSE)</f>
        <v>kWh</v>
      </c>
      <c r="AR87" s="56">
        <f>VLOOKUP($H87,'[1]Unit factor_selected'!$F$3:$AC$346,'[1]Unit factor_selected'!J$1,FALSE)</f>
        <v>0.51356071017077598</v>
      </c>
      <c r="AS87" s="57">
        <f>VLOOKUP($H87,'[1]Unit factor_selected'!$F$3:$AC$346,'[1]Unit factor_selected'!K$1,FALSE)</f>
        <v>9.7980290474973906</v>
      </c>
      <c r="AT87" s="58">
        <f>VLOOKUP($H87,'[1]Unit factor_selected'!$F$3:$AC$346,'[1]Unit factor_selected'!L$1,FALSE)</f>
        <v>1.05044535305605E-3</v>
      </c>
      <c r="AU87" s="59">
        <f>VLOOKUP($H87,'[1]Unit factor_selected'!$F$3:$AC$346,'[1]Unit factor_selected'!M$1,FALSE)</f>
        <v>0.14601518715266901</v>
      </c>
      <c r="AV87" s="58">
        <f>VLOOKUP($H87,'[1]Unit factor_selected'!$F$3:$AC$346,'[1]Unit factor_selected'!N$1,FALSE)</f>
        <v>1.5122761355858E-2</v>
      </c>
      <c r="AW87" s="58">
        <f>VLOOKUP($H87,'[1]Unit factor_selected'!$F$3:$AC$346,'[1]Unit factor_selected'!O$1,FALSE)</f>
        <v>2.91307908682079E-4</v>
      </c>
      <c r="AX87" s="59">
        <f>VLOOKUP($H87,'[1]Unit factor_selected'!$F$3:$AC$346,'[1]Unit factor_selected'!P$1,FALSE)</f>
        <v>0.52160712549542898</v>
      </c>
      <c r="AY87" s="58">
        <f>VLOOKUP($H87,'[1]Unit factor_selected'!$F$3:$AC$346,'[1]Unit factor_selected'!Q$1,FALSE)</f>
        <v>2.1702994608386102E-2</v>
      </c>
      <c r="AZ87" s="59">
        <f>VLOOKUP($H87,'[1]Unit factor_selected'!$F$3:$AC$346,'[1]Unit factor_selected'!R$1,FALSE)</f>
        <v>0.427624273036463</v>
      </c>
      <c r="BA87" s="58">
        <f>VLOOKUP($H87,'[1]Unit factor_selected'!$F$3:$AC$346,'[1]Unit factor_selected'!S$1,FALSE)</f>
        <v>0.10895212603589199</v>
      </c>
      <c r="BB87" s="58">
        <f>VLOOKUP($H87,'[1]Unit factor_selected'!$F$3:$AC$346,'[1]Unit factor_selected'!T$1,FALSE)</f>
        <v>2.4258290731627502E-3</v>
      </c>
      <c r="BC87" s="58">
        <f>VLOOKUP($H87,'[1]Unit factor_selected'!$F$3:$AC$346,'[1]Unit factor_selected'!U$1,FALSE)</f>
        <v>1.98844341438464E-2</v>
      </c>
      <c r="BD87" s="58">
        <f>VLOOKUP($H87,'[1]Unit factor_selected'!$F$3:$AC$346,'[1]Unit factor_selected'!V$1,FALSE)</f>
        <v>2.0768878749921599E-5</v>
      </c>
      <c r="BE87" s="58">
        <f>VLOOKUP($H87,'[1]Unit factor_selected'!$F$3:$AC$346,'[1]Unit factor_selected'!W$1,FALSE)</f>
        <v>4.20143039530467E-4</v>
      </c>
      <c r="BF87" s="58">
        <f>VLOOKUP($H87,'[1]Unit factor_selected'!$F$3:$AC$346,'[1]Unit factor_selected'!X$1,FALSE)</f>
        <v>5.9654327586961995E-4</v>
      </c>
      <c r="BG87" s="58">
        <f>VLOOKUP($H87,'[1]Unit factor_selected'!$F$3:$AC$346,'[1]Unit factor_selected'!Y$1,FALSE)</f>
        <v>6.0959721536207499E-4</v>
      </c>
      <c r="BH87" s="58">
        <f>VLOOKUP($H87,'[1]Unit factor_selected'!$F$3:$AC$346,'[1]Unit factor_selected'!Z$1,FALSE)</f>
        <v>1.9732399390914601E-7</v>
      </c>
      <c r="BI87" s="58">
        <f>VLOOKUP($H87,'[1]Unit factor_selected'!$F$3:$AC$346,'[1]Unit factor_selected'!AA$1,FALSE)</f>
        <v>1.1922869355695501E-3</v>
      </c>
      <c r="BJ87" s="59">
        <f>VLOOKUP($H87,'[1]Unit factor_selected'!$F$3:$AC$346,'[1]Unit factor_selected'!AB$1,FALSE)</f>
        <v>0.35959326900184702</v>
      </c>
      <c r="BK87" s="60">
        <f>VLOOKUP($H87,'[1]Unit factor_selected'!$F$3:$AC$346,'[1]Unit factor_selected'!AC$1,FALSE)</f>
        <v>4.1351653880876303E-3</v>
      </c>
    </row>
    <row r="88" spans="2:63" x14ac:dyDescent="0.2">
      <c r="B88" s="61"/>
      <c r="C88" s="40"/>
      <c r="D88" s="62"/>
      <c r="E88" s="121"/>
      <c r="F88" s="63"/>
      <c r="G88" s="64" t="str">
        <f t="shared" si="48"/>
        <v>CN</v>
      </c>
      <c r="H88" s="2" t="str">
        <f t="shared" si="48"/>
        <v>2f8c8b91-331c-3e43-a127-1c812d3073f6</v>
      </c>
      <c r="I88" s="65">
        <f t="shared" ref="I88:I96" si="50">I61</f>
        <v>0.42</v>
      </c>
      <c r="J88" s="66"/>
      <c r="K88" s="67"/>
      <c r="L88" s="68"/>
      <c r="M88" s="68"/>
      <c r="N88" s="68"/>
      <c r="O88" s="68"/>
      <c r="P88" s="68"/>
      <c r="Q88" s="68"/>
      <c r="R88" s="69"/>
      <c r="S88" s="68"/>
      <c r="T88" s="68"/>
      <c r="U88" s="68"/>
      <c r="V88" s="68"/>
      <c r="W88" s="68"/>
      <c r="X88" s="68"/>
      <c r="Y88" s="68"/>
      <c r="Z88" s="137"/>
      <c r="AA88" s="71">
        <f t="shared" ref="AA88:AA91" si="51">$I88*K$87</f>
        <v>0</v>
      </c>
      <c r="AB88" s="72">
        <f t="shared" si="49"/>
        <v>0</v>
      </c>
      <c r="AC88" s="72">
        <f t="shared" si="49"/>
        <v>0</v>
      </c>
      <c r="AD88" s="72">
        <f t="shared" si="49"/>
        <v>0</v>
      </c>
      <c r="AE88" s="72">
        <f t="shared" si="49"/>
        <v>0</v>
      </c>
      <c r="AF88" s="72">
        <f t="shared" si="49"/>
        <v>0</v>
      </c>
      <c r="AG88" s="72">
        <f t="shared" si="49"/>
        <v>0</v>
      </c>
      <c r="AH88" s="73">
        <f t="shared" si="49"/>
        <v>0.44540337276245351</v>
      </c>
      <c r="AI88" s="72">
        <f t="shared" si="49"/>
        <v>0</v>
      </c>
      <c r="AJ88" s="72">
        <f t="shared" si="49"/>
        <v>0</v>
      </c>
      <c r="AK88" s="72">
        <f t="shared" si="49"/>
        <v>0</v>
      </c>
      <c r="AL88" s="72">
        <f t="shared" si="49"/>
        <v>0</v>
      </c>
      <c r="AM88" s="72">
        <f t="shared" si="49"/>
        <v>0</v>
      </c>
      <c r="AN88" s="72">
        <f t="shared" si="49"/>
        <v>0</v>
      </c>
      <c r="AO88" s="72">
        <f t="shared" si="49"/>
        <v>0</v>
      </c>
      <c r="AP88" s="140">
        <f t="shared" si="49"/>
        <v>0.91226572317941412</v>
      </c>
      <c r="AQ88" s="75" t="str">
        <f>VLOOKUP($H88,'[1]Unit factor_selected'!$F$3:$AC$346,'[1]Unit factor_selected'!H$1,FALSE)</f>
        <v>kWh</v>
      </c>
      <c r="AR88" s="76">
        <f>VLOOKUP($H88,'[1]Unit factor_selected'!$F$3:$AC$346,'[1]Unit factor_selected'!J$1,FALSE)</f>
        <v>0.68746296560428899</v>
      </c>
      <c r="AS88" s="6">
        <f>VLOOKUP($H88,'[1]Unit factor_selected'!$F$3:$AC$346,'[1]Unit factor_selected'!K$1,FALSE)</f>
        <v>9.7010033787044794</v>
      </c>
      <c r="AT88" s="7">
        <f>VLOOKUP($H88,'[1]Unit factor_selected'!$F$3:$AC$346,'[1]Unit factor_selected'!L$1,FALSE)</f>
        <v>9.9226057000681802E-4</v>
      </c>
      <c r="AU88" s="5">
        <f>VLOOKUP($H88,'[1]Unit factor_selected'!$F$3:$AC$346,'[1]Unit factor_selected'!M$1,FALSE)</f>
        <v>0.148842974490274</v>
      </c>
      <c r="AV88" s="7">
        <f>VLOOKUP($H88,'[1]Unit factor_selected'!$F$3:$AC$346,'[1]Unit factor_selected'!N$1,FALSE)</f>
        <v>1.4762475304844201E-2</v>
      </c>
      <c r="AW88" s="7">
        <f>VLOOKUP($H88,'[1]Unit factor_selected'!$F$3:$AC$346,'[1]Unit factor_selected'!O$1,FALSE)</f>
        <v>1.17912616833355E-4</v>
      </c>
      <c r="AX88" s="5">
        <f>VLOOKUP($H88,'[1]Unit factor_selected'!$F$3:$AC$346,'[1]Unit factor_selected'!P$1,FALSE)</f>
        <v>0.70661367936612995</v>
      </c>
      <c r="AY88" s="7">
        <f>VLOOKUP($H88,'[1]Unit factor_selected'!$F$3:$AC$346,'[1]Unit factor_selected'!Q$1,FALSE)</f>
        <v>2.2040527160046699E-2</v>
      </c>
      <c r="AZ88" s="5">
        <f>VLOOKUP($H88,'[1]Unit factor_selected'!$F$3:$AC$346,'[1]Unit factor_selected'!R$1,FALSE)</f>
        <v>0.33196991561305</v>
      </c>
      <c r="BA88" s="7">
        <f>VLOOKUP($H88,'[1]Unit factor_selected'!$F$3:$AC$346,'[1]Unit factor_selected'!S$1,FALSE)</f>
        <v>9.1474678776494595E-2</v>
      </c>
      <c r="BB88" s="7">
        <f>VLOOKUP($H88,'[1]Unit factor_selected'!$F$3:$AC$346,'[1]Unit factor_selected'!T$1,FALSE)</f>
        <v>1.11973114173334E-3</v>
      </c>
      <c r="BC88" s="7">
        <f>VLOOKUP($H88,'[1]Unit factor_selected'!$F$3:$AC$346,'[1]Unit factor_selected'!U$1,FALSE)</f>
        <v>1.90732781196748E-2</v>
      </c>
      <c r="BD88" s="7">
        <f>VLOOKUP($H88,'[1]Unit factor_selected'!$F$3:$AC$346,'[1]Unit factor_selected'!V$1,FALSE)</f>
        <v>9.2699226365137902E-6</v>
      </c>
      <c r="BE88" s="7">
        <f>VLOOKUP($H88,'[1]Unit factor_selected'!$F$3:$AC$346,'[1]Unit factor_selected'!W$1,FALSE)</f>
        <v>4.5105351350897501E-4</v>
      </c>
      <c r="BF88" s="7">
        <f>VLOOKUP($H88,'[1]Unit factor_selected'!$F$3:$AC$346,'[1]Unit factor_selected'!X$1,FALSE)</f>
        <v>1.8178025091641801E-3</v>
      </c>
      <c r="BG88" s="7">
        <f>VLOOKUP($H88,'[1]Unit factor_selected'!$F$3:$AC$346,'[1]Unit factor_selected'!Y$1,FALSE)</f>
        <v>1.82493150768991E-3</v>
      </c>
      <c r="BH88" s="7">
        <f>VLOOKUP($H88,'[1]Unit factor_selected'!$F$3:$AC$346,'[1]Unit factor_selected'!Z$1,FALSE)</f>
        <v>1.7392652392117499E-7</v>
      </c>
      <c r="BI88" s="7">
        <f>VLOOKUP($H88,'[1]Unit factor_selected'!$F$3:$AC$346,'[1]Unit factor_selected'!AA$1,FALSE)</f>
        <v>2.2210853876581099E-3</v>
      </c>
      <c r="BJ88" s="5">
        <f>VLOOKUP($H88,'[1]Unit factor_selected'!$F$3:$AC$346,'[1]Unit factor_selected'!AB$1,FALSE)</f>
        <v>0.60830408954433701</v>
      </c>
      <c r="BK88" s="77">
        <f>VLOOKUP($H88,'[1]Unit factor_selected'!$F$3:$AC$346,'[1]Unit factor_selected'!AC$1,FALSE)</f>
        <v>2.0768753694455902E-3</v>
      </c>
    </row>
    <row r="89" spans="2:63" x14ac:dyDescent="0.2">
      <c r="B89" s="61"/>
      <c r="C89" s="40"/>
      <c r="D89" s="62"/>
      <c r="E89" s="121"/>
      <c r="F89" s="63"/>
      <c r="G89" s="64" t="str">
        <f t="shared" si="48"/>
        <v>JP</v>
      </c>
      <c r="H89" s="2" t="str">
        <f t="shared" si="48"/>
        <v>dc1099ef-8bc9-38e6-a899-4ebfe8b58820</v>
      </c>
      <c r="I89" s="65">
        <f t="shared" si="50"/>
        <v>0.33</v>
      </c>
      <c r="J89" s="66"/>
      <c r="K89" s="67"/>
      <c r="L89" s="68"/>
      <c r="M89" s="68"/>
      <c r="N89" s="68"/>
      <c r="O89" s="68"/>
      <c r="P89" s="68"/>
      <c r="Q89" s="68"/>
      <c r="R89" s="69"/>
      <c r="S89" s="68"/>
      <c r="T89" s="68"/>
      <c r="U89" s="68"/>
      <c r="V89" s="68"/>
      <c r="W89" s="68"/>
      <c r="X89" s="68"/>
      <c r="Y89" s="68"/>
      <c r="Z89" s="137"/>
      <c r="AA89" s="71">
        <f t="shared" si="51"/>
        <v>0</v>
      </c>
      <c r="AB89" s="72">
        <f t="shared" si="49"/>
        <v>0</v>
      </c>
      <c r="AC89" s="72">
        <f t="shared" si="49"/>
        <v>0</v>
      </c>
      <c r="AD89" s="72">
        <f t="shared" si="49"/>
        <v>0</v>
      </c>
      <c r="AE89" s="72">
        <f t="shared" si="49"/>
        <v>0</v>
      </c>
      <c r="AF89" s="72">
        <f t="shared" si="49"/>
        <v>0</v>
      </c>
      <c r="AG89" s="72">
        <f t="shared" si="49"/>
        <v>0</v>
      </c>
      <c r="AH89" s="73">
        <f t="shared" si="49"/>
        <v>0.3499597928847849</v>
      </c>
      <c r="AI89" s="72">
        <f t="shared" si="49"/>
        <v>0</v>
      </c>
      <c r="AJ89" s="72">
        <f t="shared" si="49"/>
        <v>0</v>
      </c>
      <c r="AK89" s="72">
        <f t="shared" si="49"/>
        <v>0</v>
      </c>
      <c r="AL89" s="72">
        <f t="shared" si="49"/>
        <v>0</v>
      </c>
      <c r="AM89" s="72">
        <f t="shared" si="49"/>
        <v>0</v>
      </c>
      <c r="AN89" s="72">
        <f t="shared" si="49"/>
        <v>0</v>
      </c>
      <c r="AO89" s="72">
        <f t="shared" si="49"/>
        <v>0</v>
      </c>
      <c r="AP89" s="140">
        <f t="shared" si="49"/>
        <v>0.71678021106953982</v>
      </c>
      <c r="AQ89" s="75" t="str">
        <f>VLOOKUP($H89,'[1]Unit factor_selected'!$F$3:$AC$346,'[1]Unit factor_selected'!H$1,FALSE)</f>
        <v>kWh</v>
      </c>
      <c r="AR89" s="76">
        <f>VLOOKUP($H89,'[1]Unit factor_selected'!$F$3:$AC$346,'[1]Unit factor_selected'!J$1,FALSE)</f>
        <v>0.41450650291678098</v>
      </c>
      <c r="AS89" s="6">
        <f>VLOOKUP($H89,'[1]Unit factor_selected'!$F$3:$AC$346,'[1]Unit factor_selected'!K$1,FALSE)</f>
        <v>8.3367300508058904</v>
      </c>
      <c r="AT89" s="7">
        <f>VLOOKUP($H89,'[1]Unit factor_selected'!$F$3:$AC$346,'[1]Unit factor_selected'!L$1,FALSE)</f>
        <v>4.70337261621905E-4</v>
      </c>
      <c r="AU89" s="5">
        <f>VLOOKUP($H89,'[1]Unit factor_selected'!$F$3:$AC$346,'[1]Unit factor_selected'!M$1,FALSE)</f>
        <v>0.111943226159109</v>
      </c>
      <c r="AV89" s="7">
        <f>VLOOKUP($H89,'[1]Unit factor_selected'!$F$3:$AC$346,'[1]Unit factor_selected'!N$1,FALSE)</f>
        <v>1.25811012052375E-2</v>
      </c>
      <c r="AW89" s="7">
        <f>VLOOKUP($H89,'[1]Unit factor_selected'!$F$3:$AC$346,'[1]Unit factor_selected'!O$1,FALSE)</f>
        <v>8.9372407623357496E-5</v>
      </c>
      <c r="AX89" s="5">
        <f>VLOOKUP($H89,'[1]Unit factor_selected'!$F$3:$AC$346,'[1]Unit factor_selected'!P$1,FALSE)</f>
        <v>0.42140331288079302</v>
      </c>
      <c r="AY89" s="7">
        <f>VLOOKUP($H89,'[1]Unit factor_selected'!$F$3:$AC$346,'[1]Unit factor_selected'!Q$1,FALSE)</f>
        <v>1.5137898085976299E-2</v>
      </c>
      <c r="AZ89" s="5">
        <f>VLOOKUP($H89,'[1]Unit factor_selected'!$F$3:$AC$346,'[1]Unit factor_selected'!R$1,FALSE)</f>
        <v>0.18211602628431001</v>
      </c>
      <c r="BA89" s="7">
        <f>VLOOKUP($H89,'[1]Unit factor_selected'!$F$3:$AC$346,'[1]Unit factor_selected'!S$1,FALSE)</f>
        <v>8.4793123170334994E-2</v>
      </c>
      <c r="BB89" s="7">
        <f>VLOOKUP($H89,'[1]Unit factor_selected'!$F$3:$AC$346,'[1]Unit factor_selected'!T$1,FALSE)</f>
        <v>4.9120726538256897E-3</v>
      </c>
      <c r="BC89" s="7">
        <f>VLOOKUP($H89,'[1]Unit factor_selected'!$F$3:$AC$346,'[1]Unit factor_selected'!U$1,FALSE)</f>
        <v>1.5984857458058499E-2</v>
      </c>
      <c r="BD89" s="7">
        <f>VLOOKUP($H89,'[1]Unit factor_selected'!$F$3:$AC$346,'[1]Unit factor_selected'!V$1,FALSE)</f>
        <v>7.9979898120999704E-6</v>
      </c>
      <c r="BE89" s="7">
        <f>VLOOKUP($H89,'[1]Unit factor_selected'!$F$3:$AC$346,'[1]Unit factor_selected'!W$1,FALSE)</f>
        <v>5.8183001950795903E-4</v>
      </c>
      <c r="BF89" s="7">
        <f>VLOOKUP($H89,'[1]Unit factor_selected'!$F$3:$AC$346,'[1]Unit factor_selected'!X$1,FALSE)</f>
        <v>7.4379576374734803E-4</v>
      </c>
      <c r="BG89" s="7">
        <f>VLOOKUP($H89,'[1]Unit factor_selected'!$F$3:$AC$346,'[1]Unit factor_selected'!Y$1,FALSE)</f>
        <v>7.5874089752607802E-4</v>
      </c>
      <c r="BH89" s="7">
        <f>VLOOKUP($H89,'[1]Unit factor_selected'!$F$3:$AC$346,'[1]Unit factor_selected'!Z$1,FALSE)</f>
        <v>1.3452291425765E-7</v>
      </c>
      <c r="BI89" s="7">
        <f>VLOOKUP($H89,'[1]Unit factor_selected'!$F$3:$AC$346,'[1]Unit factor_selected'!AA$1,FALSE)</f>
        <v>1.35594163646376E-3</v>
      </c>
      <c r="BJ89" s="5">
        <f>VLOOKUP($H89,'[1]Unit factor_selected'!$F$3:$AC$346,'[1]Unit factor_selected'!AB$1,FALSE)</f>
        <v>0.47061637305181098</v>
      </c>
      <c r="BK89" s="77">
        <f>VLOOKUP($H89,'[1]Unit factor_selected'!$F$3:$AC$346,'[1]Unit factor_selected'!AC$1,FALSE)</f>
        <v>1.6840278154762599E-3</v>
      </c>
    </row>
    <row r="90" spans="2:63" x14ac:dyDescent="0.2">
      <c r="B90" s="61"/>
      <c r="C90" s="40"/>
      <c r="D90" s="62"/>
      <c r="E90" s="121"/>
      <c r="F90" s="63"/>
      <c r="G90" s="64" t="str">
        <f t="shared" si="48"/>
        <v>KR</v>
      </c>
      <c r="H90" s="2" t="str">
        <f t="shared" si="48"/>
        <v>2fcc8944-1021-3349-ace4-288efc955cd1</v>
      </c>
      <c r="I90" s="65">
        <f t="shared" si="50"/>
        <v>0.15</v>
      </c>
      <c r="J90" s="66"/>
      <c r="K90" s="67"/>
      <c r="L90" s="68"/>
      <c r="M90" s="68"/>
      <c r="N90" s="68"/>
      <c r="O90" s="68"/>
      <c r="P90" s="68"/>
      <c r="Q90" s="68"/>
      <c r="R90" s="69"/>
      <c r="S90" s="68"/>
      <c r="T90" s="68"/>
      <c r="U90" s="68"/>
      <c r="V90" s="68"/>
      <c r="W90" s="68"/>
      <c r="X90" s="68"/>
      <c r="Y90" s="68"/>
      <c r="Z90" s="137"/>
      <c r="AA90" s="71">
        <f t="shared" si="51"/>
        <v>0</v>
      </c>
      <c r="AB90" s="72">
        <f t="shared" si="49"/>
        <v>0</v>
      </c>
      <c r="AC90" s="72">
        <f t="shared" si="49"/>
        <v>0</v>
      </c>
      <c r="AD90" s="72">
        <f t="shared" si="49"/>
        <v>0</v>
      </c>
      <c r="AE90" s="72">
        <f t="shared" si="49"/>
        <v>0</v>
      </c>
      <c r="AF90" s="72">
        <f t="shared" si="49"/>
        <v>0</v>
      </c>
      <c r="AG90" s="72">
        <f t="shared" si="49"/>
        <v>0</v>
      </c>
      <c r="AH90" s="73">
        <f t="shared" si="49"/>
        <v>0.15907263312944767</v>
      </c>
      <c r="AI90" s="72">
        <f t="shared" si="49"/>
        <v>0</v>
      </c>
      <c r="AJ90" s="72">
        <f t="shared" si="49"/>
        <v>0</v>
      </c>
      <c r="AK90" s="72">
        <f t="shared" si="49"/>
        <v>0</v>
      </c>
      <c r="AL90" s="72">
        <f t="shared" si="49"/>
        <v>0</v>
      </c>
      <c r="AM90" s="72">
        <f t="shared" si="49"/>
        <v>0</v>
      </c>
      <c r="AN90" s="72">
        <f t="shared" si="49"/>
        <v>0</v>
      </c>
      <c r="AO90" s="72">
        <f t="shared" si="49"/>
        <v>0</v>
      </c>
      <c r="AP90" s="140">
        <f t="shared" si="49"/>
        <v>0.32580918684979077</v>
      </c>
      <c r="AQ90" s="75" t="str">
        <f>VLOOKUP($H90,'[1]Unit factor_selected'!$F$3:$AC$346,'[1]Unit factor_selected'!H$1,FALSE)</f>
        <v>kWh</v>
      </c>
      <c r="AR90" s="76">
        <f>VLOOKUP($H90,'[1]Unit factor_selected'!$F$3:$AC$346,'[1]Unit factor_selected'!J$1,FALSE)</f>
        <v>0.44882419692131298</v>
      </c>
      <c r="AS90" s="6">
        <f>VLOOKUP($H90,'[1]Unit factor_selected'!$F$3:$AC$346,'[1]Unit factor_selected'!K$1,FALSE)</f>
        <v>10.6797594704434</v>
      </c>
      <c r="AT90" s="7">
        <f>VLOOKUP($H90,'[1]Unit factor_selected'!$F$3:$AC$346,'[1]Unit factor_selected'!L$1,FALSE)</f>
        <v>4.9265264292420302E-4</v>
      </c>
      <c r="AU90" s="5">
        <f>VLOOKUP($H90,'[1]Unit factor_selected'!$F$3:$AC$346,'[1]Unit factor_selected'!M$1,FALSE)</f>
        <v>0.12623149246165999</v>
      </c>
      <c r="AV90" s="7">
        <f>VLOOKUP($H90,'[1]Unit factor_selected'!$F$3:$AC$346,'[1]Unit factor_selected'!N$1,FALSE)</f>
        <v>1.6968609446120098E-2</v>
      </c>
      <c r="AW90" s="7">
        <f>VLOOKUP($H90,'[1]Unit factor_selected'!$F$3:$AC$346,'[1]Unit factor_selected'!O$1,FALSE)</f>
        <v>2.7405747398636201E-4</v>
      </c>
      <c r="AX90" s="5">
        <f>VLOOKUP($H90,'[1]Unit factor_selected'!$F$3:$AC$346,'[1]Unit factor_selected'!P$1,FALSE)</f>
        <v>0.45253492451686</v>
      </c>
      <c r="AY90" s="7">
        <f>VLOOKUP($H90,'[1]Unit factor_selected'!$F$3:$AC$346,'[1]Unit factor_selected'!Q$1,FALSE)</f>
        <v>2.48684596265452E-2</v>
      </c>
      <c r="AZ90" s="5">
        <f>VLOOKUP($H90,'[1]Unit factor_selected'!$F$3:$AC$346,'[1]Unit factor_selected'!R$1,FALSE)</f>
        <v>0.42508296115309102</v>
      </c>
      <c r="BA90" s="7">
        <f>VLOOKUP($H90,'[1]Unit factor_selected'!$F$3:$AC$346,'[1]Unit factor_selected'!S$1,FALSE)</f>
        <v>0.191914630710534</v>
      </c>
      <c r="BB90" s="7">
        <f>VLOOKUP($H90,'[1]Unit factor_selected'!$F$3:$AC$346,'[1]Unit factor_selected'!T$1,FALSE)</f>
        <v>8.9421744425186196E-3</v>
      </c>
      <c r="BC90" s="7">
        <f>VLOOKUP($H90,'[1]Unit factor_selected'!$F$3:$AC$346,'[1]Unit factor_selected'!U$1,FALSE)</f>
        <v>2.2227062220125101E-2</v>
      </c>
      <c r="BD90" s="7">
        <f>VLOOKUP($H90,'[1]Unit factor_selected'!$F$3:$AC$346,'[1]Unit factor_selected'!V$1,FALSE)</f>
        <v>2.0839885011706401E-5</v>
      </c>
      <c r="BE90" s="7">
        <f>VLOOKUP($H90,'[1]Unit factor_selected'!$F$3:$AC$346,'[1]Unit factor_selected'!W$1,FALSE)</f>
        <v>5.9720515722452502E-4</v>
      </c>
      <c r="BF90" s="7">
        <f>VLOOKUP($H90,'[1]Unit factor_selected'!$F$3:$AC$346,'[1]Unit factor_selected'!X$1,FALSE)</f>
        <v>9.57080591438114E-4</v>
      </c>
      <c r="BG90" s="7">
        <f>VLOOKUP($H90,'[1]Unit factor_selected'!$F$3:$AC$346,'[1]Unit factor_selected'!Y$1,FALSE)</f>
        <v>9.6987712976880503E-4</v>
      </c>
      <c r="BH90" s="7">
        <f>VLOOKUP($H90,'[1]Unit factor_selected'!$F$3:$AC$346,'[1]Unit factor_selected'!Z$1,FALSE)</f>
        <v>1.6228126937245899E-7</v>
      </c>
      <c r="BI90" s="7">
        <f>VLOOKUP($H90,'[1]Unit factor_selected'!$F$3:$AC$346,'[1]Unit factor_selected'!AA$1,FALSE)</f>
        <v>8.2713932894040601E-4</v>
      </c>
      <c r="BJ90" s="5">
        <f>VLOOKUP($H90,'[1]Unit factor_selected'!$F$3:$AC$346,'[1]Unit factor_selected'!AB$1,FALSE)</f>
        <v>0.51620363771325195</v>
      </c>
      <c r="BK90" s="77">
        <f>VLOOKUP($H90,'[1]Unit factor_selected'!$F$3:$AC$346,'[1]Unit factor_selected'!AC$1,FALSE)</f>
        <v>3.0323563137813099E-3</v>
      </c>
    </row>
    <row r="91" spans="2:63" x14ac:dyDescent="0.2">
      <c r="B91" s="61"/>
      <c r="C91" s="40"/>
      <c r="D91" s="111"/>
      <c r="E91" s="122"/>
      <c r="F91" s="79"/>
      <c r="G91" s="80" t="str">
        <f t="shared" si="48"/>
        <v>RER</v>
      </c>
      <c r="H91" s="119">
        <f t="shared" si="48"/>
        <v>0</v>
      </c>
      <c r="I91" s="82">
        <f t="shared" si="50"/>
        <v>0.1</v>
      </c>
      <c r="J91" s="83"/>
      <c r="K91" s="84"/>
      <c r="L91" s="85"/>
      <c r="M91" s="85"/>
      <c r="N91" s="85"/>
      <c r="O91" s="85"/>
      <c r="P91" s="85"/>
      <c r="Q91" s="85"/>
      <c r="R91" s="86"/>
      <c r="S91" s="85"/>
      <c r="T91" s="85"/>
      <c r="U91" s="85"/>
      <c r="V91" s="85"/>
      <c r="W91" s="85"/>
      <c r="X91" s="85"/>
      <c r="Y91" s="85"/>
      <c r="Z91" s="150"/>
      <c r="AA91" s="88">
        <f t="shared" si="51"/>
        <v>0</v>
      </c>
      <c r="AB91" s="89">
        <f t="shared" si="49"/>
        <v>0</v>
      </c>
      <c r="AC91" s="89">
        <f t="shared" si="49"/>
        <v>0</v>
      </c>
      <c r="AD91" s="89">
        <f t="shared" si="49"/>
        <v>0</v>
      </c>
      <c r="AE91" s="89">
        <f t="shared" si="49"/>
        <v>0</v>
      </c>
      <c r="AF91" s="89">
        <f t="shared" si="49"/>
        <v>0</v>
      </c>
      <c r="AG91" s="89">
        <f t="shared" si="49"/>
        <v>0</v>
      </c>
      <c r="AH91" s="35">
        <f t="shared" si="49"/>
        <v>0.10604842208629846</v>
      </c>
      <c r="AI91" s="89">
        <f t="shared" si="49"/>
        <v>0</v>
      </c>
      <c r="AJ91" s="89">
        <f t="shared" si="49"/>
        <v>0</v>
      </c>
      <c r="AK91" s="89">
        <f t="shared" si="49"/>
        <v>0</v>
      </c>
      <c r="AL91" s="89">
        <f t="shared" si="49"/>
        <v>0</v>
      </c>
      <c r="AM91" s="89">
        <f t="shared" si="49"/>
        <v>0</v>
      </c>
      <c r="AN91" s="89">
        <f t="shared" si="49"/>
        <v>0</v>
      </c>
      <c r="AO91" s="89">
        <f t="shared" si="49"/>
        <v>0</v>
      </c>
      <c r="AP91" s="153">
        <f t="shared" si="49"/>
        <v>0.21720612456652721</v>
      </c>
      <c r="AQ91" s="91" t="str">
        <f>VLOOKUP($H91,'[1]Unit factor_selected'!$F$3:$AC$346,'[1]Unit factor_selected'!H$1,FALSE)</f>
        <v>kWh</v>
      </c>
      <c r="AR91" s="92">
        <f>VLOOKUP($H91,'[1]Unit factor_selected'!$F$3:$AC$346,'[1]Unit factor_selected'!J$1,FALSE)</f>
        <v>0.21957146944853601</v>
      </c>
      <c r="AS91" s="93">
        <f>VLOOKUP($H91,'[1]Unit factor_selected'!$F$3:$AC$346,'[1]Unit factor_selected'!K$1,FALSE)</f>
        <v>7.0862201970238701</v>
      </c>
      <c r="AT91" s="94">
        <f>VLOOKUP($H91,'[1]Unit factor_selected'!$F$3:$AC$346,'[1]Unit factor_selected'!L$1,FALSE)</f>
        <v>8.3772731763599921E-5</v>
      </c>
      <c r="AU91" s="95">
        <f>VLOOKUP($H91,'[1]Unit factor_selected'!$F$3:$AC$346,'[1]Unit factor_selected'!M$1,FALSE)</f>
        <v>6.70359680813368E-2</v>
      </c>
      <c r="AV91" s="94">
        <f>VLOOKUP($H91,'[1]Unit factor_selected'!$F$3:$AC$346,'[1]Unit factor_selected'!N$1,FALSE)</f>
        <v>1.4266749439454635E-2</v>
      </c>
      <c r="AW91" s="94">
        <f>VLOOKUP($H91,'[1]Unit factor_selected'!$F$3:$AC$346,'[1]Unit factor_selected'!O$1,FALSE)</f>
        <v>1.7149187688680467E-4</v>
      </c>
      <c r="AX91" s="95">
        <f>VLOOKUP($H91,'[1]Unit factor_selected'!$F$3:$AC$346,'[1]Unit factor_selected'!P$1,FALSE)</f>
        <v>0.22332948822621831</v>
      </c>
      <c r="AY91" s="94">
        <f>VLOOKUP($H91,'[1]Unit factor_selected'!$F$3:$AC$346,'[1]Unit factor_selected'!Q$1,FALSE)</f>
        <v>1.7528206718914665E-2</v>
      </c>
      <c r="AZ91" s="95">
        <f>VLOOKUP($H91,'[1]Unit factor_selected'!$F$3:$AC$346,'[1]Unit factor_selected'!R$1,FALSE)</f>
        <v>0.24292780895591501</v>
      </c>
      <c r="BA91" s="94">
        <f>VLOOKUP($H91,'[1]Unit factor_selected'!$F$3:$AC$346,'[1]Unit factor_selected'!S$1,FALSE)</f>
        <v>6.1311111138674372E-2</v>
      </c>
      <c r="BB91" s="94">
        <f>VLOOKUP($H91,'[1]Unit factor_selected'!$F$3:$AC$346,'[1]Unit factor_selected'!T$1,FALSE)</f>
        <v>8.6136377138703001E-3</v>
      </c>
      <c r="BC91" s="94">
        <f>VLOOKUP($H91,'[1]Unit factor_selected'!$F$3:$AC$346,'[1]Unit factor_selected'!U$1,FALSE)</f>
        <v>1.8263804873492769E-2</v>
      </c>
      <c r="BD91" s="94">
        <f>VLOOKUP($H91,'[1]Unit factor_selected'!$F$3:$AC$346,'[1]Unit factor_selected'!V$1,FALSE)</f>
        <v>1.2041369103710334E-5</v>
      </c>
      <c r="BE91" s="94">
        <f>VLOOKUP($H91,'[1]Unit factor_selected'!$F$3:$AC$346,'[1]Unit factor_selected'!W$1,FALSE)</f>
        <v>5.1752647425555532E-4</v>
      </c>
      <c r="BF91" s="94">
        <f>VLOOKUP($H91,'[1]Unit factor_selected'!$F$3:$AC$346,'[1]Unit factor_selected'!X$1,FALSE)</f>
        <v>9.5976832614757729E-5</v>
      </c>
      <c r="BG91" s="94">
        <f>VLOOKUP($H91,'[1]Unit factor_selected'!$F$3:$AC$346,'[1]Unit factor_selected'!Y$1,FALSE)</f>
        <v>1.0406939694266351E-4</v>
      </c>
      <c r="BH91" s="94">
        <f>VLOOKUP($H91,'[1]Unit factor_selected'!$F$3:$AC$346,'[1]Unit factor_selected'!Z$1,FALSE)</f>
        <v>1.4849161471338802E-7</v>
      </c>
      <c r="BI91" s="94">
        <f>VLOOKUP($H91,'[1]Unit factor_selected'!$F$3:$AC$346,'[1]Unit factor_selected'!AA$1,FALSE)</f>
        <v>1.9100570584220264E-4</v>
      </c>
      <c r="BJ91" s="95">
        <f>VLOOKUP($H91,'[1]Unit factor_selected'!$F$3:$AC$346,'[1]Unit factor_selected'!AB$1,FALSE)</f>
        <v>0.403963453734209</v>
      </c>
      <c r="BK91" s="96">
        <f>VLOOKUP($H91,'[1]Unit factor_selected'!$F$3:$AC$346,'[1]Unit factor_selected'!AC$1,FALSE)</f>
        <v>2.2325972022637624E-3</v>
      </c>
    </row>
    <row r="92" spans="2:63" x14ac:dyDescent="0.2">
      <c r="B92" s="61"/>
      <c r="C92" s="40"/>
      <c r="D92" s="41" t="str">
        <f>[1]LCI!C42</f>
        <v>Heat</v>
      </c>
      <c r="E92" s="120"/>
      <c r="F92" s="42" t="str">
        <f>F51</f>
        <v>heat production, natural gas, at industrial furnace &gt;100kW | heat, district or industrial, natural gas | Cutoff</v>
      </c>
      <c r="G92" s="43" t="str">
        <f t="shared" si="48"/>
        <v>US</v>
      </c>
      <c r="H92" s="114" t="str">
        <f t="shared" si="48"/>
        <v>348b3b3e-3913-4d14-a18a-422487f6f063</v>
      </c>
      <c r="I92" s="45">
        <f t="shared" si="50"/>
        <v>0</v>
      </c>
      <c r="J92" s="46">
        <f>SUM(I92:I96)</f>
        <v>1</v>
      </c>
      <c r="K92" s="47">
        <v>0</v>
      </c>
      <c r="L92" s="48">
        <v>0</v>
      </c>
      <c r="M92" s="48">
        <v>0</v>
      </c>
      <c r="N92" s="48">
        <v>0</v>
      </c>
      <c r="O92" s="48">
        <v>0</v>
      </c>
      <c r="P92" s="48">
        <v>0</v>
      </c>
      <c r="Q92" s="48">
        <v>0</v>
      </c>
      <c r="R92" s="49">
        <f>'[1]EV proj_BAU'!AJ$73*[1]LCI!$D42</f>
        <v>94.774659061431962</v>
      </c>
      <c r="S92" s="48">
        <v>0</v>
      </c>
      <c r="T92" s="48">
        <v>0</v>
      </c>
      <c r="U92" s="48">
        <v>0</v>
      </c>
      <c r="V92" s="48">
        <v>0</v>
      </c>
      <c r="W92" s="48">
        <v>0</v>
      </c>
      <c r="X92" s="48">
        <v>0</v>
      </c>
      <c r="Y92" s="48">
        <v>0</v>
      </c>
      <c r="Z92" s="127">
        <f>'[1]EV proj_BAU'!AK$73*[1]LCI!$D42</f>
        <v>194.11544270876252</v>
      </c>
      <c r="AA92" s="51">
        <f>$I92*K$92</f>
        <v>0</v>
      </c>
      <c r="AB92" s="52">
        <f t="shared" ref="AB92:AP96" si="52">$I92*L$92</f>
        <v>0</v>
      </c>
      <c r="AC92" s="52">
        <f t="shared" si="52"/>
        <v>0</v>
      </c>
      <c r="AD92" s="52">
        <f t="shared" si="52"/>
        <v>0</v>
      </c>
      <c r="AE92" s="52">
        <f t="shared" si="52"/>
        <v>0</v>
      </c>
      <c r="AF92" s="52">
        <f t="shared" si="52"/>
        <v>0</v>
      </c>
      <c r="AG92" s="52">
        <f t="shared" si="52"/>
        <v>0</v>
      </c>
      <c r="AH92" s="53">
        <f t="shared" si="52"/>
        <v>0</v>
      </c>
      <c r="AI92" s="52">
        <f t="shared" si="52"/>
        <v>0</v>
      </c>
      <c r="AJ92" s="52">
        <f t="shared" si="52"/>
        <v>0</v>
      </c>
      <c r="AK92" s="52">
        <f t="shared" si="52"/>
        <v>0</v>
      </c>
      <c r="AL92" s="52">
        <f t="shared" si="52"/>
        <v>0</v>
      </c>
      <c r="AM92" s="52">
        <f t="shared" si="52"/>
        <v>0</v>
      </c>
      <c r="AN92" s="52">
        <f t="shared" si="52"/>
        <v>0</v>
      </c>
      <c r="AO92" s="52">
        <f t="shared" si="52"/>
        <v>0</v>
      </c>
      <c r="AP92" s="130">
        <f t="shared" si="52"/>
        <v>0</v>
      </c>
      <c r="AQ92" s="55" t="str">
        <f>VLOOKUP($H92,'[1]Unit factor_selected'!$F$3:$AC$346,'[1]Unit factor_selected'!H$1,FALSE)</f>
        <v>MJ</v>
      </c>
      <c r="AR92" s="56">
        <f>VLOOKUP($H92,'[1]Unit factor_selected'!$F$3:$AC$346,'[1]Unit factor_selected'!J$1,FALSE)</f>
        <v>7.2094031587863094E-2</v>
      </c>
      <c r="AS92" s="57">
        <f>VLOOKUP($H92,'[1]Unit factor_selected'!$F$3:$AC$346,'[1]Unit factor_selected'!K$1,FALSE)</f>
        <v>1.1623922373923701</v>
      </c>
      <c r="AT92" s="58">
        <f>VLOOKUP($H92,'[1]Unit factor_selected'!$F$3:$AC$346,'[1]Unit factor_selected'!L$1,FALSE)</f>
        <v>2.0931598834842001E-5</v>
      </c>
      <c r="AU92" s="59">
        <f>VLOOKUP($H92,'[1]Unit factor_selected'!$F$3:$AC$346,'[1]Unit factor_selected'!M$1,FALSE)</f>
        <v>2.5321132153628099E-2</v>
      </c>
      <c r="AV92" s="58">
        <f>VLOOKUP($H92,'[1]Unit factor_selected'!$F$3:$AC$346,'[1]Unit factor_selected'!N$1,FALSE)</f>
        <v>1.6961817255031701E-4</v>
      </c>
      <c r="AW92" s="58">
        <f>VLOOKUP($H92,'[1]Unit factor_selected'!$F$3:$AC$346,'[1]Unit factor_selected'!O$1,FALSE)</f>
        <v>8.4553408816282301E-7</v>
      </c>
      <c r="AX92" s="59">
        <f>VLOOKUP($H92,'[1]Unit factor_selected'!$F$3:$AC$346,'[1]Unit factor_selected'!P$1,FALSE)</f>
        <v>7.3587134749462393E-2</v>
      </c>
      <c r="AY92" s="58">
        <f>VLOOKUP($H92,'[1]Unit factor_selected'!$F$3:$AC$346,'[1]Unit factor_selected'!Q$1,FALSE)</f>
        <v>4.5255056973978998E-4</v>
      </c>
      <c r="AZ92" s="59">
        <f>VLOOKUP($H92,'[1]Unit factor_selected'!$F$3:$AC$346,'[1]Unit factor_selected'!R$1,FALSE)</f>
        <v>3.2094938120077201E-3</v>
      </c>
      <c r="BA92" s="58">
        <f>VLOOKUP($H92,'[1]Unit factor_selected'!$F$3:$AC$346,'[1]Unit factor_selected'!S$1,FALSE)</f>
        <v>2.6225037052588201E-4</v>
      </c>
      <c r="BB92" s="58">
        <f>VLOOKUP($H92,'[1]Unit factor_selected'!$F$3:$AC$346,'[1]Unit factor_selected'!T$1,FALSE)</f>
        <v>2.2693752243180101E-5</v>
      </c>
      <c r="BC92" s="58">
        <f>VLOOKUP($H92,'[1]Unit factor_selected'!$F$3:$AC$346,'[1]Unit factor_selected'!U$1,FALSE)</f>
        <v>2.1284632193969801E-4</v>
      </c>
      <c r="BD92" s="58">
        <f>VLOOKUP($H92,'[1]Unit factor_selected'!$F$3:$AC$346,'[1]Unit factor_selected'!V$1,FALSE)</f>
        <v>2.4085315647483799E-7</v>
      </c>
      <c r="BE92" s="58">
        <f>VLOOKUP($H92,'[1]Unit factor_selected'!$F$3:$AC$346,'[1]Unit factor_selected'!W$1,FALSE)</f>
        <v>1.5759495571695601E-5</v>
      </c>
      <c r="BF92" s="58">
        <f>VLOOKUP($H92,'[1]Unit factor_selected'!$F$3:$AC$346,'[1]Unit factor_selected'!X$1,FALSE)</f>
        <v>4.1886391251840799E-5</v>
      </c>
      <c r="BG92" s="58">
        <f>VLOOKUP($H92,'[1]Unit factor_selected'!$F$3:$AC$346,'[1]Unit factor_selected'!Y$1,FALSE)</f>
        <v>4.4587043810290402E-5</v>
      </c>
      <c r="BH92" s="58">
        <f>VLOOKUP($H92,'[1]Unit factor_selected'!$F$3:$AC$346,'[1]Unit factor_selected'!Z$1,FALSE)</f>
        <v>1.33252968090072E-8</v>
      </c>
      <c r="BI92" s="58">
        <f>VLOOKUP($H92,'[1]Unit factor_selected'!$F$3:$AC$346,'[1]Unit factor_selected'!AA$1,FALSE)</f>
        <v>6.2351253446064903E-5</v>
      </c>
      <c r="BJ92" s="59">
        <f>VLOOKUP($H92,'[1]Unit factor_selected'!$F$3:$AC$346,'[1]Unit factor_selected'!AB$1,FALSE)</f>
        <v>4.1849833346856496E-3</v>
      </c>
      <c r="BK92" s="60">
        <f>VLOOKUP($H92,'[1]Unit factor_selected'!$F$3:$AC$346,'[1]Unit factor_selected'!AC$1,FALSE)</f>
        <v>1.71513863272773E-5</v>
      </c>
    </row>
    <row r="93" spans="2:63" x14ac:dyDescent="0.2">
      <c r="B93" s="61"/>
      <c r="C93" s="40"/>
      <c r="D93" s="62"/>
      <c r="E93" s="121"/>
      <c r="F93" s="63"/>
      <c r="G93" s="64" t="str">
        <f t="shared" si="48"/>
        <v>CN</v>
      </c>
      <c r="H93" s="2" t="str">
        <f t="shared" si="48"/>
        <v>94b37130-2d92-460f-afc2-f9d6895d0814</v>
      </c>
      <c r="I93" s="65">
        <f t="shared" si="50"/>
        <v>0.42</v>
      </c>
      <c r="J93" s="66"/>
      <c r="K93" s="67"/>
      <c r="L93" s="68"/>
      <c r="M93" s="68"/>
      <c r="N93" s="68"/>
      <c r="O93" s="68"/>
      <c r="P93" s="68"/>
      <c r="Q93" s="68"/>
      <c r="R93" s="69"/>
      <c r="S93" s="68"/>
      <c r="T93" s="68"/>
      <c r="U93" s="68"/>
      <c r="V93" s="68"/>
      <c r="W93" s="68"/>
      <c r="X93" s="68"/>
      <c r="Y93" s="68"/>
      <c r="Z93" s="137"/>
      <c r="AA93" s="71">
        <f t="shared" ref="AA93:AA95" si="53">$I93*K$92</f>
        <v>0</v>
      </c>
      <c r="AB93" s="72">
        <f t="shared" si="52"/>
        <v>0</v>
      </c>
      <c r="AC93" s="72">
        <f t="shared" si="52"/>
        <v>0</v>
      </c>
      <c r="AD93" s="72">
        <f t="shared" si="52"/>
        <v>0</v>
      </c>
      <c r="AE93" s="72">
        <f t="shared" si="52"/>
        <v>0</v>
      </c>
      <c r="AF93" s="72">
        <f t="shared" si="52"/>
        <v>0</v>
      </c>
      <c r="AG93" s="72">
        <f t="shared" si="52"/>
        <v>0</v>
      </c>
      <c r="AH93" s="73">
        <f t="shared" si="52"/>
        <v>39.805356805801424</v>
      </c>
      <c r="AI93" s="72">
        <f t="shared" si="52"/>
        <v>0</v>
      </c>
      <c r="AJ93" s="72">
        <f t="shared" si="52"/>
        <v>0</v>
      </c>
      <c r="AK93" s="72">
        <f t="shared" si="52"/>
        <v>0</v>
      </c>
      <c r="AL93" s="72">
        <f t="shared" si="52"/>
        <v>0</v>
      </c>
      <c r="AM93" s="72">
        <f t="shared" si="52"/>
        <v>0</v>
      </c>
      <c r="AN93" s="72">
        <f t="shared" si="52"/>
        <v>0</v>
      </c>
      <c r="AO93" s="72">
        <f t="shared" si="52"/>
        <v>0</v>
      </c>
      <c r="AP93" s="140">
        <f t="shared" si="52"/>
        <v>81.528485937680259</v>
      </c>
      <c r="AQ93" s="75" t="str">
        <f>VLOOKUP($H93,'[1]Unit factor_selected'!$F$3:$AC$346,'[1]Unit factor_selected'!H$1,FALSE)</f>
        <v>MJ</v>
      </c>
      <c r="AR93" s="76">
        <f>VLOOKUP($H93,'[1]Unit factor_selected'!$F$3:$AC$346,'[1]Unit factor_selected'!J$1,FALSE)</f>
        <v>6.7561703505123999E-2</v>
      </c>
      <c r="AS93" s="6">
        <f>VLOOKUP($H93,'[1]Unit factor_selected'!$F$3:$AC$346,'[1]Unit factor_selected'!K$1,FALSE)</f>
        <v>1.1286368642416</v>
      </c>
      <c r="AT93" s="7">
        <f>VLOOKUP($H93,'[1]Unit factor_selected'!$F$3:$AC$346,'[1]Unit factor_selected'!L$1,FALSE)</f>
        <v>1.34192652696239E-5</v>
      </c>
      <c r="AU93" s="5">
        <f>VLOOKUP($H93,'[1]Unit factor_selected'!$F$3:$AC$346,'[1]Unit factor_selected'!M$1,FALSE)</f>
        <v>2.46079777505234E-2</v>
      </c>
      <c r="AV93" s="7">
        <f>VLOOKUP($H93,'[1]Unit factor_selected'!$F$3:$AC$346,'[1]Unit factor_selected'!N$1,FALSE)</f>
        <v>1.3297703340276601E-4</v>
      </c>
      <c r="AW93" s="7">
        <f>VLOOKUP($H93,'[1]Unit factor_selected'!$F$3:$AC$346,'[1]Unit factor_selected'!O$1,FALSE)</f>
        <v>4.7544411438651503E-7</v>
      </c>
      <c r="AX93" s="5">
        <f>VLOOKUP($H93,'[1]Unit factor_selected'!$F$3:$AC$346,'[1]Unit factor_selected'!P$1,FALSE)</f>
        <v>6.8294048582825603E-2</v>
      </c>
      <c r="AY93" s="7">
        <f>VLOOKUP($H93,'[1]Unit factor_selected'!$F$3:$AC$346,'[1]Unit factor_selected'!Q$1,FALSE)</f>
        <v>3.04392105561114E-4</v>
      </c>
      <c r="AZ93" s="5">
        <f>VLOOKUP($H93,'[1]Unit factor_selected'!$F$3:$AC$346,'[1]Unit factor_selected'!R$1,FALSE)</f>
        <v>3.2654437525124198E-3</v>
      </c>
      <c r="BA93" s="7">
        <f>VLOOKUP($H93,'[1]Unit factor_selected'!$F$3:$AC$346,'[1]Unit factor_selected'!S$1,FALSE)</f>
        <v>2.0455474075815999E-4</v>
      </c>
      <c r="BB93" s="7">
        <f>VLOOKUP($H93,'[1]Unit factor_selected'!$F$3:$AC$346,'[1]Unit factor_selected'!T$1,FALSE)</f>
        <v>1.44714443289619E-5</v>
      </c>
      <c r="BC93" s="7">
        <f>VLOOKUP($H93,'[1]Unit factor_selected'!$F$3:$AC$346,'[1]Unit factor_selected'!U$1,FALSE)</f>
        <v>1.8673082475627399E-4</v>
      </c>
      <c r="BD93" s="7">
        <f>VLOOKUP($H93,'[1]Unit factor_selected'!$F$3:$AC$346,'[1]Unit factor_selected'!V$1,FALSE)</f>
        <v>1.1570836096670501E-7</v>
      </c>
      <c r="BE93" s="7">
        <f>VLOOKUP($H93,'[1]Unit factor_selected'!$F$3:$AC$346,'[1]Unit factor_selected'!W$1,FALSE)</f>
        <v>1.0657233038909801E-5</v>
      </c>
      <c r="BF93" s="7">
        <f>VLOOKUP($H93,'[1]Unit factor_selected'!$F$3:$AC$346,'[1]Unit factor_selected'!X$1,FALSE)</f>
        <v>3.8412323609695801E-5</v>
      </c>
      <c r="BG93" s="7">
        <f>VLOOKUP($H93,'[1]Unit factor_selected'!$F$3:$AC$346,'[1]Unit factor_selected'!Y$1,FALSE)</f>
        <v>4.1262791322937203E-5</v>
      </c>
      <c r="BH93" s="7">
        <f>VLOOKUP($H93,'[1]Unit factor_selected'!$F$3:$AC$346,'[1]Unit factor_selected'!Z$1,FALSE)</f>
        <v>6.9985129754833599E-9</v>
      </c>
      <c r="BI93" s="7">
        <f>VLOOKUP($H93,'[1]Unit factor_selected'!$F$3:$AC$346,'[1]Unit factor_selected'!AA$1,FALSE)</f>
        <v>3.97048683969412E-5</v>
      </c>
      <c r="BJ93" s="5">
        <f>VLOOKUP($H93,'[1]Unit factor_selected'!$F$3:$AC$346,'[1]Unit factor_selected'!AB$1,FALSE)</f>
        <v>3.8609525070636801E-3</v>
      </c>
      <c r="BK93" s="77">
        <f>VLOOKUP($H93,'[1]Unit factor_selected'!$F$3:$AC$346,'[1]Unit factor_selected'!AC$1,FALSE)</f>
        <v>7.9763357328164692E-6</v>
      </c>
    </row>
    <row r="94" spans="2:63" x14ac:dyDescent="0.2">
      <c r="B94" s="61"/>
      <c r="C94" s="40"/>
      <c r="D94" s="62"/>
      <c r="E94" s="121"/>
      <c r="F94" s="63"/>
      <c r="G94" s="64" t="str">
        <f t="shared" si="48"/>
        <v>JP</v>
      </c>
      <c r="H94" s="2" t="str">
        <f t="shared" si="48"/>
        <v>4c970fa9-d056-405f-8871-64ebf0f37ffc</v>
      </c>
      <c r="I94" s="65">
        <f t="shared" si="50"/>
        <v>0.33</v>
      </c>
      <c r="J94" s="66"/>
      <c r="K94" s="67"/>
      <c r="L94" s="68"/>
      <c r="M94" s="68"/>
      <c r="N94" s="68"/>
      <c r="O94" s="68"/>
      <c r="P94" s="68"/>
      <c r="Q94" s="68"/>
      <c r="R94" s="69"/>
      <c r="S94" s="68"/>
      <c r="T94" s="68"/>
      <c r="U94" s="68"/>
      <c r="V94" s="68"/>
      <c r="W94" s="68"/>
      <c r="X94" s="68"/>
      <c r="Y94" s="68"/>
      <c r="Z94" s="137"/>
      <c r="AA94" s="71">
        <f t="shared" si="53"/>
        <v>0</v>
      </c>
      <c r="AB94" s="72">
        <f t="shared" si="52"/>
        <v>0</v>
      </c>
      <c r="AC94" s="72">
        <f t="shared" si="52"/>
        <v>0</v>
      </c>
      <c r="AD94" s="72">
        <f t="shared" si="52"/>
        <v>0</v>
      </c>
      <c r="AE94" s="72">
        <f t="shared" si="52"/>
        <v>0</v>
      </c>
      <c r="AF94" s="72">
        <f t="shared" si="52"/>
        <v>0</v>
      </c>
      <c r="AG94" s="72">
        <f t="shared" si="52"/>
        <v>0</v>
      </c>
      <c r="AH94" s="73">
        <f t="shared" si="52"/>
        <v>31.275637490272548</v>
      </c>
      <c r="AI94" s="72">
        <f t="shared" si="52"/>
        <v>0</v>
      </c>
      <c r="AJ94" s="72">
        <f t="shared" si="52"/>
        <v>0</v>
      </c>
      <c r="AK94" s="72">
        <f t="shared" si="52"/>
        <v>0</v>
      </c>
      <c r="AL94" s="72">
        <f t="shared" si="52"/>
        <v>0</v>
      </c>
      <c r="AM94" s="72">
        <f t="shared" si="52"/>
        <v>0</v>
      </c>
      <c r="AN94" s="72">
        <f t="shared" si="52"/>
        <v>0</v>
      </c>
      <c r="AO94" s="72">
        <f t="shared" si="52"/>
        <v>0</v>
      </c>
      <c r="AP94" s="140">
        <f t="shared" si="52"/>
        <v>64.058096093891635</v>
      </c>
      <c r="AQ94" s="75" t="str">
        <f>VLOOKUP($H94,'[1]Unit factor_selected'!$F$3:$AC$346,'[1]Unit factor_selected'!H$1,FALSE)</f>
        <v>MJ</v>
      </c>
      <c r="AR94" s="76">
        <f>VLOOKUP($H94,'[1]Unit factor_selected'!$F$3:$AC$346,'[1]Unit factor_selected'!J$1,FALSE)</f>
        <v>7.93512076278024E-2</v>
      </c>
      <c r="AS94" s="6">
        <f>VLOOKUP($H94,'[1]Unit factor_selected'!$F$3:$AC$346,'[1]Unit factor_selected'!K$1,FALSE)</f>
        <v>1.32276848359443</v>
      </c>
      <c r="AT94" s="7">
        <f>VLOOKUP($H94,'[1]Unit factor_selected'!$F$3:$AC$346,'[1]Unit factor_selected'!L$1,FALSE)</f>
        <v>3.1263415803588299E-5</v>
      </c>
      <c r="AU94" s="5">
        <f>VLOOKUP($H94,'[1]Unit factor_selected'!$F$3:$AC$346,'[1]Unit factor_selected'!M$1,FALSE)</f>
        <v>2.8641793027265099E-2</v>
      </c>
      <c r="AV94" s="7">
        <f>VLOOKUP($H94,'[1]Unit factor_selected'!$F$3:$AC$346,'[1]Unit factor_selected'!N$1,FALSE)</f>
        <v>4.5261992541638499E-4</v>
      </c>
      <c r="AW94" s="7">
        <f>VLOOKUP($H94,'[1]Unit factor_selected'!$F$3:$AC$346,'[1]Unit factor_selected'!O$1,FALSE)</f>
        <v>1.53309941271616E-6</v>
      </c>
      <c r="AX94" s="5">
        <f>VLOOKUP($H94,'[1]Unit factor_selected'!$F$3:$AC$346,'[1]Unit factor_selected'!P$1,FALSE)</f>
        <v>8.0566010804188806E-2</v>
      </c>
      <c r="AY94" s="7">
        <f>VLOOKUP($H94,'[1]Unit factor_selected'!$F$3:$AC$346,'[1]Unit factor_selected'!Q$1,FALSE)</f>
        <v>1.6155785489210201E-3</v>
      </c>
      <c r="AZ94" s="5">
        <f>VLOOKUP($H94,'[1]Unit factor_selected'!$F$3:$AC$346,'[1]Unit factor_selected'!R$1,FALSE)</f>
        <v>8.8357184081817308E-3</v>
      </c>
      <c r="BA94" s="7">
        <f>VLOOKUP($H94,'[1]Unit factor_selected'!$F$3:$AC$346,'[1]Unit factor_selected'!S$1,FALSE)</f>
        <v>4.2126662656830402E-4</v>
      </c>
      <c r="BB94" s="7">
        <f>VLOOKUP($H94,'[1]Unit factor_selected'!$F$3:$AC$346,'[1]Unit factor_selected'!T$1,FALSE)</f>
        <v>3.1856838700717401E-4</v>
      </c>
      <c r="BC94" s="7">
        <f>VLOOKUP($H94,'[1]Unit factor_selected'!$F$3:$AC$346,'[1]Unit factor_selected'!U$1,FALSE)</f>
        <v>5.9676567228942202E-4</v>
      </c>
      <c r="BD94" s="7">
        <f>VLOOKUP($H94,'[1]Unit factor_selected'!$F$3:$AC$346,'[1]Unit factor_selected'!V$1,FALSE)</f>
        <v>3.62731138567858E-7</v>
      </c>
      <c r="BE94" s="7">
        <f>VLOOKUP($H94,'[1]Unit factor_selected'!$F$3:$AC$346,'[1]Unit factor_selected'!W$1,FALSE)</f>
        <v>7.2609868172480204E-5</v>
      </c>
      <c r="BF94" s="7">
        <f>VLOOKUP($H94,'[1]Unit factor_selected'!$F$3:$AC$346,'[1]Unit factor_selected'!X$1,FALSE)</f>
        <v>7.5021780235330594E-5</v>
      </c>
      <c r="BG94" s="7">
        <f>VLOOKUP($H94,'[1]Unit factor_selected'!$F$3:$AC$346,'[1]Unit factor_selected'!Y$1,FALSE)</f>
        <v>7.92969361637094E-5</v>
      </c>
      <c r="BH94" s="7">
        <f>VLOOKUP($H94,'[1]Unit factor_selected'!$F$3:$AC$346,'[1]Unit factor_selected'!Z$1,FALSE)</f>
        <v>4.5492952877156298E-9</v>
      </c>
      <c r="BI94" s="7">
        <f>VLOOKUP($H94,'[1]Unit factor_selected'!$F$3:$AC$346,'[1]Unit factor_selected'!AA$1,FALSE)</f>
        <v>9.0580613030702498E-5</v>
      </c>
      <c r="BJ94" s="5">
        <f>VLOOKUP($H94,'[1]Unit factor_selected'!$F$3:$AC$346,'[1]Unit factor_selected'!AB$1,FALSE)</f>
        <v>2.86655183532433E-2</v>
      </c>
      <c r="BK94" s="77">
        <f>VLOOKUP($H94,'[1]Unit factor_selected'!$F$3:$AC$346,'[1]Unit factor_selected'!AC$1,FALSE)</f>
        <v>4.2197206111642398E-5</v>
      </c>
    </row>
    <row r="95" spans="2:63" x14ac:dyDescent="0.2">
      <c r="B95" s="61"/>
      <c r="C95" s="40"/>
      <c r="D95" s="62"/>
      <c r="E95" s="121"/>
      <c r="F95" s="63"/>
      <c r="G95" s="64" t="str">
        <f t="shared" si="48"/>
        <v>KR</v>
      </c>
      <c r="H95" s="2" t="str">
        <f t="shared" si="48"/>
        <v>a3a7e5f6-7e8c-43a3-8d7a-39bd79efc2f9</v>
      </c>
      <c r="I95" s="65">
        <f t="shared" si="50"/>
        <v>0.15</v>
      </c>
      <c r="J95" s="66"/>
      <c r="K95" s="67"/>
      <c r="L95" s="68"/>
      <c r="M95" s="68"/>
      <c r="N95" s="68"/>
      <c r="O95" s="68"/>
      <c r="P95" s="68"/>
      <c r="Q95" s="68"/>
      <c r="R95" s="69"/>
      <c r="S95" s="68"/>
      <c r="T95" s="68"/>
      <c r="U95" s="68"/>
      <c r="V95" s="68"/>
      <c r="W95" s="68"/>
      <c r="X95" s="68"/>
      <c r="Y95" s="68"/>
      <c r="Z95" s="137"/>
      <c r="AA95" s="71">
        <f t="shared" si="53"/>
        <v>0</v>
      </c>
      <c r="AB95" s="72">
        <f t="shared" si="52"/>
        <v>0</v>
      </c>
      <c r="AC95" s="72">
        <f t="shared" si="52"/>
        <v>0</v>
      </c>
      <c r="AD95" s="72">
        <f t="shared" si="52"/>
        <v>0</v>
      </c>
      <c r="AE95" s="72">
        <f t="shared" si="52"/>
        <v>0</v>
      </c>
      <c r="AF95" s="72">
        <f t="shared" si="52"/>
        <v>0</v>
      </c>
      <c r="AG95" s="72">
        <f t="shared" si="52"/>
        <v>0</v>
      </c>
      <c r="AH95" s="73">
        <f t="shared" si="52"/>
        <v>14.216198859214794</v>
      </c>
      <c r="AI95" s="72">
        <f t="shared" si="52"/>
        <v>0</v>
      </c>
      <c r="AJ95" s="72">
        <f t="shared" si="52"/>
        <v>0</v>
      </c>
      <c r="AK95" s="72">
        <f t="shared" si="52"/>
        <v>0</v>
      </c>
      <c r="AL95" s="72">
        <f t="shared" si="52"/>
        <v>0</v>
      </c>
      <c r="AM95" s="72">
        <f t="shared" si="52"/>
        <v>0</v>
      </c>
      <c r="AN95" s="72">
        <f t="shared" si="52"/>
        <v>0</v>
      </c>
      <c r="AO95" s="72">
        <f t="shared" si="52"/>
        <v>0</v>
      </c>
      <c r="AP95" s="140">
        <f t="shared" si="52"/>
        <v>29.117316406314377</v>
      </c>
      <c r="AQ95" s="75" t="str">
        <f>VLOOKUP($H95,'[1]Unit factor_selected'!$F$3:$AC$346,'[1]Unit factor_selected'!H$1,FALSE)</f>
        <v>MJ</v>
      </c>
      <c r="AR95" s="76">
        <f>VLOOKUP($H95,'[1]Unit factor_selected'!$F$3:$AC$346,'[1]Unit factor_selected'!J$1,FALSE)</f>
        <v>6.7253809860047906E-2</v>
      </c>
      <c r="AS95" s="6">
        <f>VLOOKUP($H95,'[1]Unit factor_selected'!$F$3:$AC$346,'[1]Unit factor_selected'!K$1,FALSE)</f>
        <v>1.1294125052100501</v>
      </c>
      <c r="AT95" s="7">
        <f>VLOOKUP($H95,'[1]Unit factor_selected'!$F$3:$AC$346,'[1]Unit factor_selected'!L$1,FALSE)</f>
        <v>1.2795087764735001E-5</v>
      </c>
      <c r="AU95" s="5">
        <f>VLOOKUP($H95,'[1]Unit factor_selected'!$F$3:$AC$346,'[1]Unit factor_selected'!M$1,FALSE)</f>
        <v>2.4575331543782601E-2</v>
      </c>
      <c r="AV95" s="7">
        <f>VLOOKUP($H95,'[1]Unit factor_selected'!$F$3:$AC$346,'[1]Unit factor_selected'!N$1,FALSE)</f>
        <v>1.3506052312702401E-4</v>
      </c>
      <c r="AW95" s="7">
        <f>VLOOKUP($H95,'[1]Unit factor_selected'!$F$3:$AC$346,'[1]Unit factor_selected'!O$1,FALSE)</f>
        <v>6.5286606690765305E-7</v>
      </c>
      <c r="AX95" s="5">
        <f>VLOOKUP($H95,'[1]Unit factor_selected'!$F$3:$AC$346,'[1]Unit factor_selected'!P$1,FALSE)</f>
        <v>6.7967294629948397E-2</v>
      </c>
      <c r="AY95" s="7">
        <f>VLOOKUP($H95,'[1]Unit factor_selected'!$F$3:$AC$346,'[1]Unit factor_selected'!Q$1,FALSE)</f>
        <v>3.0695237695689098E-4</v>
      </c>
      <c r="AZ95" s="5">
        <f>VLOOKUP($H95,'[1]Unit factor_selected'!$F$3:$AC$346,'[1]Unit factor_selected'!R$1,FALSE)</f>
        <v>3.3629623399084999E-3</v>
      </c>
      <c r="BA95" s="7">
        <f>VLOOKUP($H95,'[1]Unit factor_selected'!$F$3:$AC$346,'[1]Unit factor_selected'!S$1,FALSE)</f>
        <v>3.1601268785079798E-4</v>
      </c>
      <c r="BB95" s="7">
        <f>VLOOKUP($H95,'[1]Unit factor_selected'!$F$3:$AC$346,'[1]Unit factor_selected'!T$1,FALSE)</f>
        <v>2.41154246765223E-5</v>
      </c>
      <c r="BC95" s="7">
        <f>VLOOKUP($H95,'[1]Unit factor_selected'!$F$3:$AC$346,'[1]Unit factor_selected'!U$1,FALSE)</f>
        <v>1.8980648163218099E-4</v>
      </c>
      <c r="BD95" s="7">
        <f>VLOOKUP($H95,'[1]Unit factor_selected'!$F$3:$AC$346,'[1]Unit factor_selected'!V$1,FALSE)</f>
        <v>1.2888913005812801E-7</v>
      </c>
      <c r="BE95" s="7">
        <f>VLOOKUP($H95,'[1]Unit factor_selected'!$F$3:$AC$346,'[1]Unit factor_selected'!W$1,FALSE)</f>
        <v>1.0828460730635399E-5</v>
      </c>
      <c r="BF95" s="7">
        <f>VLOOKUP($H95,'[1]Unit factor_selected'!$F$3:$AC$346,'[1]Unit factor_selected'!X$1,FALSE)</f>
        <v>3.7330935365714099E-5</v>
      </c>
      <c r="BG95" s="7">
        <f>VLOOKUP($H95,'[1]Unit factor_selected'!$F$3:$AC$346,'[1]Unit factor_selected'!Y$1,FALSE)</f>
        <v>4.0187916432751998E-5</v>
      </c>
      <c r="BH95" s="7">
        <f>VLOOKUP($H95,'[1]Unit factor_selected'!$F$3:$AC$346,'[1]Unit factor_selected'!Z$1,FALSE)</f>
        <v>6.9775474062308804E-9</v>
      </c>
      <c r="BI95" s="7">
        <f>VLOOKUP($H95,'[1]Unit factor_selected'!$F$3:$AC$346,'[1]Unit factor_selected'!AA$1,FALSE)</f>
        <v>3.7985140662090601E-5</v>
      </c>
      <c r="BJ95" s="5">
        <f>VLOOKUP($H95,'[1]Unit factor_selected'!$F$3:$AC$346,'[1]Unit factor_selected'!AB$1,FALSE)</f>
        <v>3.7708823359342602E-3</v>
      </c>
      <c r="BK95" s="77">
        <f>VLOOKUP($H95,'[1]Unit factor_selected'!$F$3:$AC$346,'[1]Unit factor_selected'!AC$1,FALSE)</f>
        <v>9.0492303943148604E-6</v>
      </c>
    </row>
    <row r="96" spans="2:63" x14ac:dyDescent="0.2">
      <c r="B96" s="61"/>
      <c r="C96" s="40"/>
      <c r="D96" s="111"/>
      <c r="E96" s="122"/>
      <c r="F96" s="79"/>
      <c r="G96" s="80" t="str">
        <f t="shared" si="48"/>
        <v>RER</v>
      </c>
      <c r="H96" s="119" t="str">
        <f t="shared" si="48"/>
        <v>81f57f68-26a0-32eb-bdd1-6d68bf145cbf</v>
      </c>
      <c r="I96" s="82">
        <f t="shared" si="50"/>
        <v>0.1</v>
      </c>
      <c r="J96" s="83"/>
      <c r="K96" s="84"/>
      <c r="L96" s="85"/>
      <c r="M96" s="85"/>
      <c r="N96" s="85"/>
      <c r="O96" s="85"/>
      <c r="P96" s="85"/>
      <c r="Q96" s="85"/>
      <c r="R96" s="86"/>
      <c r="S96" s="85"/>
      <c r="T96" s="85"/>
      <c r="U96" s="85"/>
      <c r="V96" s="85"/>
      <c r="W96" s="85"/>
      <c r="X96" s="85"/>
      <c r="Y96" s="85"/>
      <c r="Z96" s="150"/>
      <c r="AA96" s="88">
        <f>$I96*K$92</f>
        <v>0</v>
      </c>
      <c r="AB96" s="89">
        <f t="shared" si="52"/>
        <v>0</v>
      </c>
      <c r="AC96" s="89">
        <f t="shared" si="52"/>
        <v>0</v>
      </c>
      <c r="AD96" s="89">
        <f t="shared" si="52"/>
        <v>0</v>
      </c>
      <c r="AE96" s="89">
        <f t="shared" si="52"/>
        <v>0</v>
      </c>
      <c r="AF96" s="89">
        <f t="shared" si="52"/>
        <v>0</v>
      </c>
      <c r="AG96" s="89">
        <f t="shared" si="52"/>
        <v>0</v>
      </c>
      <c r="AH96" s="35">
        <f t="shared" si="52"/>
        <v>9.4774659061431965</v>
      </c>
      <c r="AI96" s="89">
        <f t="shared" si="52"/>
        <v>0</v>
      </c>
      <c r="AJ96" s="89">
        <f t="shared" si="52"/>
        <v>0</v>
      </c>
      <c r="AK96" s="89">
        <f t="shared" si="52"/>
        <v>0</v>
      </c>
      <c r="AL96" s="89">
        <f t="shared" si="52"/>
        <v>0</v>
      </c>
      <c r="AM96" s="89">
        <f t="shared" si="52"/>
        <v>0</v>
      </c>
      <c r="AN96" s="89">
        <f t="shared" si="52"/>
        <v>0</v>
      </c>
      <c r="AO96" s="89">
        <f t="shared" si="52"/>
        <v>0</v>
      </c>
      <c r="AP96" s="153">
        <f t="shared" si="52"/>
        <v>19.411544270876252</v>
      </c>
      <c r="AQ96" s="91" t="str">
        <f>VLOOKUP($H96,'[1]Unit factor_selected'!$F$3:$AC$346,'[1]Unit factor_selected'!H$1,FALSE)</f>
        <v>MJ</v>
      </c>
      <c r="AR96" s="92">
        <f>VLOOKUP($H96,'[1]Unit factor_selected'!$F$3:$AC$346,'[1]Unit factor_selected'!J$1,FALSE)</f>
        <v>7.0118048765538996E-2</v>
      </c>
      <c r="AS96" s="93">
        <f>VLOOKUP($H96,'[1]Unit factor_selected'!$F$3:$AC$346,'[1]Unit factor_selected'!K$1,FALSE)</f>
        <v>1.3497453408187099</v>
      </c>
      <c r="AT96" s="94">
        <f>VLOOKUP($H96,'[1]Unit factor_selected'!$F$3:$AC$346,'[1]Unit factor_selected'!L$1,FALSE)</f>
        <v>1.06301210372212E-5</v>
      </c>
      <c r="AU96" s="95">
        <f>VLOOKUP($H96,'[1]Unit factor_selected'!$F$3:$AC$346,'[1]Unit factor_selected'!M$1,FALSE)</f>
        <v>2.9385955179995399E-2</v>
      </c>
      <c r="AV96" s="94">
        <f>VLOOKUP($H96,'[1]Unit factor_selected'!$F$3:$AC$346,'[1]Unit factor_selected'!N$1,FALSE)</f>
        <v>1.0025233031106201E-4</v>
      </c>
      <c r="AW96" s="94">
        <f>VLOOKUP($H96,'[1]Unit factor_selected'!$F$3:$AC$346,'[1]Unit factor_selected'!O$1,FALSE)</f>
        <v>5.9555853283527898E-7</v>
      </c>
      <c r="AX96" s="95">
        <f>VLOOKUP($H96,'[1]Unit factor_selected'!$F$3:$AC$346,'[1]Unit factor_selected'!P$1,FALSE)</f>
        <v>7.0869144201546899E-2</v>
      </c>
      <c r="AY96" s="94">
        <f>VLOOKUP($H96,'[1]Unit factor_selected'!$F$3:$AC$346,'[1]Unit factor_selected'!Q$1,FALSE)</f>
        <v>4.5144039477974199E-4</v>
      </c>
      <c r="AZ96" s="95">
        <f>VLOOKUP($H96,'[1]Unit factor_selected'!$F$3:$AC$346,'[1]Unit factor_selected'!R$1,FALSE)</f>
        <v>1.5356028778998299E-3</v>
      </c>
      <c r="BA96" s="94">
        <f>VLOOKUP($H96,'[1]Unit factor_selected'!$F$3:$AC$346,'[1]Unit factor_selected'!S$1,FALSE)</f>
        <v>3.2455970565379699E-4</v>
      </c>
      <c r="BB96" s="94">
        <f>VLOOKUP($H96,'[1]Unit factor_selected'!$F$3:$AC$346,'[1]Unit factor_selected'!T$1,FALSE)</f>
        <v>3.01250376434892E-5</v>
      </c>
      <c r="BC96" s="94">
        <f>VLOOKUP($H96,'[1]Unit factor_selected'!$F$3:$AC$346,'[1]Unit factor_selected'!U$1,FALSE)</f>
        <v>2.66615630405421E-4</v>
      </c>
      <c r="BD96" s="94">
        <f>VLOOKUP($H96,'[1]Unit factor_selected'!$F$3:$AC$346,'[1]Unit factor_selected'!V$1,FALSE)</f>
        <v>6.0700632641943398E-8</v>
      </c>
      <c r="BE96" s="94">
        <f>VLOOKUP($H96,'[1]Unit factor_selected'!$F$3:$AC$346,'[1]Unit factor_selected'!W$1,FALSE)</f>
        <v>1.7662890886774801E-5</v>
      </c>
      <c r="BF96" s="94">
        <f>VLOOKUP($H96,'[1]Unit factor_selected'!$F$3:$AC$346,'[1]Unit factor_selected'!X$1,FALSE)</f>
        <v>3.2165862121886299E-5</v>
      </c>
      <c r="BG96" s="94">
        <f>VLOOKUP($H96,'[1]Unit factor_selected'!$F$3:$AC$346,'[1]Unit factor_selected'!Y$1,FALSE)</f>
        <v>3.4052642672935498E-5</v>
      </c>
      <c r="BH96" s="94">
        <f>VLOOKUP($H96,'[1]Unit factor_selected'!$F$3:$AC$346,'[1]Unit factor_selected'!Z$1,FALSE)</f>
        <v>1.6017502682224398E-8</v>
      </c>
      <c r="BI96" s="94">
        <f>VLOOKUP($H96,'[1]Unit factor_selected'!$F$3:$AC$346,'[1]Unit factor_selected'!AA$1,FALSE)</f>
        <v>3.0729154602136902E-5</v>
      </c>
      <c r="BJ96" s="95">
        <f>VLOOKUP($H96,'[1]Unit factor_selected'!$F$3:$AC$346,'[1]Unit factor_selected'!AB$1,FALSE)</f>
        <v>5.1457720294377004E-3</v>
      </c>
      <c r="BK96" s="96">
        <f>VLOOKUP($H96,'[1]Unit factor_selected'!$F$3:$AC$346,'[1]Unit factor_selected'!AC$1,FALSE)</f>
        <v>2.1648941226151601E-5</v>
      </c>
    </row>
    <row r="97" spans="2:63" x14ac:dyDescent="0.2">
      <c r="B97" s="61"/>
      <c r="C97" s="40"/>
      <c r="D97" s="62" t="str">
        <f>[1]LCI!C43</f>
        <v>Wastewater</v>
      </c>
      <c r="E97" s="121"/>
      <c r="F97" s="102" t="str">
        <f>'[1]Unit factor_selected'!D332</f>
        <v>market for sewage sludge | sewage sludge | Cutoff, U</v>
      </c>
      <c r="G97" s="64" t="str">
        <f>'[1]Unit factor_selected'!E332</f>
        <v>RoW</v>
      </c>
      <c r="H97" s="2" t="str">
        <f>'[1]Unit factor_selected'!F332</f>
        <v>1c183ca1-5719-474f-bd16-ec4cd1fc0a3d</v>
      </c>
      <c r="I97" s="65">
        <v>1</v>
      </c>
      <c r="J97" s="65">
        <f>I97</f>
        <v>1</v>
      </c>
      <c r="K97" s="103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104">
        <f>'[1]EV proj_BAU'!AJ$73*[1]LCI!$D43</f>
        <v>0.71292275383153592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>
        <v>0</v>
      </c>
      <c r="Z97" s="158">
        <f>'[1]EV proj_BAU'!AK$73*[1]LCI!$D43</f>
        <v>1.4601932346436213</v>
      </c>
      <c r="AA97" s="71">
        <f>$I97*K97</f>
        <v>0</v>
      </c>
      <c r="AB97" s="72">
        <f t="shared" ref="AB97:AP100" si="54">$I97*L97</f>
        <v>0</v>
      </c>
      <c r="AC97" s="72">
        <f t="shared" si="54"/>
        <v>0</v>
      </c>
      <c r="AD97" s="72">
        <f t="shared" si="54"/>
        <v>0</v>
      </c>
      <c r="AE97" s="72">
        <f t="shared" si="54"/>
        <v>0</v>
      </c>
      <c r="AF97" s="72">
        <f t="shared" si="54"/>
        <v>0</v>
      </c>
      <c r="AG97" s="72">
        <f t="shared" si="54"/>
        <v>0</v>
      </c>
      <c r="AH97" s="73">
        <f t="shared" si="54"/>
        <v>0.71292275383153592</v>
      </c>
      <c r="AI97" s="72">
        <f t="shared" si="54"/>
        <v>0</v>
      </c>
      <c r="AJ97" s="72">
        <f t="shared" si="54"/>
        <v>0</v>
      </c>
      <c r="AK97" s="72">
        <f t="shared" si="54"/>
        <v>0</v>
      </c>
      <c r="AL97" s="72">
        <f t="shared" si="54"/>
        <v>0</v>
      </c>
      <c r="AM97" s="72">
        <f t="shared" si="54"/>
        <v>0</v>
      </c>
      <c r="AN97" s="72">
        <f t="shared" si="54"/>
        <v>0</v>
      </c>
      <c r="AO97" s="72">
        <f t="shared" si="54"/>
        <v>0</v>
      </c>
      <c r="AP97" s="140">
        <f t="shared" si="54"/>
        <v>1.4601932346436213</v>
      </c>
      <c r="AQ97" s="75" t="str">
        <f>VLOOKUP($H97,'[1]Unit factor_selected'!$F$3:$AC$346,'[1]Unit factor_selected'!H$1,FALSE)</f>
        <v>m3</v>
      </c>
      <c r="AR97" s="76">
        <f>VLOOKUP($H97,'[1]Unit factor_selected'!$F$3:$AC$346,'[1]Unit factor_selected'!J$1,FALSE)</f>
        <v>7.1614702269999997</v>
      </c>
      <c r="AS97" s="6">
        <f>VLOOKUP($H97,'[1]Unit factor_selected'!$F$3:$AC$346,'[1]Unit factor_selected'!K$1,FALSE)</f>
        <v>98.872757210000003</v>
      </c>
      <c r="AT97" s="7">
        <f>VLOOKUP($H97,'[1]Unit factor_selected'!$F$3:$AC$346,'[1]Unit factor_selected'!L$1,FALSE)</f>
        <v>6.6668049999999996E-3</v>
      </c>
      <c r="AU97" s="5">
        <f>VLOOKUP($H97,'[1]Unit factor_selected'!$F$3:$AC$346,'[1]Unit factor_selected'!M$1,FALSE)</f>
        <v>1.8505745389999999</v>
      </c>
      <c r="AV97" s="7">
        <f>VLOOKUP($H97,'[1]Unit factor_selected'!$F$3:$AC$346,'[1]Unit factor_selected'!N$1,FALSE)</f>
        <v>0.200269635</v>
      </c>
      <c r="AW97" s="7">
        <f>VLOOKUP($H97,'[1]Unit factor_selected'!$F$3:$AC$346,'[1]Unit factor_selected'!O$1,FALSE)</f>
        <v>1.2829180000000001E-3</v>
      </c>
      <c r="AX97" s="5">
        <f>VLOOKUP($H97,'[1]Unit factor_selected'!$F$3:$AC$346,'[1]Unit factor_selected'!P$1,FALSE)</f>
        <v>7.6026173090000002</v>
      </c>
      <c r="AY97" s="7">
        <f>VLOOKUP($H97,'[1]Unit factor_selected'!$F$3:$AC$346,'[1]Unit factor_selected'!Q$1,FALSE)</f>
        <v>0.194665328</v>
      </c>
      <c r="AZ97" s="5">
        <f>VLOOKUP($H97,'[1]Unit factor_selected'!$F$3:$AC$346,'[1]Unit factor_selected'!R$1,FALSE)</f>
        <v>2.8399783260000002</v>
      </c>
      <c r="BA97" s="7">
        <f>VLOOKUP($H97,'[1]Unit factor_selected'!$F$3:$AC$346,'[1]Unit factor_selected'!S$1,FALSE)</f>
        <v>0.41945648400000002</v>
      </c>
      <c r="BB97" s="7">
        <f>VLOOKUP($H97,'[1]Unit factor_selected'!$F$3:$AC$346,'[1]Unit factor_selected'!T$1,FALSE)</f>
        <v>6.0491145000000003E-2</v>
      </c>
      <c r="BC97" s="7">
        <f>VLOOKUP($H97,'[1]Unit factor_selected'!$F$3:$AC$346,'[1]Unit factor_selected'!U$1,FALSE)</f>
        <v>0.25549287999999998</v>
      </c>
      <c r="BD97" s="7">
        <f>VLOOKUP($H97,'[1]Unit factor_selected'!$F$3:$AC$346,'[1]Unit factor_selected'!V$1,FALSE)</f>
        <v>1.04886E-4</v>
      </c>
      <c r="BE97" s="7">
        <f>VLOOKUP($H97,'[1]Unit factor_selected'!$F$3:$AC$346,'[1]Unit factor_selected'!W$1,FALSE)</f>
        <v>1.1224158999999999E-2</v>
      </c>
      <c r="BF97" s="7">
        <f>VLOOKUP($H97,'[1]Unit factor_selected'!$F$3:$AC$346,'[1]Unit factor_selected'!X$1,FALSE)</f>
        <v>7.2626499999999998E-3</v>
      </c>
      <c r="BG97" s="7">
        <f>VLOOKUP($H97,'[1]Unit factor_selected'!$F$3:$AC$346,'[1]Unit factor_selected'!Y$1,FALSE)</f>
        <v>7.4534470000000002E-3</v>
      </c>
      <c r="BH97" s="7">
        <f>VLOOKUP($H97,'[1]Unit factor_selected'!$F$3:$AC$346,'[1]Unit factor_selected'!Z$1,FALSE)</f>
        <v>2.79E-6</v>
      </c>
      <c r="BI97" s="7">
        <f>VLOOKUP($H97,'[1]Unit factor_selected'!$F$3:$AC$346,'[1]Unit factor_selected'!AA$1,FALSE)</f>
        <v>1.1038116000000001E-2</v>
      </c>
      <c r="BJ97" s="5">
        <f>VLOOKUP($H97,'[1]Unit factor_selected'!$F$3:$AC$346,'[1]Unit factor_selected'!AB$1,FALSE)</f>
        <v>7.682057575</v>
      </c>
      <c r="BK97" s="77">
        <f>VLOOKUP($H97,'[1]Unit factor_selected'!$F$3:$AC$346,'[1]Unit factor_selected'!AC$1,FALSE)</f>
        <v>3.0311106000000001E-2</v>
      </c>
    </row>
    <row r="98" spans="2:63" x14ac:dyDescent="0.2">
      <c r="B98" s="61"/>
      <c r="C98" s="40"/>
      <c r="D98" s="62" t="str">
        <f>[1]LCI!C44</f>
        <v>Hazardous waste</v>
      </c>
      <c r="E98" s="121"/>
      <c r="F98" s="102" t="str">
        <f>'[1]Unit factor_selected'!D325</f>
        <v>treatment of spent solvent mixture, hazardous waste incineration | spent solvent mixture | Cutoff, U</v>
      </c>
      <c r="G98" s="64" t="str">
        <f>'[1]Unit factor_selected'!E325</f>
        <v>RoW</v>
      </c>
      <c r="H98" s="2" t="str">
        <f>'[1]Unit factor_selected'!F325</f>
        <v>42cb8897-4071-32e8-975d-a0d0c31c21c4</v>
      </c>
      <c r="I98" s="65">
        <v>1</v>
      </c>
      <c r="J98" s="65">
        <f>I98</f>
        <v>1</v>
      </c>
      <c r="K98" s="103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104">
        <f>'[1]EV proj_BAU'!AJ$73*[1]LCI!$D44</f>
        <v>2.341222856828281E-2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158">
        <f>'[1]EV proj_BAU'!AK$73*[1]LCI!$D44</f>
        <v>4.7952429038917922E-2</v>
      </c>
      <c r="AA98" s="71">
        <f t="shared" ref="AA98:AA99" si="55">$I98*K98</f>
        <v>0</v>
      </c>
      <c r="AB98" s="72">
        <f t="shared" si="54"/>
        <v>0</v>
      </c>
      <c r="AC98" s="72">
        <f t="shared" si="54"/>
        <v>0</v>
      </c>
      <c r="AD98" s="72">
        <f t="shared" si="54"/>
        <v>0</v>
      </c>
      <c r="AE98" s="72">
        <f t="shared" si="54"/>
        <v>0</v>
      </c>
      <c r="AF98" s="72">
        <f t="shared" si="54"/>
        <v>0</v>
      </c>
      <c r="AG98" s="72">
        <f t="shared" si="54"/>
        <v>0</v>
      </c>
      <c r="AH98" s="73">
        <f t="shared" si="54"/>
        <v>2.341222856828281E-2</v>
      </c>
      <c r="AI98" s="72">
        <f t="shared" si="54"/>
        <v>0</v>
      </c>
      <c r="AJ98" s="72">
        <f t="shared" si="54"/>
        <v>0</v>
      </c>
      <c r="AK98" s="72">
        <f t="shared" si="54"/>
        <v>0</v>
      </c>
      <c r="AL98" s="72">
        <f t="shared" si="54"/>
        <v>0</v>
      </c>
      <c r="AM98" s="72">
        <f t="shared" si="54"/>
        <v>0</v>
      </c>
      <c r="AN98" s="72">
        <f t="shared" si="54"/>
        <v>0</v>
      </c>
      <c r="AO98" s="72">
        <f t="shared" si="54"/>
        <v>0</v>
      </c>
      <c r="AP98" s="140">
        <f t="shared" si="54"/>
        <v>4.7952429038917922E-2</v>
      </c>
      <c r="AQ98" s="75" t="str">
        <f>VLOOKUP($H98,'[1]Unit factor_selected'!$F$3:$AC$346,'[1]Unit factor_selected'!H$1,FALSE)</f>
        <v>kg</v>
      </c>
      <c r="AR98" s="76">
        <f>VLOOKUP($H98,'[1]Unit factor_selected'!$F$3:$AC$346,'[1]Unit factor_selected'!J$1,FALSE)</f>
        <v>1.9624210989999999</v>
      </c>
      <c r="AS98" s="6">
        <f>VLOOKUP($H98,'[1]Unit factor_selected'!$F$3:$AC$346,'[1]Unit factor_selected'!K$1,FALSE)</f>
        <v>3.1329685760000001</v>
      </c>
      <c r="AT98" s="7">
        <f>VLOOKUP($H98,'[1]Unit factor_selected'!$F$3:$AC$346,'[1]Unit factor_selected'!L$1,FALSE)</f>
        <v>3.2232099999999998E-4</v>
      </c>
      <c r="AU98" s="5">
        <f>VLOOKUP($H98,'[1]Unit factor_selected'!$F$3:$AC$346,'[1]Unit factor_selected'!M$1,FALSE)</f>
        <v>6.2159803999999999E-2</v>
      </c>
      <c r="AV98" s="7">
        <f>VLOOKUP($H98,'[1]Unit factor_selected'!$F$3:$AC$346,'[1]Unit factor_selected'!N$1,FALSE)</f>
        <v>5.5838440000000001E-3</v>
      </c>
      <c r="AW98" s="7">
        <f>VLOOKUP($H98,'[1]Unit factor_selected'!$F$3:$AC$346,'[1]Unit factor_selected'!O$1,FALSE)</f>
        <v>2.7422299999999998E-4</v>
      </c>
      <c r="AX98" s="5">
        <f>VLOOKUP($H98,'[1]Unit factor_selected'!$F$3:$AC$346,'[1]Unit factor_selected'!P$1,FALSE)</f>
        <v>1.965291428</v>
      </c>
      <c r="AY98" s="7">
        <f>VLOOKUP($H98,'[1]Unit factor_selected'!$F$3:$AC$346,'[1]Unit factor_selected'!Q$1,FALSE)</f>
        <v>1.2566693E-2</v>
      </c>
      <c r="AZ98" s="5">
        <f>VLOOKUP($H98,'[1]Unit factor_selected'!$F$3:$AC$346,'[1]Unit factor_selected'!R$1,FALSE)</f>
        <v>0.13457923999999999</v>
      </c>
      <c r="BA98" s="7">
        <f>VLOOKUP($H98,'[1]Unit factor_selected'!$F$3:$AC$346,'[1]Unit factor_selected'!S$1,FALSE)</f>
        <v>8.8754539999999996E-3</v>
      </c>
      <c r="BB98" s="7">
        <f>VLOOKUP($H98,'[1]Unit factor_selected'!$F$3:$AC$346,'[1]Unit factor_selected'!T$1,FALSE)</f>
        <v>2.0673829999999999E-3</v>
      </c>
      <c r="BC98" s="7">
        <f>VLOOKUP($H98,'[1]Unit factor_selected'!$F$3:$AC$346,'[1]Unit factor_selected'!U$1,FALSE)</f>
        <v>7.5143329999999998E-3</v>
      </c>
      <c r="BD98" s="7">
        <f>VLOOKUP($H98,'[1]Unit factor_selected'!$F$3:$AC$346,'[1]Unit factor_selected'!V$1,FALSE)</f>
        <v>3.7599999999999999E-5</v>
      </c>
      <c r="BE98" s="7">
        <f>VLOOKUP($H98,'[1]Unit factor_selected'!$F$3:$AC$346,'[1]Unit factor_selected'!W$1,FALSE)</f>
        <v>5.9894199999999999E-4</v>
      </c>
      <c r="BF98" s="7">
        <f>VLOOKUP($H98,'[1]Unit factor_selected'!$F$3:$AC$346,'[1]Unit factor_selected'!X$1,FALSE)</f>
        <v>7.8458300000000005E-4</v>
      </c>
      <c r="BG98" s="7">
        <f>VLOOKUP($H98,'[1]Unit factor_selected'!$F$3:$AC$346,'[1]Unit factor_selected'!Y$1,FALSE)</f>
        <v>7.92953E-4</v>
      </c>
      <c r="BH98" s="7">
        <f>VLOOKUP($H98,'[1]Unit factor_selected'!$F$3:$AC$346,'[1]Unit factor_selected'!Z$1,FALSE)</f>
        <v>5.2099999999999997E-7</v>
      </c>
      <c r="BI98" s="7">
        <f>VLOOKUP($H98,'[1]Unit factor_selected'!$F$3:$AC$346,'[1]Unit factor_selected'!AA$1,FALSE)</f>
        <v>7.1150599999999999E-4</v>
      </c>
      <c r="BJ98" s="5">
        <f>VLOOKUP($H98,'[1]Unit factor_selected'!$F$3:$AC$346,'[1]Unit factor_selected'!AB$1,FALSE)</f>
        <v>0.47500002000000002</v>
      </c>
      <c r="BK98" s="77">
        <f>VLOOKUP($H98,'[1]Unit factor_selected'!$F$3:$AC$346,'[1]Unit factor_selected'!AC$1,FALSE)</f>
        <v>2.5981469999999999E-3</v>
      </c>
    </row>
    <row r="99" spans="2:63" x14ac:dyDescent="0.2">
      <c r="B99" s="61"/>
      <c r="C99" s="40"/>
      <c r="D99" s="62" t="str">
        <f>[1]LCI!C45</f>
        <v>Inert chemical waste</v>
      </c>
      <c r="E99" s="121"/>
      <c r="F99" s="102" t="str">
        <f>'[1]Unit factor_selected'!D333</f>
        <v>treatment of inert waste, inert material landfill | inert waste, for final disposal | Cutoff, U</v>
      </c>
      <c r="G99" s="64" t="str">
        <f>'[1]Unit factor_selected'!E333</f>
        <v>RoW</v>
      </c>
      <c r="H99" s="2" t="str">
        <f>'[1]Unit factor_selected'!F333</f>
        <v>09bd20fe-9311-3ac6-930f-bd5c1dfbcab9</v>
      </c>
      <c r="I99" s="65">
        <v>1</v>
      </c>
      <c r="J99" s="65">
        <f t="shared" ref="J99:J100" si="56">I99</f>
        <v>1</v>
      </c>
      <c r="K99" s="103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104">
        <f>'[1]EV proj_BAU'!AJ$73*[1]LCI!$D45</f>
        <v>0.43729474725831652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158">
        <f>'[1]EV proj_BAU'!AK$73*[1]LCI!$D45</f>
        <v>0.89565780873178891</v>
      </c>
      <c r="AA99" s="71">
        <f t="shared" si="55"/>
        <v>0</v>
      </c>
      <c r="AB99" s="72">
        <f t="shared" si="54"/>
        <v>0</v>
      </c>
      <c r="AC99" s="72">
        <f t="shared" si="54"/>
        <v>0</v>
      </c>
      <c r="AD99" s="72">
        <f t="shared" si="54"/>
        <v>0</v>
      </c>
      <c r="AE99" s="72">
        <f t="shared" si="54"/>
        <v>0</v>
      </c>
      <c r="AF99" s="72">
        <f t="shared" si="54"/>
        <v>0</v>
      </c>
      <c r="AG99" s="72">
        <f t="shared" si="54"/>
        <v>0</v>
      </c>
      <c r="AH99" s="73">
        <f t="shared" si="54"/>
        <v>0.43729474725831652</v>
      </c>
      <c r="AI99" s="72">
        <f t="shared" si="54"/>
        <v>0</v>
      </c>
      <c r="AJ99" s="72">
        <f t="shared" si="54"/>
        <v>0</v>
      </c>
      <c r="AK99" s="72">
        <f t="shared" si="54"/>
        <v>0</v>
      </c>
      <c r="AL99" s="72">
        <f t="shared" si="54"/>
        <v>0</v>
      </c>
      <c r="AM99" s="72">
        <f t="shared" si="54"/>
        <v>0</v>
      </c>
      <c r="AN99" s="72">
        <f t="shared" si="54"/>
        <v>0</v>
      </c>
      <c r="AO99" s="72">
        <f t="shared" si="54"/>
        <v>0</v>
      </c>
      <c r="AP99" s="140">
        <f t="shared" si="54"/>
        <v>0.89565780873178891</v>
      </c>
      <c r="AQ99" s="75" t="str">
        <f>VLOOKUP($H99,'[1]Unit factor_selected'!$F$3:$AC$346,'[1]Unit factor_selected'!H$1,FALSE)</f>
        <v>kg</v>
      </c>
      <c r="AR99" s="76">
        <f>VLOOKUP($H99,'[1]Unit factor_selected'!$F$3:$AC$346,'[1]Unit factor_selected'!J$1,FALSE)</f>
        <v>5.0988479999999996E-3</v>
      </c>
      <c r="AS99" s="6">
        <f>VLOOKUP($H99,'[1]Unit factor_selected'!$F$3:$AC$346,'[1]Unit factor_selected'!K$1,FALSE)</f>
        <v>0.15713993900000001</v>
      </c>
      <c r="AT99" s="7">
        <f>VLOOKUP($H99,'[1]Unit factor_selected'!$F$3:$AC$346,'[1]Unit factor_selected'!L$1,FALSE)</f>
        <v>1.2799999999999999E-5</v>
      </c>
      <c r="AU99" s="5">
        <f>VLOOKUP($H99,'[1]Unit factor_selected'!$F$3:$AC$346,'[1]Unit factor_selected'!M$1,FALSE)</f>
        <v>3.3653300000000001E-3</v>
      </c>
      <c r="AV99" s="7">
        <f>VLOOKUP($H99,'[1]Unit factor_selected'!$F$3:$AC$346,'[1]Unit factor_selected'!N$1,FALSE)</f>
        <v>6.9200000000000002E-5</v>
      </c>
      <c r="AW99" s="7">
        <f>VLOOKUP($H99,'[1]Unit factor_selected'!$F$3:$AC$346,'[1]Unit factor_selected'!O$1,FALSE)</f>
        <v>4.3000000000000001E-7</v>
      </c>
      <c r="AX99" s="5">
        <f>VLOOKUP($H99,'[1]Unit factor_selected'!$F$3:$AC$346,'[1]Unit factor_selected'!P$1,FALSE)</f>
        <v>5.1434669999999997E-3</v>
      </c>
      <c r="AY99" s="7">
        <f>VLOOKUP($H99,'[1]Unit factor_selected'!$F$3:$AC$346,'[1]Unit factor_selected'!Q$1,FALSE)</f>
        <v>2.4514200000000001E-4</v>
      </c>
      <c r="AZ99" s="5">
        <f>VLOOKUP($H99,'[1]Unit factor_selected'!$F$3:$AC$346,'[1]Unit factor_selected'!R$1,FALSE)</f>
        <v>1.774308E-3</v>
      </c>
      <c r="BA99" s="7">
        <f>VLOOKUP($H99,'[1]Unit factor_selected'!$F$3:$AC$346,'[1]Unit factor_selected'!S$1,FALSE)</f>
        <v>1.4025999999999999E-4</v>
      </c>
      <c r="BB99" s="7">
        <f>VLOOKUP($H99,'[1]Unit factor_selected'!$F$3:$AC$346,'[1]Unit factor_selected'!T$1,FALSE)</f>
        <v>1.79063E-4</v>
      </c>
      <c r="BC99" s="7">
        <f>VLOOKUP($H99,'[1]Unit factor_selected'!$F$3:$AC$346,'[1]Unit factor_selected'!U$1,FALSE)</f>
        <v>1.04285E-4</v>
      </c>
      <c r="BD99" s="7">
        <f>VLOOKUP($H99,'[1]Unit factor_selected'!$F$3:$AC$346,'[1]Unit factor_selected'!V$1,FALSE)</f>
        <v>4.5699999999999999E-8</v>
      </c>
      <c r="BE99" s="7">
        <f>VLOOKUP($H99,'[1]Unit factor_selected'!$F$3:$AC$346,'[1]Unit factor_selected'!W$1,FALSE)</f>
        <v>1.08E-5</v>
      </c>
      <c r="BF99" s="7">
        <f>VLOOKUP($H99,'[1]Unit factor_selected'!$F$3:$AC$346,'[1]Unit factor_selected'!X$1,FALSE)</f>
        <v>4.5099999999999998E-5</v>
      </c>
      <c r="BG99" s="7">
        <f>VLOOKUP($H99,'[1]Unit factor_selected'!$F$3:$AC$346,'[1]Unit factor_selected'!Y$1,FALSE)</f>
        <v>4.6E-5</v>
      </c>
      <c r="BH99" s="7">
        <f>VLOOKUP($H99,'[1]Unit factor_selected'!$F$3:$AC$346,'[1]Unit factor_selected'!Z$1,FALSE)</f>
        <v>3.7799999999999998E-9</v>
      </c>
      <c r="BI99" s="7">
        <f>VLOOKUP($H99,'[1]Unit factor_selected'!$F$3:$AC$346,'[1]Unit factor_selected'!AA$1,FALSE)</f>
        <v>2.8200000000000001E-5</v>
      </c>
      <c r="BJ99" s="5">
        <f>VLOOKUP($H99,'[1]Unit factor_selected'!$F$3:$AC$346,'[1]Unit factor_selected'!AB$1,FALSE)</f>
        <v>1.7728150000000002E-2</v>
      </c>
      <c r="BK99" s="77">
        <f>VLOOKUP($H99,'[1]Unit factor_selected'!$F$3:$AC$346,'[1]Unit factor_selected'!AC$1,FALSE)</f>
        <v>1.5747999999999999E-4</v>
      </c>
    </row>
    <row r="100" spans="2:63" x14ac:dyDescent="0.2">
      <c r="B100" s="61"/>
      <c r="C100" s="40"/>
      <c r="D100" s="111" t="str">
        <f>E41</f>
        <v>Emitted CO2</v>
      </c>
      <c r="E100" s="122"/>
      <c r="F100" s="106"/>
      <c r="G100" s="80"/>
      <c r="H100" s="81"/>
      <c r="I100" s="82">
        <v>1</v>
      </c>
      <c r="J100" s="82">
        <f t="shared" si="56"/>
        <v>1</v>
      </c>
      <c r="K100" s="107">
        <v>0</v>
      </c>
      <c r="L100" s="108">
        <v>0</v>
      </c>
      <c r="M100" s="108">
        <v>0</v>
      </c>
      <c r="N100" s="108">
        <v>0</v>
      </c>
      <c r="O100" s="108">
        <v>0</v>
      </c>
      <c r="P100" s="108">
        <v>0</v>
      </c>
      <c r="Q100" s="108">
        <v>0</v>
      </c>
      <c r="R100" s="109">
        <f>'[1]EV proj_BAU'!AJ$73*[1]LCI!$D46</f>
        <v>8.9814855936165058E-3</v>
      </c>
      <c r="S100" s="108">
        <v>0</v>
      </c>
      <c r="T100" s="108">
        <v>0</v>
      </c>
      <c r="U100" s="108">
        <v>0</v>
      </c>
      <c r="V100" s="108">
        <v>0</v>
      </c>
      <c r="W100" s="108">
        <v>0</v>
      </c>
      <c r="X100" s="108">
        <v>0</v>
      </c>
      <c r="Y100" s="108">
        <v>0</v>
      </c>
      <c r="Z100" s="159">
        <f>'[1]EV proj_BAU'!AK$73*[1]LCI!$D46</f>
        <v>1.8395687934442032E-2</v>
      </c>
      <c r="AA100" s="88">
        <f>$I100*K100</f>
        <v>0</v>
      </c>
      <c r="AB100" s="89">
        <f t="shared" si="54"/>
        <v>0</v>
      </c>
      <c r="AC100" s="89">
        <f t="shared" si="54"/>
        <v>0</v>
      </c>
      <c r="AD100" s="89">
        <f t="shared" si="54"/>
        <v>0</v>
      </c>
      <c r="AE100" s="89">
        <f t="shared" si="54"/>
        <v>0</v>
      </c>
      <c r="AF100" s="89">
        <f t="shared" si="54"/>
        <v>0</v>
      </c>
      <c r="AG100" s="89">
        <f t="shared" si="54"/>
        <v>0</v>
      </c>
      <c r="AH100" s="35">
        <f t="shared" si="54"/>
        <v>8.9814855936165058E-3</v>
      </c>
      <c r="AI100" s="89">
        <f t="shared" si="54"/>
        <v>0</v>
      </c>
      <c r="AJ100" s="89">
        <f t="shared" si="54"/>
        <v>0</v>
      </c>
      <c r="AK100" s="89">
        <f t="shared" si="54"/>
        <v>0</v>
      </c>
      <c r="AL100" s="89">
        <f t="shared" si="54"/>
        <v>0</v>
      </c>
      <c r="AM100" s="89">
        <f t="shared" si="54"/>
        <v>0</v>
      </c>
      <c r="AN100" s="89">
        <f t="shared" si="54"/>
        <v>0</v>
      </c>
      <c r="AO100" s="89">
        <f t="shared" si="54"/>
        <v>0</v>
      </c>
      <c r="AP100" s="153">
        <f t="shared" si="54"/>
        <v>1.8395687934442032E-2</v>
      </c>
      <c r="AQ100" s="91" t="s">
        <v>24</v>
      </c>
      <c r="AR100" s="92">
        <v>1</v>
      </c>
      <c r="AS100" s="93">
        <v>0</v>
      </c>
      <c r="AT100" s="94">
        <v>0</v>
      </c>
      <c r="AU100" s="95">
        <v>0</v>
      </c>
      <c r="AV100" s="94">
        <v>0</v>
      </c>
      <c r="AW100" s="94">
        <v>0</v>
      </c>
      <c r="AX100" s="95">
        <v>1</v>
      </c>
      <c r="AY100" s="94">
        <v>0</v>
      </c>
      <c r="AZ100" s="95">
        <v>0</v>
      </c>
      <c r="BA100" s="94">
        <v>0</v>
      </c>
      <c r="BB100" s="94">
        <v>0</v>
      </c>
      <c r="BC100" s="94">
        <v>0</v>
      </c>
      <c r="BD100" s="94">
        <v>0</v>
      </c>
      <c r="BE100" s="94">
        <v>0</v>
      </c>
      <c r="BF100" s="94">
        <v>0</v>
      </c>
      <c r="BG100" s="94">
        <v>0</v>
      </c>
      <c r="BH100" s="94">
        <v>0</v>
      </c>
      <c r="BI100" s="94">
        <v>0</v>
      </c>
      <c r="BJ100" s="95">
        <v>0</v>
      </c>
      <c r="BK100" s="96">
        <v>0</v>
      </c>
    </row>
    <row r="101" spans="2:63" x14ac:dyDescent="0.2">
      <c r="B101" s="61"/>
      <c r="C101" s="39" t="str">
        <f>'[1]EV proj_BAU'!J72</f>
        <v>Cathode</v>
      </c>
      <c r="D101" s="41" t="str">
        <f>'[1]EV proj_BAU'!K72</f>
        <v>Active material (kg)</v>
      </c>
      <c r="E101" s="160" t="str">
        <f>'[1]Unit factor_selected'!C81</f>
        <v>Li2CO3</v>
      </c>
      <c r="F101" s="42" t="str">
        <f>'[1]Unit factor_selected'!D81</f>
        <v>lithium carbonate production, from concentrated brine | lithium carbonate | Cutoff</v>
      </c>
      <c r="G101" s="43" t="str">
        <f>'[1]Unit factor_selected'!E81</f>
        <v>CL</v>
      </c>
      <c r="H101" s="44" t="str">
        <f>'[1]Unit factor_selected'!F81</f>
        <v>0c0bebe1-def0-469d-9d08-e6e6b779e148</v>
      </c>
      <c r="I101" s="45">
        <f>'[1]LIB components'!C15</f>
        <v>0.3</v>
      </c>
      <c r="J101" s="46">
        <f>SUM(I101:I104)</f>
        <v>0.99999999999999989</v>
      </c>
      <c r="K101" s="161">
        <f>'[1]EV proj_BAU'!R107</f>
        <v>16.789008000000003</v>
      </c>
      <c r="L101" s="48">
        <f>'[1]EV proj_BAU'!S107</f>
        <v>0</v>
      </c>
      <c r="M101" s="48">
        <f>'[1]EV proj_BAU'!T107</f>
        <v>0</v>
      </c>
      <c r="N101" s="48">
        <f>'[1]EV proj_BAU'!U107</f>
        <v>0</v>
      </c>
      <c r="O101" s="48">
        <f>'[1]EV proj_BAU'!V107</f>
        <v>0</v>
      </c>
      <c r="P101" s="48">
        <f>'[1]EV proj_BAU'!W107</f>
        <v>0</v>
      </c>
      <c r="Q101" s="48">
        <v>0</v>
      </c>
      <c r="R101" s="48">
        <v>0</v>
      </c>
      <c r="S101" s="49">
        <f>'[1]EV proj_BAU'!X107</f>
        <v>33.021695999999999</v>
      </c>
      <c r="T101" s="48">
        <f>'[1]EV proj_BAU'!Y107</f>
        <v>0</v>
      </c>
      <c r="U101" s="48">
        <f>'[1]EV proj_BAU'!Z107</f>
        <v>0</v>
      </c>
      <c r="V101" s="48">
        <f>'[1]EV proj_BAU'!AA107</f>
        <v>0</v>
      </c>
      <c r="W101" s="48">
        <f>'[1]EV proj_BAU'!AB107</f>
        <v>0</v>
      </c>
      <c r="X101" s="48">
        <f>'[1]EV proj_BAU'!AC107</f>
        <v>0</v>
      </c>
      <c r="Y101" s="48">
        <v>0</v>
      </c>
      <c r="Z101" s="50">
        <v>0</v>
      </c>
      <c r="AA101" s="162">
        <f>$I101*K$101</f>
        <v>5.0367024000000002</v>
      </c>
      <c r="AB101" s="52">
        <f t="shared" ref="AB101:AP104" si="57">$I101*L$101</f>
        <v>0</v>
      </c>
      <c r="AC101" s="52">
        <f t="shared" si="57"/>
        <v>0</v>
      </c>
      <c r="AD101" s="52">
        <f t="shared" si="57"/>
        <v>0</v>
      </c>
      <c r="AE101" s="52">
        <f t="shared" si="57"/>
        <v>0</v>
      </c>
      <c r="AF101" s="52">
        <f t="shared" si="57"/>
        <v>0</v>
      </c>
      <c r="AG101" s="52">
        <f t="shared" si="57"/>
        <v>0</v>
      </c>
      <c r="AH101" s="52">
        <f t="shared" si="57"/>
        <v>0</v>
      </c>
      <c r="AI101" s="53">
        <f t="shared" si="57"/>
        <v>9.9065087999999992</v>
      </c>
      <c r="AJ101" s="52">
        <f t="shared" si="57"/>
        <v>0</v>
      </c>
      <c r="AK101" s="52">
        <f t="shared" si="57"/>
        <v>0</v>
      </c>
      <c r="AL101" s="52">
        <f t="shared" si="57"/>
        <v>0</v>
      </c>
      <c r="AM101" s="52">
        <f t="shared" si="57"/>
        <v>0</v>
      </c>
      <c r="AN101" s="52">
        <f t="shared" si="57"/>
        <v>0</v>
      </c>
      <c r="AO101" s="52">
        <f t="shared" si="57"/>
        <v>0</v>
      </c>
      <c r="AP101" s="54">
        <f t="shared" si="57"/>
        <v>0</v>
      </c>
      <c r="AQ101" s="55" t="str">
        <f>VLOOKUP($H101,'[1]Unit factor_selected'!$F$3:$AC$346,'[1]Unit factor_selected'!H$1,FALSE)</f>
        <v>kg</v>
      </c>
      <c r="AR101" s="56">
        <f>VLOOKUP($H101,'[1]Unit factor_selected'!$F$3:$AC$346,'[1]Unit factor_selected'!J$1,FALSE)</f>
        <v>1.8291379558282701</v>
      </c>
      <c r="AS101" s="57">
        <f>VLOOKUP($H101,'[1]Unit factor_selected'!$F$3:$AC$346,'[1]Unit factor_selected'!K$1,FALSE)</f>
        <v>26.065711394562999</v>
      </c>
      <c r="AT101" s="58">
        <f>VLOOKUP($H101,'[1]Unit factor_selected'!$F$3:$AC$346,'[1]Unit factor_selected'!L$1,FALSE)</f>
        <v>8.4057181094351098E-3</v>
      </c>
      <c r="AU101" s="59">
        <f>VLOOKUP($H101,'[1]Unit factor_selected'!$F$3:$AC$346,'[1]Unit factor_selected'!M$1,FALSE)</f>
        <v>0.48291512712401202</v>
      </c>
      <c r="AV101" s="58">
        <f>VLOOKUP($H101,'[1]Unit factor_selected'!$F$3:$AC$346,'[1]Unit factor_selected'!N$1,FALSE)</f>
        <v>0.17078241456073301</v>
      </c>
      <c r="AW101" s="58">
        <f>VLOOKUP($H101,'[1]Unit factor_selected'!$F$3:$AC$346,'[1]Unit factor_selected'!O$1,FALSE)</f>
        <v>1.9855187723483601E-3</v>
      </c>
      <c r="AX101" s="59">
        <f>VLOOKUP($H101,'[1]Unit factor_selected'!$F$3:$AC$346,'[1]Unit factor_selected'!P$1,FALSE)</f>
        <v>1.8524193193259799</v>
      </c>
      <c r="AY101" s="58">
        <f>VLOOKUP($H101,'[1]Unit factor_selected'!$F$3:$AC$346,'[1]Unit factor_selected'!Q$1,FALSE)</f>
        <v>0.39507704039220798</v>
      </c>
      <c r="AZ101" s="59">
        <f>VLOOKUP($H101,'[1]Unit factor_selected'!$F$3:$AC$346,'[1]Unit factor_selected'!R$1,FALSE)</f>
        <v>5.4480581959463699</v>
      </c>
      <c r="BA101" s="58">
        <f>VLOOKUP($H101,'[1]Unit factor_selected'!$F$3:$AC$346,'[1]Unit factor_selected'!S$1,FALSE)</f>
        <v>5.1976459388376403E-2</v>
      </c>
      <c r="BB101" s="58">
        <f>VLOOKUP($H101,'[1]Unit factor_selected'!$F$3:$AC$346,'[1]Unit factor_selected'!T$1,FALSE)</f>
        <v>0.13789624752415899</v>
      </c>
      <c r="BC101" s="58">
        <f>VLOOKUP($H101,'[1]Unit factor_selected'!$F$3:$AC$346,'[1]Unit factor_selected'!U$1,FALSE)</f>
        <v>0.22475522501570599</v>
      </c>
      <c r="BD101" s="58">
        <f>VLOOKUP($H101,'[1]Unit factor_selected'!$F$3:$AC$346,'[1]Unit factor_selected'!V$1,FALSE)</f>
        <v>1.56026409039008E-3</v>
      </c>
      <c r="BE101" s="58">
        <f>VLOOKUP($H101,'[1]Unit factor_selected'!$F$3:$AC$346,'[1]Unit factor_selected'!W$1,FALSE)</f>
        <v>1.3705070598268501</v>
      </c>
      <c r="BF101" s="58">
        <f>VLOOKUP($H101,'[1]Unit factor_selected'!$F$3:$AC$346,'[1]Unit factor_selected'!X$1,FALSE)</f>
        <v>7.9046125070543899E-3</v>
      </c>
      <c r="BG101" s="58">
        <f>VLOOKUP($H101,'[1]Unit factor_selected'!$F$3:$AC$346,'[1]Unit factor_selected'!Y$1,FALSE)</f>
        <v>8.0181152410804205E-3</v>
      </c>
      <c r="BH101" s="58">
        <f>VLOOKUP($H101,'[1]Unit factor_selected'!$F$3:$AC$346,'[1]Unit factor_selected'!Z$1,FALSE)</f>
        <v>6.7883728304431496E-7</v>
      </c>
      <c r="BI101" s="58">
        <f>VLOOKUP($H101,'[1]Unit factor_selected'!$F$3:$AC$346,'[1]Unit factor_selected'!AA$1,FALSE)</f>
        <v>1.2530514582591201E-2</v>
      </c>
      <c r="BJ101" s="59">
        <f>VLOOKUP($H101,'[1]Unit factor_selected'!$F$3:$AC$346,'[1]Unit factor_selected'!AB$1,FALSE)</f>
        <v>14.3349442969932</v>
      </c>
      <c r="BK101" s="60">
        <f>VLOOKUP($H101,'[1]Unit factor_selected'!$F$3:$AC$346,'[1]Unit factor_selected'!AC$1,FALSE)</f>
        <v>3.92197016547998E-2</v>
      </c>
    </row>
    <row r="102" spans="2:63" x14ac:dyDescent="0.2">
      <c r="B102" s="61"/>
      <c r="C102" s="61"/>
      <c r="D102" s="62"/>
      <c r="E102" s="163"/>
      <c r="F102" s="63"/>
      <c r="G102" s="64" t="str">
        <f>'[1]Unit factor_selected'!E82</f>
        <v>CN</v>
      </c>
      <c r="H102" s="3" t="str">
        <f>'[1]Unit factor_selected'!F82</f>
        <v>8aace14a-024a-4234-b8ee-defab115d2f8</v>
      </c>
      <c r="I102" s="65">
        <f>'[1]LIB components'!C16</f>
        <v>0.6</v>
      </c>
      <c r="J102" s="66"/>
      <c r="K102" s="164"/>
      <c r="L102" s="68"/>
      <c r="M102" s="68"/>
      <c r="N102" s="68"/>
      <c r="O102" s="68"/>
      <c r="P102" s="68"/>
      <c r="Q102" s="68"/>
      <c r="R102" s="68"/>
      <c r="S102" s="69"/>
      <c r="T102" s="68"/>
      <c r="U102" s="68"/>
      <c r="V102" s="68"/>
      <c r="W102" s="68"/>
      <c r="X102" s="68"/>
      <c r="Y102" s="68"/>
      <c r="Z102" s="70"/>
      <c r="AA102" s="165">
        <f>$I102*K$101</f>
        <v>10.0734048</v>
      </c>
      <c r="AB102" s="72">
        <f t="shared" si="57"/>
        <v>0</v>
      </c>
      <c r="AC102" s="72">
        <f t="shared" si="57"/>
        <v>0</v>
      </c>
      <c r="AD102" s="72">
        <f t="shared" si="57"/>
        <v>0</v>
      </c>
      <c r="AE102" s="72">
        <f t="shared" si="57"/>
        <v>0</v>
      </c>
      <c r="AF102" s="72">
        <f t="shared" si="57"/>
        <v>0</v>
      </c>
      <c r="AG102" s="72">
        <f t="shared" si="57"/>
        <v>0</v>
      </c>
      <c r="AH102" s="72">
        <f t="shared" si="57"/>
        <v>0</v>
      </c>
      <c r="AI102" s="73">
        <f t="shared" si="57"/>
        <v>19.813017599999998</v>
      </c>
      <c r="AJ102" s="72">
        <f t="shared" si="57"/>
        <v>0</v>
      </c>
      <c r="AK102" s="72">
        <f t="shared" si="57"/>
        <v>0</v>
      </c>
      <c r="AL102" s="72">
        <f t="shared" si="57"/>
        <v>0</v>
      </c>
      <c r="AM102" s="72">
        <f t="shared" si="57"/>
        <v>0</v>
      </c>
      <c r="AN102" s="72">
        <f t="shared" si="57"/>
        <v>0</v>
      </c>
      <c r="AO102" s="72">
        <f t="shared" si="57"/>
        <v>0</v>
      </c>
      <c r="AP102" s="74">
        <f t="shared" si="57"/>
        <v>0</v>
      </c>
      <c r="AQ102" s="75" t="str">
        <f>VLOOKUP($H102,'[1]Unit factor_selected'!$F$3:$AC$346,'[1]Unit factor_selected'!H$1,FALSE)</f>
        <v>kg</v>
      </c>
      <c r="AR102" s="76">
        <f>VLOOKUP($H102,'[1]Unit factor_selected'!$F$3:$AC$346,'[1]Unit factor_selected'!J$1,FALSE)</f>
        <v>1.9048129358058801</v>
      </c>
      <c r="AS102" s="6">
        <f>VLOOKUP($H102,'[1]Unit factor_selected'!$F$3:$AC$346,'[1]Unit factor_selected'!K$1,FALSE)</f>
        <v>26.710111285874699</v>
      </c>
      <c r="AT102" s="7">
        <f>VLOOKUP($H102,'[1]Unit factor_selected'!$F$3:$AC$346,'[1]Unit factor_selected'!L$1,FALSE)</f>
        <v>4.2535243950635997E-3</v>
      </c>
      <c r="AU102" s="5">
        <f>VLOOKUP($H102,'[1]Unit factor_selected'!$F$3:$AC$346,'[1]Unit factor_selected'!M$1,FALSE)</f>
        <v>0.480935428847868</v>
      </c>
      <c r="AV102" s="7">
        <f>VLOOKUP($H102,'[1]Unit factor_selected'!$F$3:$AC$346,'[1]Unit factor_selected'!N$1,FALSE)</f>
        <v>0.16892707518908001</v>
      </c>
      <c r="AW102" s="7">
        <f>VLOOKUP($H102,'[1]Unit factor_selected'!$F$3:$AC$346,'[1]Unit factor_selected'!O$1,FALSE)</f>
        <v>1.8243989974005899E-3</v>
      </c>
      <c r="AX102" s="5">
        <f>VLOOKUP($H102,'[1]Unit factor_selected'!$F$3:$AC$346,'[1]Unit factor_selected'!P$1,FALSE)</f>
        <v>1.93725179706228</v>
      </c>
      <c r="AY102" s="7">
        <f>VLOOKUP($H102,'[1]Unit factor_selected'!$F$3:$AC$346,'[1]Unit factor_selected'!Q$1,FALSE)</f>
        <v>0.388642363241122</v>
      </c>
      <c r="AZ102" s="5">
        <f>VLOOKUP($H102,'[1]Unit factor_selected'!$F$3:$AC$346,'[1]Unit factor_selected'!R$1,FALSE)</f>
        <v>5.3027818119885097</v>
      </c>
      <c r="BA102" s="7">
        <f>VLOOKUP($H102,'[1]Unit factor_selected'!$F$3:$AC$346,'[1]Unit factor_selected'!S$1,FALSE)</f>
        <v>0.104818395265942</v>
      </c>
      <c r="BB102" s="7">
        <f>VLOOKUP($H102,'[1]Unit factor_selected'!$F$3:$AC$346,'[1]Unit factor_selected'!T$1,FALSE)</f>
        <v>0.137542284056482</v>
      </c>
      <c r="BC102" s="7">
        <f>VLOOKUP($H102,'[1]Unit factor_selected'!$F$3:$AC$346,'[1]Unit factor_selected'!U$1,FALSE)</f>
        <v>0.22182580283813999</v>
      </c>
      <c r="BD102" s="7">
        <f>VLOOKUP($H102,'[1]Unit factor_selected'!$F$3:$AC$346,'[1]Unit factor_selected'!V$1,FALSE)</f>
        <v>1.55137473288703E-3</v>
      </c>
      <c r="BE102" s="7">
        <f>VLOOKUP($H102,'[1]Unit factor_selected'!$F$3:$AC$346,'[1]Unit factor_selected'!W$1,FALSE)</f>
        <v>1.37062105839361</v>
      </c>
      <c r="BF102" s="7">
        <f>VLOOKUP($H102,'[1]Unit factor_selected'!$F$3:$AC$346,'[1]Unit factor_selected'!X$1,FALSE)</f>
        <v>7.4077571319012703E-3</v>
      </c>
      <c r="BG102" s="7">
        <f>VLOOKUP($H102,'[1]Unit factor_selected'!$F$3:$AC$346,'[1]Unit factor_selected'!Y$1,FALSE)</f>
        <v>7.5187123493680201E-3</v>
      </c>
      <c r="BH102" s="7">
        <f>VLOOKUP($H102,'[1]Unit factor_selected'!$F$3:$AC$346,'[1]Unit factor_selected'!Z$1,FALSE)</f>
        <v>6.8194874365566299E-7</v>
      </c>
      <c r="BI102" s="7">
        <f>VLOOKUP($H102,'[1]Unit factor_selected'!$F$3:$AC$346,'[1]Unit factor_selected'!AA$1,FALSE)</f>
        <v>1.20400014625376E-2</v>
      </c>
      <c r="BJ102" s="5">
        <f>VLOOKUP($H102,'[1]Unit factor_selected'!$F$3:$AC$346,'[1]Unit factor_selected'!AB$1,FALSE)</f>
        <v>14.411886017735601</v>
      </c>
      <c r="BK102" s="77">
        <f>VLOOKUP($H102,'[1]Unit factor_selected'!$F$3:$AC$346,'[1]Unit factor_selected'!AC$1,FALSE)</f>
        <v>3.9882787185088898E-2</v>
      </c>
    </row>
    <row r="103" spans="2:63" x14ac:dyDescent="0.2">
      <c r="B103" s="61"/>
      <c r="C103" s="61"/>
      <c r="D103" s="62"/>
      <c r="E103" s="163"/>
      <c r="F103" s="63"/>
      <c r="G103" s="64" t="str">
        <f>'[1]Unit factor_selected'!E83</f>
        <v>AR</v>
      </c>
      <c r="H103" s="3" t="str">
        <f>'[1]Unit factor_selected'!F83</f>
        <v>716f8dc1-ec9e-406e-adfd-55769768687d</v>
      </c>
      <c r="I103" s="65">
        <f>'[1]LIB components'!C17</f>
        <v>0.1</v>
      </c>
      <c r="J103" s="66"/>
      <c r="K103" s="164"/>
      <c r="L103" s="68"/>
      <c r="M103" s="68"/>
      <c r="N103" s="68"/>
      <c r="O103" s="68"/>
      <c r="P103" s="68"/>
      <c r="Q103" s="68"/>
      <c r="R103" s="68"/>
      <c r="S103" s="69"/>
      <c r="T103" s="68"/>
      <c r="U103" s="68"/>
      <c r="V103" s="68"/>
      <c r="W103" s="68"/>
      <c r="X103" s="68"/>
      <c r="Y103" s="68"/>
      <c r="Z103" s="70"/>
      <c r="AA103" s="165">
        <f>$I103*K$101</f>
        <v>1.6789008000000003</v>
      </c>
      <c r="AB103" s="72">
        <f t="shared" si="57"/>
        <v>0</v>
      </c>
      <c r="AC103" s="72">
        <f t="shared" si="57"/>
        <v>0</v>
      </c>
      <c r="AD103" s="72">
        <f t="shared" si="57"/>
        <v>0</v>
      </c>
      <c r="AE103" s="72">
        <f t="shared" si="57"/>
        <v>0</v>
      </c>
      <c r="AF103" s="72">
        <f t="shared" si="57"/>
        <v>0</v>
      </c>
      <c r="AG103" s="72">
        <f t="shared" si="57"/>
        <v>0</v>
      </c>
      <c r="AH103" s="72">
        <f t="shared" si="57"/>
        <v>0</v>
      </c>
      <c r="AI103" s="73">
        <f t="shared" si="57"/>
        <v>3.3021696</v>
      </c>
      <c r="AJ103" s="72">
        <f t="shared" si="57"/>
        <v>0</v>
      </c>
      <c r="AK103" s="72">
        <f t="shared" si="57"/>
        <v>0</v>
      </c>
      <c r="AL103" s="72">
        <f t="shared" si="57"/>
        <v>0</v>
      </c>
      <c r="AM103" s="72">
        <f t="shared" si="57"/>
        <v>0</v>
      </c>
      <c r="AN103" s="72">
        <f t="shared" si="57"/>
        <v>0</v>
      </c>
      <c r="AO103" s="72">
        <f t="shared" si="57"/>
        <v>0</v>
      </c>
      <c r="AP103" s="74">
        <f t="shared" si="57"/>
        <v>0</v>
      </c>
      <c r="AQ103" s="75" t="str">
        <f>VLOOKUP($H103,'[1]Unit factor_selected'!$F$3:$AC$346,'[1]Unit factor_selected'!H$1,FALSE)</f>
        <v>kg</v>
      </c>
      <c r="AR103" s="76">
        <f>VLOOKUP($H103,'[1]Unit factor_selected'!$F$3:$AC$346,'[1]Unit factor_selected'!J$1,FALSE)</f>
        <v>1.72571959782721</v>
      </c>
      <c r="AS103" s="6">
        <f>VLOOKUP($H103,'[1]Unit factor_selected'!$F$3:$AC$346,'[1]Unit factor_selected'!K$1,FALSE)</f>
        <v>26.154198321539301</v>
      </c>
      <c r="AT103" s="7">
        <f>VLOOKUP($H103,'[1]Unit factor_selected'!$F$3:$AC$346,'[1]Unit factor_selected'!L$1,FALSE)</f>
        <v>3.7463997185976199E-3</v>
      </c>
      <c r="AU103" s="5">
        <f>VLOOKUP($H103,'[1]Unit factor_selected'!$F$3:$AC$346,'[1]Unit factor_selected'!M$1,FALSE)</f>
        <v>0.47717801475956001</v>
      </c>
      <c r="AV103" s="7">
        <f>VLOOKUP($H103,'[1]Unit factor_selected'!$F$3:$AC$346,'[1]Unit factor_selected'!N$1,FALSE)</f>
        <v>0.166046812101386</v>
      </c>
      <c r="AW103" s="7">
        <f>VLOOKUP($H103,'[1]Unit factor_selected'!$F$3:$AC$346,'[1]Unit factor_selected'!O$1,FALSE)</f>
        <v>1.7329733317069599E-3</v>
      </c>
      <c r="AX103" s="5">
        <f>VLOOKUP($H103,'[1]Unit factor_selected'!$F$3:$AC$346,'[1]Unit factor_selected'!P$1,FALSE)</f>
        <v>1.7512594802674899</v>
      </c>
      <c r="AY103" s="7">
        <f>VLOOKUP($H103,'[1]Unit factor_selected'!$F$3:$AC$346,'[1]Unit factor_selected'!Q$1,FALSE)</f>
        <v>0.37739612869184902</v>
      </c>
      <c r="AZ103" s="5">
        <f>VLOOKUP($H103,'[1]Unit factor_selected'!$F$3:$AC$346,'[1]Unit factor_selected'!R$1,FALSE)</f>
        <v>5.12913815844965</v>
      </c>
      <c r="BA103" s="7">
        <f>VLOOKUP($H103,'[1]Unit factor_selected'!$F$3:$AC$346,'[1]Unit factor_selected'!S$1,FALSE)</f>
        <v>8.1281875893336394E-2</v>
      </c>
      <c r="BB103" s="7">
        <f>VLOOKUP($H103,'[1]Unit factor_selected'!$F$3:$AC$346,'[1]Unit factor_selected'!T$1,FALSE)</f>
        <v>0.13704976063351901</v>
      </c>
      <c r="BC103" s="7">
        <f>VLOOKUP($H103,'[1]Unit factor_selected'!$F$3:$AC$346,'[1]Unit factor_selected'!U$1,FALSE)</f>
        <v>0.21777442408865</v>
      </c>
      <c r="BD103" s="7">
        <f>VLOOKUP($H103,'[1]Unit factor_selected'!$F$3:$AC$346,'[1]Unit factor_selected'!V$1,FALSE)</f>
        <v>1.5460194388017801E-3</v>
      </c>
      <c r="BE103" s="7">
        <f>VLOOKUP($H103,'[1]Unit factor_selected'!$F$3:$AC$346,'[1]Unit factor_selected'!W$1,FALSE)</f>
        <v>1.3705641204542101</v>
      </c>
      <c r="BF103" s="7">
        <f>VLOOKUP($H103,'[1]Unit factor_selected'!$F$3:$AC$346,'[1]Unit factor_selected'!X$1,FALSE)</f>
        <v>6.5782319908091998E-3</v>
      </c>
      <c r="BG103" s="7">
        <f>VLOOKUP($H103,'[1]Unit factor_selected'!$F$3:$AC$346,'[1]Unit factor_selected'!Y$1,FALSE)</f>
        <v>6.6953666557951598E-3</v>
      </c>
      <c r="BH103" s="7">
        <f>VLOOKUP($H103,'[1]Unit factor_selected'!$F$3:$AC$346,'[1]Unit factor_selected'!Z$1,FALSE)</f>
        <v>1.0066495541900299E-6</v>
      </c>
      <c r="BI103" s="7">
        <f>VLOOKUP($H103,'[1]Unit factor_selected'!$F$3:$AC$346,'[1]Unit factor_selected'!AA$1,FALSE)</f>
        <v>1.1077649731234601E-2</v>
      </c>
      <c r="BJ103" s="5">
        <f>VLOOKUP($H103,'[1]Unit factor_selected'!$F$3:$AC$346,'[1]Unit factor_selected'!AB$1,FALSE)</f>
        <v>14.372723814199199</v>
      </c>
      <c r="BK103" s="77">
        <f>VLOOKUP($H103,'[1]Unit factor_selected'!$F$3:$AC$346,'[1]Unit factor_selected'!AC$1,FALSE)</f>
        <v>4.6020610494455001E-2</v>
      </c>
    </row>
    <row r="104" spans="2:63" x14ac:dyDescent="0.2">
      <c r="B104" s="61"/>
      <c r="C104" s="61"/>
      <c r="D104" s="62"/>
      <c r="E104" s="166"/>
      <c r="F104" s="79"/>
      <c r="G104" s="80" t="str">
        <f>'[1]Unit factor_selected'!E84</f>
        <v>US</v>
      </c>
      <c r="H104" s="81" t="str">
        <f>'[1]Unit factor_selected'!F84</f>
        <v>1d9fb5c7-c6f1-4a91-8755-5da113a89b0a</v>
      </c>
      <c r="I104" s="82">
        <v>0</v>
      </c>
      <c r="J104" s="83"/>
      <c r="K104" s="167"/>
      <c r="L104" s="85"/>
      <c r="M104" s="85"/>
      <c r="N104" s="85"/>
      <c r="O104" s="85"/>
      <c r="P104" s="85"/>
      <c r="Q104" s="85"/>
      <c r="R104" s="85"/>
      <c r="S104" s="86"/>
      <c r="T104" s="85"/>
      <c r="U104" s="85"/>
      <c r="V104" s="85"/>
      <c r="W104" s="85"/>
      <c r="X104" s="85"/>
      <c r="Y104" s="85"/>
      <c r="Z104" s="87"/>
      <c r="AA104" s="168">
        <f>$I104*K$101</f>
        <v>0</v>
      </c>
      <c r="AB104" s="89">
        <f t="shared" si="57"/>
        <v>0</v>
      </c>
      <c r="AC104" s="89">
        <f t="shared" si="57"/>
        <v>0</v>
      </c>
      <c r="AD104" s="89">
        <f t="shared" si="57"/>
        <v>0</v>
      </c>
      <c r="AE104" s="89">
        <f t="shared" si="57"/>
        <v>0</v>
      </c>
      <c r="AF104" s="89">
        <f t="shared" si="57"/>
        <v>0</v>
      </c>
      <c r="AG104" s="89">
        <f t="shared" si="57"/>
        <v>0</v>
      </c>
      <c r="AH104" s="89">
        <f t="shared" si="57"/>
        <v>0</v>
      </c>
      <c r="AI104" s="35">
        <f t="shared" si="57"/>
        <v>0</v>
      </c>
      <c r="AJ104" s="89">
        <f t="shared" si="57"/>
        <v>0</v>
      </c>
      <c r="AK104" s="89">
        <f t="shared" si="57"/>
        <v>0</v>
      </c>
      <c r="AL104" s="89">
        <f t="shared" si="57"/>
        <v>0</v>
      </c>
      <c r="AM104" s="89">
        <f t="shared" si="57"/>
        <v>0</v>
      </c>
      <c r="AN104" s="89">
        <f t="shared" si="57"/>
        <v>0</v>
      </c>
      <c r="AO104" s="89">
        <f t="shared" si="57"/>
        <v>0</v>
      </c>
      <c r="AP104" s="90">
        <f t="shared" si="57"/>
        <v>0</v>
      </c>
      <c r="AQ104" s="91" t="str">
        <f>VLOOKUP($H104,'[1]Unit factor_selected'!$F$3:$AC$346,'[1]Unit factor_selected'!H$1,FALSE)</f>
        <v>kg</v>
      </c>
      <c r="AR104" s="92">
        <f>VLOOKUP($H104,'[1]Unit factor_selected'!$F$3:$AC$346,'[1]Unit factor_selected'!J$1,FALSE)</f>
        <v>1.8011150433698799</v>
      </c>
      <c r="AS104" s="93">
        <f>VLOOKUP($H104,'[1]Unit factor_selected'!$F$3:$AC$346,'[1]Unit factor_selected'!K$1,FALSE)</f>
        <v>26.754183872301699</v>
      </c>
      <c r="AT104" s="94">
        <f>VLOOKUP($H104,'[1]Unit factor_selected'!$F$3:$AC$346,'[1]Unit factor_selected'!L$1,FALSE)</f>
        <v>4.2777229505294601E-3</v>
      </c>
      <c r="AU104" s="95">
        <f>VLOOKUP($H104,'[1]Unit factor_selected'!$F$3:$AC$346,'[1]Unit factor_selected'!M$1,FALSE)</f>
        <v>0.47861243667245801</v>
      </c>
      <c r="AV104" s="94">
        <f>VLOOKUP($H104,'[1]Unit factor_selected'!$F$3:$AC$346,'[1]Unit factor_selected'!N$1,FALSE)</f>
        <v>0.169122926135817</v>
      </c>
      <c r="AW104" s="94">
        <f>VLOOKUP($H104,'[1]Unit factor_selected'!$F$3:$AC$346,'[1]Unit factor_selected'!O$1,FALSE)</f>
        <v>1.92460906879917E-3</v>
      </c>
      <c r="AX104" s="95">
        <f>VLOOKUP($H104,'[1]Unit factor_selected'!$F$3:$AC$346,'[1]Unit factor_selected'!P$1,FALSE)</f>
        <v>1.82705514942164</v>
      </c>
      <c r="AY104" s="94">
        <f>VLOOKUP($H104,'[1]Unit factor_selected'!$F$3:$AC$346,'[1]Unit factor_selected'!Q$1,FALSE)</f>
        <v>0.38839264872099799</v>
      </c>
      <c r="AZ104" s="95">
        <f>VLOOKUP($H104,'[1]Unit factor_selected'!$F$3:$AC$346,'[1]Unit factor_selected'!R$1,FALSE)</f>
        <v>5.3575578631968002</v>
      </c>
      <c r="BA104" s="94">
        <f>VLOOKUP($H104,'[1]Unit factor_selected'!$F$3:$AC$346,'[1]Unit factor_selected'!S$1,FALSE)</f>
        <v>0.115666187042459</v>
      </c>
      <c r="BB104" s="94">
        <f>VLOOKUP($H104,'[1]Unit factor_selected'!$F$3:$AC$346,'[1]Unit factor_selected'!T$1,FALSE)</f>
        <v>0.13818309443054599</v>
      </c>
      <c r="BC104" s="94">
        <f>VLOOKUP($H104,'[1]Unit factor_selected'!$F$3:$AC$346,'[1]Unit factor_selected'!U$1,FALSE)</f>
        <v>0.22227797268234201</v>
      </c>
      <c r="BD104" s="94">
        <f>VLOOKUP($H104,'[1]Unit factor_selected'!$F$3:$AC$346,'[1]Unit factor_selected'!V$1,FALSE)</f>
        <v>1.5579828523806E-3</v>
      </c>
      <c r="BE104" s="94">
        <f>VLOOKUP($H104,'[1]Unit factor_selected'!$F$3:$AC$346,'[1]Unit factor_selected'!W$1,FALSE)</f>
        <v>1.3706022871533601</v>
      </c>
      <c r="BF104" s="94">
        <f>VLOOKUP($H104,'[1]Unit factor_selected'!$F$3:$AC$346,'[1]Unit factor_selected'!X$1,FALSE)</f>
        <v>6.6896586938574596E-3</v>
      </c>
      <c r="BG104" s="94">
        <f>VLOOKUP($H104,'[1]Unit factor_selected'!$F$3:$AC$346,'[1]Unit factor_selected'!Y$1,FALSE)</f>
        <v>6.8040020851265499E-3</v>
      </c>
      <c r="BH104" s="94">
        <f>VLOOKUP($H104,'[1]Unit factor_selected'!$F$3:$AC$346,'[1]Unit factor_selected'!Z$1,FALSE)</f>
        <v>6.94842472481849E-7</v>
      </c>
      <c r="BI104" s="94">
        <f>VLOOKUP($H104,'[1]Unit factor_selected'!$F$3:$AC$346,'[1]Unit factor_selected'!AA$1,FALSE)</f>
        <v>1.14292623652843E-2</v>
      </c>
      <c r="BJ104" s="95">
        <f>VLOOKUP($H104,'[1]Unit factor_selected'!$F$3:$AC$346,'[1]Unit factor_selected'!AB$1,FALSE)</f>
        <v>14.2656333861891</v>
      </c>
      <c r="BK104" s="96">
        <f>VLOOKUP($H104,'[1]Unit factor_selected'!$F$3:$AC$346,'[1]Unit factor_selected'!AC$1,FALSE)</f>
        <v>4.1086830189352101E-2</v>
      </c>
    </row>
    <row r="105" spans="2:63" x14ac:dyDescent="0.2">
      <c r="B105" s="61"/>
      <c r="C105" s="61"/>
      <c r="D105" s="62"/>
      <c r="E105" s="160" t="s">
        <v>27</v>
      </c>
      <c r="F105" s="42" t="str">
        <f>'[1]Unit factor_selected'!D85</f>
        <v>lithium hydroxide production | lithium hydroxide | Cutoff</v>
      </c>
      <c r="G105" s="43" t="str">
        <f>'[1]Unit factor_selected'!E85</f>
        <v>CL</v>
      </c>
      <c r="H105" s="44" t="str">
        <f>'[1]Unit factor_selected'!F85</f>
        <v>8acccaf1-2fbc-49be-9976-7b120daa329f</v>
      </c>
      <c r="I105" s="45">
        <f>I101</f>
        <v>0.3</v>
      </c>
      <c r="J105" s="46">
        <f>SUM(I105:I108)</f>
        <v>0.99999999999999989</v>
      </c>
      <c r="K105" s="47">
        <f>'[1]EV proj_BAU'!R108</f>
        <v>0</v>
      </c>
      <c r="L105" s="49">
        <f>'[1]EV proj_BAU'!S108</f>
        <v>9.3696000000000002</v>
      </c>
      <c r="M105" s="49">
        <f>'[1]EV proj_BAU'!T108</f>
        <v>10.1478</v>
      </c>
      <c r="N105" s="49">
        <f>'[1]EV proj_BAU'!U108</f>
        <v>27.561084000000001</v>
      </c>
      <c r="O105" s="49">
        <f>'[1]EV proj_BAU'!V108</f>
        <v>9.0341999999999985</v>
      </c>
      <c r="P105" s="49">
        <f>'[1]EV proj_BAU'!W108</f>
        <v>9.9018000000000015</v>
      </c>
      <c r="Q105" s="48">
        <v>0</v>
      </c>
      <c r="R105" s="48">
        <v>0</v>
      </c>
      <c r="S105" s="48">
        <f>'[1]EV proj_BAU'!X108</f>
        <v>0</v>
      </c>
      <c r="T105" s="49">
        <f>'[1]EV proj_BAU'!Y108</f>
        <v>18.428399999999996</v>
      </c>
      <c r="U105" s="49">
        <f>'[1]EV proj_BAU'!Z108</f>
        <v>19.959600000000002</v>
      </c>
      <c r="V105" s="49">
        <f>'[1]EV proj_BAU'!AA108</f>
        <v>54.184549999999994</v>
      </c>
      <c r="W105" s="49">
        <f>'[1]EV proj_BAU'!AB108</f>
        <v>17.769600000000001</v>
      </c>
      <c r="X105" s="49">
        <f>'[1]EV proj_BAU'!AC108</f>
        <v>19.475999999999999</v>
      </c>
      <c r="Y105" s="48">
        <v>0</v>
      </c>
      <c r="Z105" s="50">
        <v>0</v>
      </c>
      <c r="AA105" s="51">
        <f>$I105*K$105</f>
        <v>0</v>
      </c>
      <c r="AB105" s="53">
        <f t="shared" ref="AB105:AP108" si="58">$I105*L$105</f>
        <v>2.81088</v>
      </c>
      <c r="AC105" s="53">
        <f t="shared" si="58"/>
        <v>3.04434</v>
      </c>
      <c r="AD105" s="53">
        <f t="shared" si="58"/>
        <v>8.2683251999999996</v>
      </c>
      <c r="AE105" s="53">
        <f t="shared" si="58"/>
        <v>2.7102599999999994</v>
      </c>
      <c r="AF105" s="53">
        <f t="shared" si="58"/>
        <v>2.9705400000000002</v>
      </c>
      <c r="AG105" s="52">
        <f t="shared" si="58"/>
        <v>0</v>
      </c>
      <c r="AH105" s="52">
        <f t="shared" si="58"/>
        <v>0</v>
      </c>
      <c r="AI105" s="52">
        <f t="shared" si="58"/>
        <v>0</v>
      </c>
      <c r="AJ105" s="53">
        <f t="shared" si="58"/>
        <v>5.5285199999999985</v>
      </c>
      <c r="AK105" s="53">
        <f t="shared" si="58"/>
        <v>5.9878800000000005</v>
      </c>
      <c r="AL105" s="53">
        <f t="shared" si="58"/>
        <v>16.255364999999998</v>
      </c>
      <c r="AM105" s="53">
        <f t="shared" si="58"/>
        <v>5.3308799999999996</v>
      </c>
      <c r="AN105" s="53">
        <f t="shared" si="58"/>
        <v>5.8427999999999995</v>
      </c>
      <c r="AO105" s="52">
        <f t="shared" si="58"/>
        <v>0</v>
      </c>
      <c r="AP105" s="54">
        <f t="shared" si="58"/>
        <v>0</v>
      </c>
      <c r="AQ105" s="55" t="str">
        <f>VLOOKUP($H105,'[1]Unit factor_selected'!$F$3:$AC$346,'[1]Unit factor_selected'!H$1,FALSE)</f>
        <v>kg</v>
      </c>
      <c r="AR105" s="56">
        <f>VLOOKUP($H105,'[1]Unit factor_selected'!$F$3:$AC$346,'[1]Unit factor_selected'!J$1,FALSE)</f>
        <v>5.1143344107545596</v>
      </c>
      <c r="AS105" s="57">
        <f>VLOOKUP($H105,'[1]Unit factor_selected'!$F$3:$AC$346,'[1]Unit factor_selected'!K$1,FALSE)</f>
        <v>60.2094906384553</v>
      </c>
      <c r="AT105" s="58">
        <f>VLOOKUP($H105,'[1]Unit factor_selected'!$F$3:$AC$346,'[1]Unit factor_selected'!L$1,FALSE)</f>
        <v>1.99024843259029E-2</v>
      </c>
      <c r="AU105" s="59">
        <f>VLOOKUP($H105,'[1]Unit factor_selected'!$F$3:$AC$346,'[1]Unit factor_selected'!M$1,FALSE)</f>
        <v>1.1292978339108399</v>
      </c>
      <c r="AV105" s="58">
        <f>VLOOKUP($H105,'[1]Unit factor_selected'!$F$3:$AC$346,'[1]Unit factor_selected'!N$1,FALSE)</f>
        <v>0.35765074443125799</v>
      </c>
      <c r="AW105" s="58">
        <f>VLOOKUP($H105,'[1]Unit factor_selected'!$F$3:$AC$346,'[1]Unit factor_selected'!O$1,FALSE)</f>
        <v>3.6394317999299398E-3</v>
      </c>
      <c r="AX105" s="59">
        <f>VLOOKUP($H105,'[1]Unit factor_selected'!$F$3:$AC$346,'[1]Unit factor_selected'!P$1,FALSE)</f>
        <v>5.16115297801643</v>
      </c>
      <c r="AY105" s="58">
        <f>VLOOKUP($H105,'[1]Unit factor_selected'!$F$3:$AC$346,'[1]Unit factor_selected'!Q$1,FALSE)</f>
        <v>0.71720982214179896</v>
      </c>
      <c r="AZ105" s="59">
        <f>VLOOKUP($H105,'[1]Unit factor_selected'!$F$3:$AC$346,'[1]Unit factor_selected'!R$1,FALSE)</f>
        <v>10.790796147783601</v>
      </c>
      <c r="BA105" s="58">
        <f>VLOOKUP($H105,'[1]Unit factor_selected'!$F$3:$AC$346,'[1]Unit factor_selected'!S$1,FALSE)</f>
        <v>0.105887912707694</v>
      </c>
      <c r="BB105" s="58">
        <f>VLOOKUP($H105,'[1]Unit factor_selected'!$F$3:$AC$346,'[1]Unit factor_selected'!T$1,FALSE)</f>
        <v>0.23797310641101699</v>
      </c>
      <c r="BC105" s="58">
        <f>VLOOKUP($H105,'[1]Unit factor_selected'!$F$3:$AC$346,'[1]Unit factor_selected'!U$1,FALSE)</f>
        <v>0.47293864764551402</v>
      </c>
      <c r="BD105" s="58">
        <f>VLOOKUP($H105,'[1]Unit factor_selected'!$F$3:$AC$346,'[1]Unit factor_selected'!V$1,FALSE)</f>
        <v>2.5579846899552198E-3</v>
      </c>
      <c r="BE105" s="58">
        <f>VLOOKUP($H105,'[1]Unit factor_selected'!$F$3:$AC$346,'[1]Unit factor_selected'!W$1,FALSE)</f>
        <v>2.2288505554901401</v>
      </c>
      <c r="BF105" s="58">
        <f>VLOOKUP($H105,'[1]Unit factor_selected'!$F$3:$AC$346,'[1]Unit factor_selected'!X$1,FALSE)</f>
        <v>1.6280032768808499E-2</v>
      </c>
      <c r="BG105" s="58">
        <f>VLOOKUP($H105,'[1]Unit factor_selected'!$F$3:$AC$346,'[1]Unit factor_selected'!Y$1,FALSE)</f>
        <v>1.6518594842971E-2</v>
      </c>
      <c r="BH105" s="58">
        <f>VLOOKUP($H105,'[1]Unit factor_selected'!$F$3:$AC$346,'[1]Unit factor_selected'!Z$1,FALSE)</f>
        <v>1.51305905129405E-6</v>
      </c>
      <c r="BI105" s="58">
        <f>VLOOKUP($H105,'[1]Unit factor_selected'!$F$3:$AC$346,'[1]Unit factor_selected'!AA$1,FALSE)</f>
        <v>2.47024045393157E-2</v>
      </c>
      <c r="BJ105" s="59">
        <f>VLOOKUP($H105,'[1]Unit factor_selected'!$F$3:$AC$346,'[1]Unit factor_selected'!AB$1,FALSE)</f>
        <v>31.2314438132113</v>
      </c>
      <c r="BK105" s="60">
        <f>VLOOKUP($H105,'[1]Unit factor_selected'!$F$3:$AC$346,'[1]Unit factor_selected'!AC$1,FALSE)</f>
        <v>6.9458874668196502E-2</v>
      </c>
    </row>
    <row r="106" spans="2:63" x14ac:dyDescent="0.2">
      <c r="B106" s="61"/>
      <c r="C106" s="61"/>
      <c r="D106" s="62"/>
      <c r="E106" s="163"/>
      <c r="F106" s="63"/>
      <c r="G106" s="64" t="str">
        <f>'[1]Unit factor_selected'!E86</f>
        <v>CN</v>
      </c>
      <c r="H106" s="3" t="str">
        <f>'[1]Unit factor_selected'!F86</f>
        <v>5529c28f-9fe7-418f-9c22-73eb739eff42</v>
      </c>
      <c r="I106" s="65">
        <f t="shared" ref="I106:I108" si="59">I102</f>
        <v>0.6</v>
      </c>
      <c r="J106" s="66"/>
      <c r="K106" s="67"/>
      <c r="L106" s="69"/>
      <c r="M106" s="69"/>
      <c r="N106" s="69"/>
      <c r="O106" s="69"/>
      <c r="P106" s="69"/>
      <c r="Q106" s="68"/>
      <c r="R106" s="68"/>
      <c r="S106" s="68"/>
      <c r="T106" s="69"/>
      <c r="U106" s="69"/>
      <c r="V106" s="69"/>
      <c r="W106" s="69"/>
      <c r="X106" s="69"/>
      <c r="Y106" s="68"/>
      <c r="Z106" s="70"/>
      <c r="AA106" s="71">
        <f>$I106*K$105</f>
        <v>0</v>
      </c>
      <c r="AB106" s="73">
        <f t="shared" si="58"/>
        <v>5.6217600000000001</v>
      </c>
      <c r="AC106" s="73">
        <f t="shared" si="58"/>
        <v>6.0886800000000001</v>
      </c>
      <c r="AD106" s="73">
        <f t="shared" si="58"/>
        <v>16.536650399999999</v>
      </c>
      <c r="AE106" s="73">
        <f t="shared" si="58"/>
        <v>5.4205199999999989</v>
      </c>
      <c r="AF106" s="73">
        <f t="shared" si="58"/>
        <v>5.9410800000000004</v>
      </c>
      <c r="AG106" s="72">
        <f t="shared" si="58"/>
        <v>0</v>
      </c>
      <c r="AH106" s="72">
        <f t="shared" si="58"/>
        <v>0</v>
      </c>
      <c r="AI106" s="72">
        <f t="shared" si="58"/>
        <v>0</v>
      </c>
      <c r="AJ106" s="73">
        <f t="shared" si="58"/>
        <v>11.057039999999997</v>
      </c>
      <c r="AK106" s="73">
        <f t="shared" si="58"/>
        <v>11.975760000000001</v>
      </c>
      <c r="AL106" s="73">
        <f t="shared" si="58"/>
        <v>32.510729999999995</v>
      </c>
      <c r="AM106" s="73">
        <f t="shared" si="58"/>
        <v>10.661759999999999</v>
      </c>
      <c r="AN106" s="73">
        <f t="shared" si="58"/>
        <v>11.685599999999999</v>
      </c>
      <c r="AO106" s="72">
        <f t="shared" si="58"/>
        <v>0</v>
      </c>
      <c r="AP106" s="74">
        <f t="shared" si="58"/>
        <v>0</v>
      </c>
      <c r="AQ106" s="75" t="str">
        <f>VLOOKUP($H106,'[1]Unit factor_selected'!$F$3:$AC$346,'[1]Unit factor_selected'!H$1,FALSE)</f>
        <v>kg</v>
      </c>
      <c r="AR106" s="76">
        <f>VLOOKUP($H106,'[1]Unit factor_selected'!$F$3:$AC$346,'[1]Unit factor_selected'!J$1,FALSE)</f>
        <v>5.3159573096664703</v>
      </c>
      <c r="AS106" s="6">
        <f>VLOOKUP($H106,'[1]Unit factor_selected'!$F$3:$AC$346,'[1]Unit factor_selected'!K$1,FALSE)</f>
        <v>61.932562411698001</v>
      </c>
      <c r="AT106" s="7">
        <f>VLOOKUP($H106,'[1]Unit factor_selected'!$F$3:$AC$346,'[1]Unit factor_selected'!L$1,FALSE)</f>
        <v>8.5086628261087094E-3</v>
      </c>
      <c r="AU106" s="5">
        <f>VLOOKUP($H106,'[1]Unit factor_selected'!$F$3:$AC$346,'[1]Unit factor_selected'!M$1,FALSE)</f>
        <v>1.12178317206394</v>
      </c>
      <c r="AV106" s="7">
        <f>VLOOKUP($H106,'[1]Unit factor_selected'!$F$3:$AC$346,'[1]Unit factor_selected'!N$1,FALSE)</f>
        <v>0.35197784481480499</v>
      </c>
      <c r="AW106" s="7">
        <f>VLOOKUP($H106,'[1]Unit factor_selected'!$F$3:$AC$346,'[1]Unit factor_selected'!O$1,FALSE)</f>
        <v>3.1672799755129099E-3</v>
      </c>
      <c r="AX106" s="5">
        <f>VLOOKUP($H106,'[1]Unit factor_selected'!$F$3:$AC$346,'[1]Unit factor_selected'!P$1,FALSE)</f>
        <v>5.3881667299483</v>
      </c>
      <c r="AY106" s="7">
        <f>VLOOKUP($H106,'[1]Unit factor_selected'!$F$3:$AC$346,'[1]Unit factor_selected'!Q$1,FALSE)</f>
        <v>0.69822419333625296</v>
      </c>
      <c r="AZ106" s="5">
        <f>VLOOKUP($H106,'[1]Unit factor_selected'!$F$3:$AC$346,'[1]Unit factor_selected'!R$1,FALSE)</f>
        <v>10.3640627708183</v>
      </c>
      <c r="BA106" s="7">
        <f>VLOOKUP($H106,'[1]Unit factor_selected'!$F$3:$AC$346,'[1]Unit factor_selected'!S$1,FALSE)</f>
        <v>0.25268906816465903</v>
      </c>
      <c r="BB106" s="7">
        <f>VLOOKUP($H106,'[1]Unit factor_selected'!$F$3:$AC$346,'[1]Unit factor_selected'!T$1,FALSE)</f>
        <v>0.23696274360195499</v>
      </c>
      <c r="BC106" s="7">
        <f>VLOOKUP($H106,'[1]Unit factor_selected'!$F$3:$AC$346,'[1]Unit factor_selected'!U$1,FALSE)</f>
        <v>0.46407807195687401</v>
      </c>
      <c r="BD106" s="7">
        <f>VLOOKUP($H106,'[1]Unit factor_selected'!$F$3:$AC$346,'[1]Unit factor_selected'!V$1,FALSE)</f>
        <v>2.53179924844886E-3</v>
      </c>
      <c r="BE106" s="7">
        <f>VLOOKUP($H106,'[1]Unit factor_selected'!$F$3:$AC$346,'[1]Unit factor_selected'!W$1,FALSE)</f>
        <v>2.22916919800186</v>
      </c>
      <c r="BF106" s="7">
        <f>VLOOKUP($H106,'[1]Unit factor_selected'!$F$3:$AC$346,'[1]Unit factor_selected'!X$1,FALSE)</f>
        <v>1.4916499072486E-2</v>
      </c>
      <c r="BG106" s="7">
        <f>VLOOKUP($H106,'[1]Unit factor_selected'!$F$3:$AC$346,'[1]Unit factor_selected'!Y$1,FALSE)</f>
        <v>1.5148001618778301E-2</v>
      </c>
      <c r="BH106" s="7">
        <f>VLOOKUP($H106,'[1]Unit factor_selected'!$F$3:$AC$346,'[1]Unit factor_selected'!Z$1,FALSE)</f>
        <v>1.5080067658904401E-6</v>
      </c>
      <c r="BI106" s="7">
        <f>VLOOKUP($H106,'[1]Unit factor_selected'!$F$3:$AC$346,'[1]Unit factor_selected'!AA$1,FALSE)</f>
        <v>2.33405055463561E-2</v>
      </c>
      <c r="BJ106" s="5">
        <f>VLOOKUP($H106,'[1]Unit factor_selected'!$F$3:$AC$346,'[1]Unit factor_selected'!AB$1,FALSE)</f>
        <v>31.448118402230001</v>
      </c>
      <c r="BK106" s="77">
        <f>VLOOKUP($H106,'[1]Unit factor_selected'!$F$3:$AC$346,'[1]Unit factor_selected'!AC$1,FALSE)</f>
        <v>7.1253973473408699E-2</v>
      </c>
    </row>
    <row r="107" spans="2:63" x14ac:dyDescent="0.2">
      <c r="B107" s="61"/>
      <c r="C107" s="61"/>
      <c r="D107" s="62"/>
      <c r="E107" s="163"/>
      <c r="F107" s="63"/>
      <c r="G107" s="64" t="str">
        <f>'[1]Unit factor_selected'!E87</f>
        <v>AR</v>
      </c>
      <c r="H107" s="3" t="str">
        <f>'[1]Unit factor_selected'!F87</f>
        <v>0ba1d802-6b5b-41fc-a1d5-6bc32844edfe</v>
      </c>
      <c r="I107" s="65">
        <f t="shared" si="59"/>
        <v>0.1</v>
      </c>
      <c r="J107" s="66"/>
      <c r="K107" s="67"/>
      <c r="L107" s="69"/>
      <c r="M107" s="69"/>
      <c r="N107" s="69"/>
      <c r="O107" s="69"/>
      <c r="P107" s="69"/>
      <c r="Q107" s="68"/>
      <c r="R107" s="68"/>
      <c r="S107" s="68"/>
      <c r="T107" s="69"/>
      <c r="U107" s="69"/>
      <c r="V107" s="69"/>
      <c r="W107" s="69"/>
      <c r="X107" s="69"/>
      <c r="Y107" s="68"/>
      <c r="Z107" s="70"/>
      <c r="AA107" s="71">
        <f>$I107*K$105</f>
        <v>0</v>
      </c>
      <c r="AB107" s="73">
        <f t="shared" si="58"/>
        <v>0.93696000000000002</v>
      </c>
      <c r="AC107" s="73">
        <f t="shared" si="58"/>
        <v>1.01478</v>
      </c>
      <c r="AD107" s="73">
        <f t="shared" si="58"/>
        <v>2.7561084000000005</v>
      </c>
      <c r="AE107" s="73">
        <f t="shared" si="58"/>
        <v>0.90341999999999989</v>
      </c>
      <c r="AF107" s="73">
        <f t="shared" si="58"/>
        <v>0.99018000000000017</v>
      </c>
      <c r="AG107" s="72">
        <f t="shared" si="58"/>
        <v>0</v>
      </c>
      <c r="AH107" s="72">
        <f t="shared" si="58"/>
        <v>0</v>
      </c>
      <c r="AI107" s="72">
        <f t="shared" si="58"/>
        <v>0</v>
      </c>
      <c r="AJ107" s="73">
        <f t="shared" si="58"/>
        <v>1.8428399999999998</v>
      </c>
      <c r="AK107" s="73">
        <f t="shared" si="58"/>
        <v>1.9959600000000002</v>
      </c>
      <c r="AL107" s="73">
        <f t="shared" si="58"/>
        <v>5.4184549999999998</v>
      </c>
      <c r="AM107" s="73">
        <f t="shared" si="58"/>
        <v>1.7769600000000001</v>
      </c>
      <c r="AN107" s="73">
        <f t="shared" si="58"/>
        <v>1.9476</v>
      </c>
      <c r="AO107" s="72">
        <f t="shared" si="58"/>
        <v>0</v>
      </c>
      <c r="AP107" s="74">
        <f t="shared" si="58"/>
        <v>0</v>
      </c>
      <c r="AQ107" s="75" t="str">
        <f>VLOOKUP($H107,'[1]Unit factor_selected'!$F$3:$AC$346,'[1]Unit factor_selected'!H$1,FALSE)</f>
        <v>kg</v>
      </c>
      <c r="AR107" s="76">
        <f>VLOOKUP($H107,'[1]Unit factor_selected'!$F$3:$AC$346,'[1]Unit factor_selected'!J$1,FALSE)</f>
        <v>4.8290966775678301</v>
      </c>
      <c r="AS107" s="6">
        <f>VLOOKUP($H107,'[1]Unit factor_selected'!$F$3:$AC$346,'[1]Unit factor_selected'!K$1,FALSE)</f>
        <v>60.408317862859903</v>
      </c>
      <c r="AT107" s="7">
        <f>VLOOKUP($H107,'[1]Unit factor_selected'!$F$3:$AC$346,'[1]Unit factor_selected'!L$1,FALSE)</f>
        <v>7.1641837434619701E-3</v>
      </c>
      <c r="AU107" s="5">
        <f>VLOOKUP($H107,'[1]Unit factor_selected'!$F$3:$AC$346,'[1]Unit factor_selected'!M$1,FALSE)</f>
        <v>1.1126734510893299</v>
      </c>
      <c r="AV107" s="7">
        <f>VLOOKUP($H107,'[1]Unit factor_selected'!$F$3:$AC$346,'[1]Unit factor_selected'!N$1,FALSE)</f>
        <v>0.34522827912755699</v>
      </c>
      <c r="AW107" s="7">
        <f>VLOOKUP($H107,'[1]Unit factor_selected'!$F$3:$AC$346,'[1]Unit factor_selected'!O$1,FALSE)</f>
        <v>2.9492233631398801E-3</v>
      </c>
      <c r="AX107" s="5">
        <f>VLOOKUP($H107,'[1]Unit factor_selected'!$F$3:$AC$346,'[1]Unit factor_selected'!P$1,FALSE)</f>
        <v>4.8820443085264502</v>
      </c>
      <c r="AY107" s="7">
        <f>VLOOKUP($H107,'[1]Unit factor_selected'!$F$3:$AC$346,'[1]Unit factor_selected'!Q$1,FALSE)</f>
        <v>0.66893637630293601</v>
      </c>
      <c r="AZ107" s="5">
        <f>VLOOKUP($H107,'[1]Unit factor_selected'!$F$3:$AC$346,'[1]Unit factor_selected'!R$1,FALSE)</f>
        <v>9.9212401306750699</v>
      </c>
      <c r="BA107" s="7">
        <f>VLOOKUP($H107,'[1]Unit factor_selected'!$F$3:$AC$346,'[1]Unit factor_selected'!S$1,FALSE)</f>
        <v>0.18568424938700101</v>
      </c>
      <c r="BB107" s="7">
        <f>VLOOKUP($H107,'[1]Unit factor_selected'!$F$3:$AC$346,'[1]Unit factor_selected'!T$1,FALSE)</f>
        <v>0.235659103831348</v>
      </c>
      <c r="BC107" s="7">
        <f>VLOOKUP($H107,'[1]Unit factor_selected'!$F$3:$AC$346,'[1]Unit factor_selected'!U$1,FALSE)</f>
        <v>0.45449459290937799</v>
      </c>
      <c r="BD107" s="7">
        <f>VLOOKUP($H107,'[1]Unit factor_selected'!$F$3:$AC$346,'[1]Unit factor_selected'!V$1,FALSE)</f>
        <v>2.5190457271452899E-3</v>
      </c>
      <c r="BE107" s="7">
        <f>VLOOKUP($H107,'[1]Unit factor_selected'!$F$3:$AC$346,'[1]Unit factor_selected'!W$1,FALSE)</f>
        <v>2.2290144200738902</v>
      </c>
      <c r="BF107" s="7">
        <f>VLOOKUP($H107,'[1]Unit factor_selected'!$F$3:$AC$346,'[1]Unit factor_selected'!X$1,FALSE)</f>
        <v>1.26516411384684E-2</v>
      </c>
      <c r="BG107" s="7">
        <f>VLOOKUP($H107,'[1]Unit factor_selected'!$F$3:$AC$346,'[1]Unit factor_selected'!Y$1,FALSE)</f>
        <v>1.2900050045525399E-2</v>
      </c>
      <c r="BH107" s="7">
        <f>VLOOKUP($H107,'[1]Unit factor_selected'!$F$3:$AC$346,'[1]Unit factor_selected'!Z$1,FALSE)</f>
        <v>2.40430287377726E-6</v>
      </c>
      <c r="BI107" s="7">
        <f>VLOOKUP($H107,'[1]Unit factor_selected'!$F$3:$AC$346,'[1]Unit factor_selected'!AA$1,FALSE)</f>
        <v>2.0728281174163699E-2</v>
      </c>
      <c r="BJ107" s="5">
        <f>VLOOKUP($H107,'[1]Unit factor_selected'!$F$3:$AC$346,'[1]Unit factor_selected'!AB$1,FALSE)</f>
        <v>31.3515913607846</v>
      </c>
      <c r="BK107" s="77">
        <f>VLOOKUP($H107,'[1]Unit factor_selected'!$F$3:$AC$346,'[1]Unit factor_selected'!AC$1,FALSE)</f>
        <v>8.7975291956191096E-2</v>
      </c>
    </row>
    <row r="108" spans="2:63" x14ac:dyDescent="0.2">
      <c r="B108" s="61"/>
      <c r="C108" s="61"/>
      <c r="D108" s="62"/>
      <c r="E108" s="166"/>
      <c r="F108" s="79"/>
      <c r="G108" s="80" t="str">
        <f>'[1]Unit factor_selected'!E88</f>
        <v>US</v>
      </c>
      <c r="H108" s="81" t="str">
        <f>'[1]Unit factor_selected'!F88</f>
        <v>92692576-847f-4e2a-a3be-e2a014e8ee04</v>
      </c>
      <c r="I108" s="82">
        <f t="shared" si="59"/>
        <v>0</v>
      </c>
      <c r="J108" s="83"/>
      <c r="K108" s="84"/>
      <c r="L108" s="86"/>
      <c r="M108" s="86"/>
      <c r="N108" s="86"/>
      <c r="O108" s="86"/>
      <c r="P108" s="86"/>
      <c r="Q108" s="85"/>
      <c r="R108" s="85"/>
      <c r="S108" s="85"/>
      <c r="T108" s="86"/>
      <c r="U108" s="86"/>
      <c r="V108" s="86"/>
      <c r="W108" s="86"/>
      <c r="X108" s="86"/>
      <c r="Y108" s="85"/>
      <c r="Z108" s="87"/>
      <c r="AA108" s="88">
        <f>$I108*K$105</f>
        <v>0</v>
      </c>
      <c r="AB108" s="35">
        <f t="shared" si="58"/>
        <v>0</v>
      </c>
      <c r="AC108" s="35">
        <f t="shared" si="58"/>
        <v>0</v>
      </c>
      <c r="AD108" s="35">
        <f t="shared" si="58"/>
        <v>0</v>
      </c>
      <c r="AE108" s="35">
        <f t="shared" si="58"/>
        <v>0</v>
      </c>
      <c r="AF108" s="35">
        <f t="shared" si="58"/>
        <v>0</v>
      </c>
      <c r="AG108" s="89">
        <f t="shared" si="58"/>
        <v>0</v>
      </c>
      <c r="AH108" s="89">
        <f t="shared" si="58"/>
        <v>0</v>
      </c>
      <c r="AI108" s="89">
        <f t="shared" si="58"/>
        <v>0</v>
      </c>
      <c r="AJ108" s="35">
        <f t="shared" si="58"/>
        <v>0</v>
      </c>
      <c r="AK108" s="35">
        <f t="shared" si="58"/>
        <v>0</v>
      </c>
      <c r="AL108" s="35">
        <f t="shared" si="58"/>
        <v>0</v>
      </c>
      <c r="AM108" s="35">
        <f t="shared" si="58"/>
        <v>0</v>
      </c>
      <c r="AN108" s="35">
        <f t="shared" si="58"/>
        <v>0</v>
      </c>
      <c r="AO108" s="89">
        <f t="shared" si="58"/>
        <v>0</v>
      </c>
      <c r="AP108" s="90">
        <f t="shared" si="58"/>
        <v>0</v>
      </c>
      <c r="AQ108" s="91" t="str">
        <f>VLOOKUP($H108,'[1]Unit factor_selected'!$F$3:$AC$346,'[1]Unit factor_selected'!H$1,FALSE)</f>
        <v>kg</v>
      </c>
      <c r="AR108" s="92">
        <f>VLOOKUP($H108,'[1]Unit factor_selected'!$F$3:$AC$346,'[1]Unit factor_selected'!J$1,FALSE)</f>
        <v>5.0030608513976098</v>
      </c>
      <c r="AS108" s="93">
        <f>VLOOKUP($H108,'[1]Unit factor_selected'!$F$3:$AC$346,'[1]Unit factor_selected'!K$1,FALSE)</f>
        <v>61.877784985239799</v>
      </c>
      <c r="AT108" s="94">
        <f>VLOOKUP($H108,'[1]Unit factor_selected'!$F$3:$AC$346,'[1]Unit factor_selected'!L$1,FALSE)</f>
        <v>8.5093111553504602E-3</v>
      </c>
      <c r="AU108" s="95">
        <f>VLOOKUP($H108,'[1]Unit factor_selected'!$F$3:$AC$346,'[1]Unit factor_selected'!M$1,FALSE)</f>
        <v>1.1096995092961299</v>
      </c>
      <c r="AV108" s="94">
        <f>VLOOKUP($H108,'[1]Unit factor_selected'!$F$3:$AC$346,'[1]Unit factor_selected'!N$1,FALSE)</f>
        <v>0.35143000992125001</v>
      </c>
      <c r="AW108" s="94">
        <f>VLOOKUP($H108,'[1]Unit factor_selected'!$F$3:$AC$346,'[1]Unit factor_selected'!O$1,FALSE)</f>
        <v>3.4037748861015702E-3</v>
      </c>
      <c r="AX108" s="95">
        <f>VLOOKUP($H108,'[1]Unit factor_selected'!$F$3:$AC$346,'[1]Unit factor_selected'!P$1,FALSE)</f>
        <v>5.0570712517725704</v>
      </c>
      <c r="AY108" s="94">
        <f>VLOOKUP($H108,'[1]Unit factor_selected'!$F$3:$AC$346,'[1]Unit factor_selected'!Q$1,FALSE)</f>
        <v>0.695261471808158</v>
      </c>
      <c r="AZ108" s="95">
        <f>VLOOKUP($H108,'[1]Unit factor_selected'!$F$3:$AC$346,'[1]Unit factor_selected'!R$1,FALSE)</f>
        <v>10.4697174467601</v>
      </c>
      <c r="BA108" s="94">
        <f>VLOOKUP($H108,'[1]Unit factor_selected'!$F$3:$AC$346,'[1]Unit factor_selected'!S$1,FALSE)</f>
        <v>0.28332781016594299</v>
      </c>
      <c r="BB108" s="94">
        <f>VLOOKUP($H108,'[1]Unit factor_selected'!$F$3:$AC$346,'[1]Unit factor_selected'!T$1,FALSE)</f>
        <v>0.23894066859181601</v>
      </c>
      <c r="BC108" s="94">
        <f>VLOOKUP($H108,'[1]Unit factor_selected'!$F$3:$AC$346,'[1]Unit factor_selected'!U$1,FALSE)</f>
        <v>0.463819066843834</v>
      </c>
      <c r="BD108" s="94">
        <f>VLOOKUP($H108,'[1]Unit factor_selected'!$F$3:$AC$346,'[1]Unit factor_selected'!V$1,FALSE)</f>
        <v>2.5476875043556201E-3</v>
      </c>
      <c r="BE108" s="94">
        <f>VLOOKUP($H108,'[1]Unit factor_selected'!$F$3:$AC$346,'[1]Unit factor_selected'!W$1,FALSE)</f>
        <v>2.2291215755419902</v>
      </c>
      <c r="BF108" s="94">
        <f>VLOOKUP($H108,'[1]Unit factor_selected'!$F$3:$AC$346,'[1]Unit factor_selected'!X$1,FALSE)</f>
        <v>1.28511193897699E-2</v>
      </c>
      <c r="BG108" s="94">
        <f>VLOOKUP($H108,'[1]Unit factor_selected'!$F$3:$AC$346,'[1]Unit factor_selected'!Y$1,FALSE)</f>
        <v>1.30919558689555E-2</v>
      </c>
      <c r="BH108" s="94">
        <f>VLOOKUP($H108,'[1]Unit factor_selected'!$F$3:$AC$346,'[1]Unit factor_selected'!Z$1,FALSE)</f>
        <v>1.5228964144087899E-6</v>
      </c>
      <c r="BI108" s="94">
        <f>VLOOKUP($H108,'[1]Unit factor_selected'!$F$3:$AC$346,'[1]Unit factor_selected'!AA$1,FALSE)</f>
        <v>2.1542028957627898E-2</v>
      </c>
      <c r="BJ108" s="95">
        <f>VLOOKUP($H108,'[1]Unit factor_selected'!$F$3:$AC$346,'[1]Unit factor_selected'!AB$1,FALSE)</f>
        <v>31.0311196590104</v>
      </c>
      <c r="BK108" s="96">
        <f>VLOOKUP($H108,'[1]Unit factor_selected'!$F$3:$AC$346,'[1]Unit factor_selected'!AC$1,FALSE)</f>
        <v>7.4583935670062607E-2</v>
      </c>
    </row>
    <row r="109" spans="2:63" x14ac:dyDescent="0.2">
      <c r="B109" s="61"/>
      <c r="C109" s="61"/>
      <c r="D109" s="62"/>
      <c r="E109" s="55" t="str">
        <f>'[1]Unit factor_selected'!C20</f>
        <v>MnSO4</v>
      </c>
      <c r="F109" s="97" t="str">
        <f>'[1]Unit factor_selected'!D20</f>
        <v>market for manganese sulfate | manganese sulfate | Cutoff</v>
      </c>
      <c r="G109" s="43" t="str">
        <f>'[1]Unit factor_selected'!E20</f>
        <v>GLO</v>
      </c>
      <c r="H109" s="44" t="str">
        <f>'[1]Unit factor_selected'!F20</f>
        <v>0883386e-9c42-3055-9210-ff18d383261b</v>
      </c>
      <c r="I109" s="45">
        <v>1</v>
      </c>
      <c r="J109" s="45">
        <f>I109</f>
        <v>1</v>
      </c>
      <c r="K109" s="169">
        <f>'[1]EV proj_BAU'!R109</f>
        <v>14.579928000000002</v>
      </c>
      <c r="L109" s="100">
        <f>'[1]EV proj_BAU'!S109</f>
        <v>5.6217600000000001</v>
      </c>
      <c r="M109" s="99">
        <f>'[1]EV proj_BAU'!T109</f>
        <v>0</v>
      </c>
      <c r="N109" s="99">
        <f>'[1]EV proj_BAU'!U109</f>
        <v>0</v>
      </c>
      <c r="O109" s="100">
        <f>'[1]EV proj_BAU'!V109</f>
        <v>2.7994373444037803</v>
      </c>
      <c r="P109" s="99">
        <f>'[1]EV proj_BAU'!W109</f>
        <v>0</v>
      </c>
      <c r="Q109" s="99">
        <v>0</v>
      </c>
      <c r="R109" s="99">
        <v>0</v>
      </c>
      <c r="S109" s="100">
        <f>'[1]EV proj_BAU'!X109</f>
        <v>28.676735999999998</v>
      </c>
      <c r="T109" s="100">
        <f>'[1]EV proj_BAU'!Y109</f>
        <v>11.057039999999997</v>
      </c>
      <c r="U109" s="99">
        <f>'[1]EV proj_BAU'!Z109</f>
        <v>0</v>
      </c>
      <c r="V109" s="99">
        <f>'[1]EV proj_BAU'!AA109</f>
        <v>0</v>
      </c>
      <c r="W109" s="100">
        <f>'[1]EV proj_BAU'!AB109</f>
        <v>5.5062852089966379</v>
      </c>
      <c r="X109" s="99">
        <f>'[1]EV proj_BAU'!AC109</f>
        <v>0</v>
      </c>
      <c r="Y109" s="99">
        <v>0</v>
      </c>
      <c r="Z109" s="101">
        <v>0</v>
      </c>
      <c r="AA109" s="162">
        <f>$I109*K$109</f>
        <v>14.579928000000002</v>
      </c>
      <c r="AB109" s="53">
        <f t="shared" ref="AB109:AP109" si="60">$I109*L$109</f>
        <v>5.6217600000000001</v>
      </c>
      <c r="AC109" s="52">
        <f t="shared" si="60"/>
        <v>0</v>
      </c>
      <c r="AD109" s="52">
        <f t="shared" si="60"/>
        <v>0</v>
      </c>
      <c r="AE109" s="53">
        <f t="shared" si="60"/>
        <v>2.7994373444037803</v>
      </c>
      <c r="AF109" s="52">
        <f t="shared" si="60"/>
        <v>0</v>
      </c>
      <c r="AG109" s="52">
        <f t="shared" si="60"/>
        <v>0</v>
      </c>
      <c r="AH109" s="52">
        <f t="shared" si="60"/>
        <v>0</v>
      </c>
      <c r="AI109" s="53">
        <f t="shared" si="60"/>
        <v>28.676735999999998</v>
      </c>
      <c r="AJ109" s="53">
        <f t="shared" si="60"/>
        <v>11.057039999999997</v>
      </c>
      <c r="AK109" s="52">
        <f t="shared" si="60"/>
        <v>0</v>
      </c>
      <c r="AL109" s="52">
        <f t="shared" si="60"/>
        <v>0</v>
      </c>
      <c r="AM109" s="53">
        <f t="shared" si="60"/>
        <v>5.5062852089966379</v>
      </c>
      <c r="AN109" s="52">
        <f t="shared" si="60"/>
        <v>0</v>
      </c>
      <c r="AO109" s="52">
        <f t="shared" si="60"/>
        <v>0</v>
      </c>
      <c r="AP109" s="54">
        <f t="shared" si="60"/>
        <v>0</v>
      </c>
      <c r="AQ109" s="55" t="str">
        <f>VLOOKUP($H109,'[1]Unit factor_selected'!$F$3:$AC$346,'[1]Unit factor_selected'!H$1,FALSE)</f>
        <v>kg</v>
      </c>
      <c r="AR109" s="56">
        <f>VLOOKUP($H109,'[1]Unit factor_selected'!$F$3:$AC$346,'[1]Unit factor_selected'!J$1,FALSE)</f>
        <v>0.726953214705783</v>
      </c>
      <c r="AS109" s="57">
        <f>VLOOKUP($H109,'[1]Unit factor_selected'!$F$3:$AC$346,'[1]Unit factor_selected'!K$1,FALSE)</f>
        <v>13.581050420627999</v>
      </c>
      <c r="AT109" s="58">
        <f>VLOOKUP($H109,'[1]Unit factor_selected'!$F$3:$AC$346,'[1]Unit factor_selected'!L$1,FALSE)</f>
        <v>6.6545519843851401E-3</v>
      </c>
      <c r="AU109" s="59">
        <f>VLOOKUP($H109,'[1]Unit factor_selected'!$F$3:$AC$346,'[1]Unit factor_selected'!M$1,FALSE)</f>
        <v>0.23113379564776099</v>
      </c>
      <c r="AV109" s="58">
        <f>VLOOKUP($H109,'[1]Unit factor_selected'!$F$3:$AC$346,'[1]Unit factor_selected'!N$1,FALSE)</f>
        <v>8.0433001551302993E-2</v>
      </c>
      <c r="AW109" s="58">
        <f>VLOOKUP($H109,'[1]Unit factor_selected'!$F$3:$AC$346,'[1]Unit factor_selected'!O$1,FALSE)</f>
        <v>2.8631280257797602E-4</v>
      </c>
      <c r="AX109" s="59">
        <f>VLOOKUP($H109,'[1]Unit factor_selected'!$F$3:$AC$346,'[1]Unit factor_selected'!P$1,FALSE)</f>
        <v>0.73706870111776901</v>
      </c>
      <c r="AY109" s="58">
        <f>VLOOKUP($H109,'[1]Unit factor_selected'!$F$3:$AC$346,'[1]Unit factor_selected'!Q$1,FALSE)</f>
        <v>7.1414686650869696E-2</v>
      </c>
      <c r="AZ109" s="59">
        <f>VLOOKUP($H109,'[1]Unit factor_selected'!$F$3:$AC$346,'[1]Unit factor_selected'!R$1,FALSE)</f>
        <v>1.7805453435960099</v>
      </c>
      <c r="BA109" s="58">
        <f>VLOOKUP($H109,'[1]Unit factor_selected'!$F$3:$AC$346,'[1]Unit factor_selected'!S$1,FALSE)</f>
        <v>8.9566108841993494E-2</v>
      </c>
      <c r="BB109" s="58">
        <f>VLOOKUP($H109,'[1]Unit factor_selected'!$F$3:$AC$346,'[1]Unit factor_selected'!T$1,FALSE)</f>
        <v>-6.7917085993990801E-4</v>
      </c>
      <c r="BC109" s="58">
        <f>VLOOKUP($H109,'[1]Unit factor_selected'!$F$3:$AC$346,'[1]Unit factor_selected'!U$1,FALSE)</f>
        <v>0.10666383954974799</v>
      </c>
      <c r="BD109" s="58">
        <f>VLOOKUP($H109,'[1]Unit factor_selected'!$F$3:$AC$346,'[1]Unit factor_selected'!V$1,FALSE)</f>
        <v>1.9756366307448101E-5</v>
      </c>
      <c r="BE109" s="58">
        <f>VLOOKUP($H109,'[1]Unit factor_selected'!$F$3:$AC$346,'[1]Unit factor_selected'!W$1,FALSE)</f>
        <v>5.14296303698972E-2</v>
      </c>
      <c r="BF109" s="58">
        <f>VLOOKUP($H109,'[1]Unit factor_selected'!$F$3:$AC$346,'[1]Unit factor_selected'!X$1,FALSE)</f>
        <v>2.3530303221161201E-3</v>
      </c>
      <c r="BG109" s="58">
        <f>VLOOKUP($H109,'[1]Unit factor_selected'!$F$3:$AC$346,'[1]Unit factor_selected'!Y$1,FALSE)</f>
        <v>2.3944457828152699E-3</v>
      </c>
      <c r="BH109" s="58">
        <f>VLOOKUP($H109,'[1]Unit factor_selected'!$F$3:$AC$346,'[1]Unit factor_selected'!Z$1,FALSE)</f>
        <v>3.3198058667451901E-7</v>
      </c>
      <c r="BI109" s="58">
        <f>VLOOKUP($H109,'[1]Unit factor_selected'!$F$3:$AC$346,'[1]Unit factor_selected'!AA$1,FALSE)</f>
        <v>2.1041077576065902E-2</v>
      </c>
      <c r="BJ109" s="59">
        <f>VLOOKUP($H109,'[1]Unit factor_selected'!$F$3:$AC$346,'[1]Unit factor_selected'!AB$1,FALSE)</f>
        <v>7.25449629833924</v>
      </c>
      <c r="BK109" s="60">
        <f>VLOOKUP($H109,'[1]Unit factor_selected'!$F$3:$AC$346,'[1]Unit factor_selected'!AC$1,FALSE)</f>
        <v>9.2335481624352608E-3</v>
      </c>
    </row>
    <row r="110" spans="2:63" x14ac:dyDescent="0.2">
      <c r="B110" s="61"/>
      <c r="C110" s="61"/>
      <c r="D110" s="62"/>
      <c r="E110" s="91" t="str">
        <f>'[1]Unit factor_selected'!C19</f>
        <v>Mn2O3</v>
      </c>
      <c r="F110" s="106" t="str">
        <f>'[1]Unit factor_selected'!D19</f>
        <v>market for manganese(III) oxide | manganese(III) oxide | Cutoff, U</v>
      </c>
      <c r="G110" s="80" t="str">
        <f>'[1]Unit factor_selected'!E19</f>
        <v>GLO</v>
      </c>
      <c r="H110" s="119" t="str">
        <f>'[1]Unit factor_selected'!F19</f>
        <v>600ecc2c-8e25-33a4-8a2e-af0d435e411b</v>
      </c>
      <c r="I110" s="82">
        <v>1</v>
      </c>
      <c r="J110" s="82">
        <f>I110</f>
        <v>1</v>
      </c>
      <c r="K110" s="107">
        <f>'[1]EV proj_BAU'!R110</f>
        <v>0</v>
      </c>
      <c r="L110" s="108">
        <f>'[1]EV proj_BAU'!S110</f>
        <v>0</v>
      </c>
      <c r="M110" s="108">
        <f>'[1]EV proj_BAU'!T110</f>
        <v>0</v>
      </c>
      <c r="N110" s="108">
        <f>'[1]EV proj_BAU'!U110</f>
        <v>0</v>
      </c>
      <c r="O110" s="108">
        <f>'[1]EV proj_BAU'!V110</f>
        <v>0</v>
      </c>
      <c r="P110" s="108">
        <f>'[1]EV proj_BAU'!W110</f>
        <v>0</v>
      </c>
      <c r="Q110" s="170">
        <v>0</v>
      </c>
      <c r="R110" s="170">
        <v>0</v>
      </c>
      <c r="S110" s="108">
        <f>'[1]EV proj_BAU'!X110</f>
        <v>0</v>
      </c>
      <c r="T110" s="108">
        <f>'[1]EV proj_BAU'!Y110</f>
        <v>0</v>
      </c>
      <c r="U110" s="108">
        <f>'[1]EV proj_BAU'!Z110</f>
        <v>0</v>
      </c>
      <c r="V110" s="108">
        <f>'[1]EV proj_BAU'!AA110</f>
        <v>0</v>
      </c>
      <c r="W110" s="108">
        <f>'[1]EV proj_BAU'!AB110</f>
        <v>0</v>
      </c>
      <c r="X110" s="108">
        <f>'[1]EV proj_BAU'!AC110</f>
        <v>0</v>
      </c>
      <c r="Y110" s="170">
        <v>0</v>
      </c>
      <c r="Z110" s="171">
        <v>0</v>
      </c>
      <c r="AA110" s="88">
        <f>$I110*K$110</f>
        <v>0</v>
      </c>
      <c r="AB110" s="89">
        <f t="shared" ref="AB110:AP110" si="61">$I110*L$110</f>
        <v>0</v>
      </c>
      <c r="AC110" s="89">
        <f t="shared" si="61"/>
        <v>0</v>
      </c>
      <c r="AD110" s="89">
        <f t="shared" si="61"/>
        <v>0</v>
      </c>
      <c r="AE110" s="89">
        <f t="shared" si="61"/>
        <v>0</v>
      </c>
      <c r="AF110" s="89">
        <f t="shared" si="61"/>
        <v>0</v>
      </c>
      <c r="AG110" s="89">
        <f t="shared" si="61"/>
        <v>0</v>
      </c>
      <c r="AH110" s="89">
        <f t="shared" si="61"/>
        <v>0</v>
      </c>
      <c r="AI110" s="89">
        <f t="shared" si="61"/>
        <v>0</v>
      </c>
      <c r="AJ110" s="89">
        <f t="shared" si="61"/>
        <v>0</v>
      </c>
      <c r="AK110" s="89">
        <f t="shared" si="61"/>
        <v>0</v>
      </c>
      <c r="AL110" s="89">
        <f t="shared" si="61"/>
        <v>0</v>
      </c>
      <c r="AM110" s="89">
        <f t="shared" si="61"/>
        <v>0</v>
      </c>
      <c r="AN110" s="89">
        <f t="shared" si="61"/>
        <v>0</v>
      </c>
      <c r="AO110" s="89">
        <f t="shared" si="61"/>
        <v>0</v>
      </c>
      <c r="AP110" s="90">
        <f t="shared" si="61"/>
        <v>0</v>
      </c>
      <c r="AQ110" s="91" t="str">
        <f>VLOOKUP($H110,'[1]Unit factor_selected'!$F$3:$AC$346,'[1]Unit factor_selected'!H$1,FALSE)</f>
        <v>kg</v>
      </c>
      <c r="AR110" s="92">
        <f>VLOOKUP($H110,'[1]Unit factor_selected'!$F$3:$AC$346,'[1]Unit factor_selected'!J$1,FALSE)</f>
        <v>1.6898093879668401</v>
      </c>
      <c r="AS110" s="93">
        <f>VLOOKUP($H110,'[1]Unit factor_selected'!$F$3:$AC$346,'[1]Unit factor_selected'!K$1,FALSE)</f>
        <v>28.2118665242856</v>
      </c>
      <c r="AT110" s="94">
        <f>VLOOKUP($H110,'[1]Unit factor_selected'!$F$3:$AC$346,'[1]Unit factor_selected'!L$1,FALSE)</f>
        <v>1.41456147613881E-3</v>
      </c>
      <c r="AU110" s="95">
        <f>VLOOKUP($H110,'[1]Unit factor_selected'!$F$3:$AC$346,'[1]Unit factor_selected'!M$1,FALSE)</f>
        <v>0.34881361029299202</v>
      </c>
      <c r="AV110" s="94">
        <f>VLOOKUP($H110,'[1]Unit factor_selected'!$F$3:$AC$346,'[1]Unit factor_selected'!N$1,FALSE)</f>
        <v>7.18662773485816E-2</v>
      </c>
      <c r="AW110" s="94">
        <f>VLOOKUP($H110,'[1]Unit factor_selected'!$F$3:$AC$346,'[1]Unit factor_selected'!O$1,FALSE)</f>
        <v>5.8272273822853498E-4</v>
      </c>
      <c r="AX110" s="95">
        <f>VLOOKUP($H110,'[1]Unit factor_selected'!$F$3:$AC$346,'[1]Unit factor_selected'!P$1,FALSE)</f>
        <v>1.70320602299871</v>
      </c>
      <c r="AY110" s="94">
        <f>VLOOKUP($H110,'[1]Unit factor_selected'!$F$3:$AC$346,'[1]Unit factor_selected'!Q$1,FALSE)</f>
        <v>9.28494748700565E-2</v>
      </c>
      <c r="AZ110" s="95">
        <f>VLOOKUP($H110,'[1]Unit factor_selected'!$F$3:$AC$346,'[1]Unit factor_selected'!R$1,FALSE)</f>
        <v>1.40768448540735</v>
      </c>
      <c r="BA110" s="94">
        <f>VLOOKUP($H110,'[1]Unit factor_selected'!$F$3:$AC$346,'[1]Unit factor_selected'!S$1,FALSE)</f>
        <v>0.40100338136701003</v>
      </c>
      <c r="BB110" s="94">
        <f>VLOOKUP($H110,'[1]Unit factor_selected'!$F$3:$AC$346,'[1]Unit factor_selected'!T$1,FALSE)</f>
        <v>2.16594650476499E-3</v>
      </c>
      <c r="BC110" s="94">
        <f>VLOOKUP($H110,'[1]Unit factor_selected'!$F$3:$AC$346,'[1]Unit factor_selected'!U$1,FALSE)</f>
        <v>9.4881972021355704E-2</v>
      </c>
      <c r="BD110" s="94">
        <f>VLOOKUP($H110,'[1]Unit factor_selected'!$F$3:$AC$346,'[1]Unit factor_selected'!V$1,FALSE)</f>
        <v>4.4826557828833798E-5</v>
      </c>
      <c r="BE110" s="94">
        <f>VLOOKUP($H110,'[1]Unit factor_selected'!$F$3:$AC$346,'[1]Unit factor_selected'!W$1,FALSE)</f>
        <v>9.1650891339025098E-2</v>
      </c>
      <c r="BF110" s="94">
        <f>VLOOKUP($H110,'[1]Unit factor_selected'!$F$3:$AC$346,'[1]Unit factor_selected'!X$1,FALSE)</f>
        <v>2.8464695266688499E-3</v>
      </c>
      <c r="BG110" s="94">
        <f>VLOOKUP($H110,'[1]Unit factor_selected'!$F$3:$AC$346,'[1]Unit factor_selected'!Y$1,FALSE)</f>
        <v>2.9026873771783698E-3</v>
      </c>
      <c r="BH110" s="94">
        <f>VLOOKUP($H110,'[1]Unit factor_selected'!$F$3:$AC$346,'[1]Unit factor_selected'!Z$1,FALSE)</f>
        <v>6.0016836371212198E-7</v>
      </c>
      <c r="BI110" s="94">
        <f>VLOOKUP($H110,'[1]Unit factor_selected'!$F$3:$AC$346,'[1]Unit factor_selected'!AA$1,FALSE)</f>
        <v>2.86616400844379E-3</v>
      </c>
      <c r="BJ110" s="95">
        <f>VLOOKUP($H110,'[1]Unit factor_selected'!$F$3:$AC$346,'[1]Unit factor_selected'!AB$1,FALSE)</f>
        <v>6.1444871692218399</v>
      </c>
      <c r="BK110" s="96">
        <f>VLOOKUP($H110,'[1]Unit factor_selected'!$F$3:$AC$346,'[1]Unit factor_selected'!AC$1,FALSE)</f>
        <v>4.6275111933105899E-2</v>
      </c>
    </row>
    <row r="111" spans="2:63" x14ac:dyDescent="0.2">
      <c r="B111" s="61"/>
      <c r="C111" s="61"/>
      <c r="D111" s="62"/>
      <c r="E111" s="160" t="str">
        <f>'[1]EV proj_BAU'!K111</f>
        <v>NiSO4 (kg)</v>
      </c>
      <c r="F111" s="42" t="str">
        <f>'[1]Unit factor_selected'!D204</f>
        <v>nickel sulfate production | nickel sulfate | Cutoff</v>
      </c>
      <c r="G111" s="43" t="str">
        <f>[1]Use!C166</f>
        <v>Russia</v>
      </c>
      <c r="H111" s="44"/>
      <c r="I111" s="45">
        <f>'[1]LIB components'!K17/SUM('[1]LIB components'!$K$17:$K$20)</f>
        <v>0.32307692307692304</v>
      </c>
      <c r="J111" s="46">
        <f>SUM(I111:I118)</f>
        <v>1</v>
      </c>
      <c r="K111" s="161">
        <f>'[1]EV proj_BAU'!R111</f>
        <v>44.623416000000006</v>
      </c>
      <c r="L111" s="49">
        <f>'[1]EV proj_BAU'!S111</f>
        <v>47.597568000000003</v>
      </c>
      <c r="M111" s="49">
        <f>'[1]EV proj_BAU'!T111</f>
        <v>52.362648</v>
      </c>
      <c r="N111" s="48">
        <f>'[1]EV proj_BAU'!U111</f>
        <v>0</v>
      </c>
      <c r="O111" s="49">
        <f>'[1]EV proj_BAU'!V111</f>
        <v>51.643079882559313</v>
      </c>
      <c r="P111" s="49">
        <f>'[1]EV proj_BAU'!W111</f>
        <v>57.426277602713249</v>
      </c>
      <c r="Q111" s="48">
        <v>0</v>
      </c>
      <c r="R111" s="48">
        <v>0</v>
      </c>
      <c r="S111" s="49">
        <f>'[1]EV proj_BAU'!X111</f>
        <v>87.768191999999999</v>
      </c>
      <c r="T111" s="49">
        <f>'[1]EV proj_BAU'!Y111</f>
        <v>93.616271999999981</v>
      </c>
      <c r="U111" s="49">
        <f>'[1]EV proj_BAU'!Z111</f>
        <v>102.99153600000001</v>
      </c>
      <c r="V111" s="48">
        <f>'[1]EV proj_BAU'!AA111</f>
        <v>0</v>
      </c>
      <c r="W111" s="49">
        <f>'[1]EV proj_BAU'!AB111</f>
        <v>101.57810013959467</v>
      </c>
      <c r="X111" s="49">
        <f>'[1]EV proj_BAU'!AC111</f>
        <v>112.95261291789807</v>
      </c>
      <c r="Y111" s="48">
        <v>0</v>
      </c>
      <c r="Z111" s="50">
        <v>0</v>
      </c>
      <c r="AA111" s="162">
        <f t="shared" ref="AA111:AP118" si="62">$I111*K$111</f>
        <v>14.416795938461538</v>
      </c>
      <c r="AB111" s="53">
        <f t="shared" si="62"/>
        <v>15.377675815384615</v>
      </c>
      <c r="AC111" s="53">
        <f t="shared" si="62"/>
        <v>16.917163199999997</v>
      </c>
      <c r="AD111" s="52">
        <f t="shared" si="62"/>
        <v>0</v>
      </c>
      <c r="AE111" s="53">
        <f t="shared" si="62"/>
        <v>16.684687346673005</v>
      </c>
      <c r="AF111" s="53">
        <f t="shared" si="62"/>
        <v>18.553105071645817</v>
      </c>
      <c r="AG111" s="52">
        <f t="shared" si="62"/>
        <v>0</v>
      </c>
      <c r="AH111" s="52">
        <f t="shared" si="62"/>
        <v>0</v>
      </c>
      <c r="AI111" s="53">
        <f t="shared" si="62"/>
        <v>28.355877415384612</v>
      </c>
      <c r="AJ111" s="53">
        <f t="shared" si="62"/>
        <v>30.245257107692296</v>
      </c>
      <c r="AK111" s="53">
        <f t="shared" si="62"/>
        <v>33.274188553846152</v>
      </c>
      <c r="AL111" s="52">
        <f t="shared" si="62"/>
        <v>0</v>
      </c>
      <c r="AM111" s="53">
        <f t="shared" si="62"/>
        <v>32.817540045099811</v>
      </c>
      <c r="AN111" s="53">
        <f t="shared" si="62"/>
        <v>36.492382635013215</v>
      </c>
      <c r="AO111" s="52">
        <f t="shared" si="62"/>
        <v>0</v>
      </c>
      <c r="AP111" s="54">
        <f t="shared" si="62"/>
        <v>0</v>
      </c>
      <c r="AQ111" s="55" t="s">
        <v>24</v>
      </c>
      <c r="AR111" s="56">
        <f>[1]Use!Z166</f>
        <v>11.818036134155342</v>
      </c>
      <c r="AS111" s="57">
        <f>[1]Use!AA166</f>
        <v>151.13800574255967</v>
      </c>
      <c r="AT111" s="58">
        <f>[1]Use!AB166</f>
        <v>0.34704000155654358</v>
      </c>
      <c r="AU111" s="59">
        <f>[1]Use!AC166</f>
        <v>3.122682791821449</v>
      </c>
      <c r="AV111" s="58">
        <f>[1]Use!AD166</f>
        <v>10.037434450002689</v>
      </c>
      <c r="AW111" s="58">
        <f>[1]Use!AE166</f>
        <v>1.7838596187851951E-2</v>
      </c>
      <c r="AX111" s="59">
        <f>[1]Use!AF166</f>
        <v>11.993381341765119</v>
      </c>
      <c r="AY111" s="58">
        <f>[1]Use!AG166</f>
        <v>2.7519453663178415</v>
      </c>
      <c r="AZ111" s="59">
        <f>[1]Use!AH166</f>
        <v>117.15014205755577</v>
      </c>
      <c r="BA111" s="58">
        <f>[1]Use!AI166</f>
        <v>0.20337861444290958</v>
      </c>
      <c r="BB111" s="58">
        <f>[1]Use!AJ166</f>
        <v>0.18467278768716</v>
      </c>
      <c r="BC111" s="58">
        <f>[1]Use!AK166</f>
        <v>14.094862094346066</v>
      </c>
      <c r="BD111" s="58">
        <f>[1]Use!AL166</f>
        <v>1.7491043931870192E-3</v>
      </c>
      <c r="BE111" s="58">
        <f>[1]Use!AM166</f>
        <v>1.189757241222041</v>
      </c>
      <c r="BF111" s="58">
        <f>[1]Use!AN166</f>
        <v>5.8470091022806918E-2</v>
      </c>
      <c r="BG111" s="58">
        <f>[1]Use!AO166</f>
        <v>5.9435112452463294E-2</v>
      </c>
      <c r="BH111" s="58">
        <f>[1]Use!AP166</f>
        <v>3.5763771131332756E-6</v>
      </c>
      <c r="BI111" s="58">
        <f>[1]Use!AQ166</f>
        <v>1.1890952620526865</v>
      </c>
      <c r="BJ111" s="59">
        <f>[1]Use!AR166</f>
        <v>3355.8109680970247</v>
      </c>
      <c r="BK111" s="60">
        <f>[1]Use!AS166</f>
        <v>7.0070850889046049E-2</v>
      </c>
    </row>
    <row r="112" spans="2:63" x14ac:dyDescent="0.2">
      <c r="B112" s="61"/>
      <c r="C112" s="61"/>
      <c r="D112" s="62"/>
      <c r="E112" s="163"/>
      <c r="F112" s="63"/>
      <c r="G112" s="64" t="str">
        <f>[1]Use!C168</f>
        <v>China</v>
      </c>
      <c r="I112" s="65">
        <f>'[1]LIB components'!K18/SUM('[1]LIB components'!$K$17:$K$20)</f>
        <v>0.24615384615384614</v>
      </c>
      <c r="J112" s="66"/>
      <c r="K112" s="164"/>
      <c r="L112" s="69"/>
      <c r="M112" s="69"/>
      <c r="N112" s="68"/>
      <c r="O112" s="69"/>
      <c r="P112" s="69"/>
      <c r="Q112" s="68"/>
      <c r="R112" s="68"/>
      <c r="S112" s="69"/>
      <c r="T112" s="69"/>
      <c r="U112" s="69"/>
      <c r="V112" s="68"/>
      <c r="W112" s="69"/>
      <c r="X112" s="69"/>
      <c r="Y112" s="68"/>
      <c r="Z112" s="70"/>
      <c r="AA112" s="165">
        <f t="shared" si="62"/>
        <v>10.984225476923077</v>
      </c>
      <c r="AB112" s="73">
        <f t="shared" si="62"/>
        <v>11.71632443076923</v>
      </c>
      <c r="AC112" s="73">
        <f t="shared" si="62"/>
        <v>12.889267199999999</v>
      </c>
      <c r="AD112" s="72">
        <f t="shared" si="62"/>
        <v>0</v>
      </c>
      <c r="AE112" s="73">
        <f t="shared" si="62"/>
        <v>12.712142740322292</v>
      </c>
      <c r="AF112" s="73">
        <f t="shared" si="62"/>
        <v>14.135699102206337</v>
      </c>
      <c r="AG112" s="72">
        <f t="shared" si="62"/>
        <v>0</v>
      </c>
      <c r="AH112" s="72">
        <f t="shared" si="62"/>
        <v>0</v>
      </c>
      <c r="AI112" s="73">
        <f t="shared" si="62"/>
        <v>21.604478030769229</v>
      </c>
      <c r="AJ112" s="73">
        <f t="shared" si="62"/>
        <v>23.044005415384611</v>
      </c>
      <c r="AK112" s="73">
        <f t="shared" si="62"/>
        <v>25.351762707692309</v>
      </c>
      <c r="AL112" s="72">
        <f t="shared" si="62"/>
        <v>0</v>
      </c>
      <c r="AM112" s="73">
        <f t="shared" si="62"/>
        <v>25.003840034361762</v>
      </c>
      <c r="AN112" s="73">
        <f t="shared" si="62"/>
        <v>27.803720102867214</v>
      </c>
      <c r="AO112" s="72">
        <f t="shared" si="62"/>
        <v>0</v>
      </c>
      <c r="AP112" s="74">
        <f t="shared" si="62"/>
        <v>0</v>
      </c>
      <c r="AQ112" s="75" t="s">
        <v>24</v>
      </c>
      <c r="AR112" s="76">
        <f>[1]Use!Z168</f>
        <v>12.600051627960209</v>
      </c>
      <c r="AS112" s="6">
        <f>[1]Use!AA168</f>
        <v>143.87724849688155</v>
      </c>
      <c r="AT112" s="7">
        <f>[1]Use!AB168</f>
        <v>2.4716971826476943E-2</v>
      </c>
      <c r="AU112" s="5">
        <f>[1]Use!AC168</f>
        <v>2.9913701198855134</v>
      </c>
      <c r="AV112" s="7">
        <f>[1]Use!AD168</f>
        <v>10.467257473541393</v>
      </c>
      <c r="AW112" s="7">
        <f>[1]Use!AE168</f>
        <v>1.4886337634586664E-2</v>
      </c>
      <c r="AX112" s="5">
        <f>[1]Use!AF168</f>
        <v>12.870635117287835</v>
      </c>
      <c r="AY112" s="7">
        <f>[1]Use!AG168</f>
        <v>2.6659870323324717</v>
      </c>
      <c r="AZ112" s="5">
        <f>[1]Use!AH168</f>
        <v>119.30810033806259</v>
      </c>
      <c r="BA112" s="7">
        <f>[1]Use!AI168</f>
        <v>0.12815463861020648</v>
      </c>
      <c r="BB112" s="7">
        <f>[1]Use!AJ168</f>
        <v>0.17847551264531628</v>
      </c>
      <c r="BC112" s="7">
        <f>[1]Use!AK168</f>
        <v>14.663549940911338</v>
      </c>
      <c r="BD112" s="7">
        <f>[1]Use!AL168</f>
        <v>1.5432604735618346E-3</v>
      </c>
      <c r="BE112" s="7">
        <f>[1]Use!AM168</f>
        <v>1.3537574443497342</v>
      </c>
      <c r="BF112" s="7">
        <f>[1]Use!AN168</f>
        <v>6.0576047603762888E-2</v>
      </c>
      <c r="BG112" s="7">
        <f>[1]Use!AO168</f>
        <v>6.1525595053082312E-2</v>
      </c>
      <c r="BH112" s="7">
        <f>[1]Use!AP168</f>
        <v>3.1872676154158524E-6</v>
      </c>
      <c r="BI112" s="7">
        <f>[1]Use!AQ168</f>
        <v>7.1956055960188434E-2</v>
      </c>
      <c r="BJ112" s="5">
        <f>[1]Use!AR168</f>
        <v>3447.4765323371821</v>
      </c>
      <c r="BK112" s="77">
        <f>[1]Use!AS168</f>
        <v>6.9679644405535979E-2</v>
      </c>
    </row>
    <row r="113" spans="2:63" x14ac:dyDescent="0.2">
      <c r="B113" s="61"/>
      <c r="C113" s="61"/>
      <c r="D113" s="62"/>
      <c r="E113" s="163"/>
      <c r="F113" s="63"/>
      <c r="G113" s="64" t="str">
        <f>[1]Use!C170</f>
        <v>Japan</v>
      </c>
      <c r="I113" s="65">
        <f>'[1]LIB components'!K19/SUM('[1]LIB components'!$K$17:$K$20)</f>
        <v>0.23076923076923075</v>
      </c>
      <c r="J113" s="66"/>
      <c r="K113" s="164"/>
      <c r="L113" s="69"/>
      <c r="M113" s="69"/>
      <c r="N113" s="68"/>
      <c r="O113" s="69"/>
      <c r="P113" s="69"/>
      <c r="Q113" s="68"/>
      <c r="R113" s="68"/>
      <c r="S113" s="69"/>
      <c r="T113" s="69"/>
      <c r="U113" s="69"/>
      <c r="V113" s="68"/>
      <c r="W113" s="69"/>
      <c r="X113" s="69"/>
      <c r="Y113" s="68"/>
      <c r="Z113" s="70"/>
      <c r="AA113" s="165">
        <f t="shared" si="62"/>
        <v>10.297711384615384</v>
      </c>
      <c r="AB113" s="73">
        <f t="shared" si="62"/>
        <v>10.984054153846154</v>
      </c>
      <c r="AC113" s="73">
        <f t="shared" si="62"/>
        <v>12.083687999999999</v>
      </c>
      <c r="AD113" s="72">
        <f t="shared" si="62"/>
        <v>0</v>
      </c>
      <c r="AE113" s="73">
        <f t="shared" si="62"/>
        <v>11.917633819052149</v>
      </c>
      <c r="AF113" s="73">
        <f t="shared" si="62"/>
        <v>13.252217908318441</v>
      </c>
      <c r="AG113" s="72">
        <f t="shared" si="62"/>
        <v>0</v>
      </c>
      <c r="AH113" s="72">
        <f t="shared" si="62"/>
        <v>0</v>
      </c>
      <c r="AI113" s="73">
        <f t="shared" si="62"/>
        <v>20.254198153846151</v>
      </c>
      <c r="AJ113" s="73">
        <f t="shared" si="62"/>
        <v>21.603755076923072</v>
      </c>
      <c r="AK113" s="73">
        <f t="shared" si="62"/>
        <v>23.767277538461538</v>
      </c>
      <c r="AL113" s="72">
        <f t="shared" si="62"/>
        <v>0</v>
      </c>
      <c r="AM113" s="73">
        <f t="shared" si="62"/>
        <v>23.441100032214152</v>
      </c>
      <c r="AN113" s="73">
        <f t="shared" si="62"/>
        <v>26.065987596438013</v>
      </c>
      <c r="AO113" s="72">
        <f t="shared" si="62"/>
        <v>0</v>
      </c>
      <c r="AP113" s="74">
        <f t="shared" si="62"/>
        <v>0</v>
      </c>
      <c r="AQ113" s="75" t="s">
        <v>24</v>
      </c>
      <c r="AR113" s="76">
        <f>[1]Use!Z170</f>
        <v>12.051006796084135</v>
      </c>
      <c r="AS113" s="6">
        <f>[1]Use!AA170</f>
        <v>151.64285122290934</v>
      </c>
      <c r="AT113" s="7">
        <f>[1]Use!AB170</f>
        <v>2.4205231588547184E-2</v>
      </c>
      <c r="AU113" s="5">
        <f>[1]Use!AC170</f>
        <v>3.1633495470407547</v>
      </c>
      <c r="AV113" s="7">
        <f>[1]Use!AD170</f>
        <v>10.505933623028856</v>
      </c>
      <c r="AW113" s="7">
        <f>[1]Use!AE170</f>
        <v>1.6291904120262428E-2</v>
      </c>
      <c r="AX113" s="5">
        <f>[1]Use!AF170</f>
        <v>12.238955781499136</v>
      </c>
      <c r="AY113" s="7">
        <f>[1]Use!AG170</f>
        <v>2.7382087956744803</v>
      </c>
      <c r="AZ113" s="5">
        <f>[1]Use!AH170</f>
        <v>120.77816831356859</v>
      </c>
      <c r="BA113" s="7">
        <f>[1]Use!AI170</f>
        <v>0.13035288105403875</v>
      </c>
      <c r="BB113" s="7">
        <f>[1]Use!AJ170</f>
        <v>0.18303395880293399</v>
      </c>
      <c r="BC113" s="7">
        <f>[1]Use!AK170</f>
        <v>14.717064915860529</v>
      </c>
      <c r="BD113" s="7">
        <f>[1]Use!AL170</f>
        <v>1.6308525282597926E-3</v>
      </c>
      <c r="BE113" s="7">
        <f>[1]Use!AM170</f>
        <v>1.3540707838187342</v>
      </c>
      <c r="BF113" s="7">
        <f>[1]Use!AN170</f>
        <v>6.3124729864073206E-2</v>
      </c>
      <c r="BG113" s="7">
        <f>[1]Use!AO170</f>
        <v>6.411667861543173E-2</v>
      </c>
      <c r="BH113" s="7">
        <f>[1]Use!AP170</f>
        <v>3.356597702921325E-6</v>
      </c>
      <c r="BI113" s="7">
        <f>[1]Use!AQ170</f>
        <v>7.6790312586908133E-2</v>
      </c>
      <c r="BJ113" s="5">
        <f>[1]Use!AR170</f>
        <v>3447.9222718677133</v>
      </c>
      <c r="BK113" s="77">
        <f>[1]Use!AS170</f>
        <v>6.3847602445446863E-2</v>
      </c>
    </row>
    <row r="114" spans="2:63" x14ac:dyDescent="0.2">
      <c r="B114" s="61"/>
      <c r="C114" s="61"/>
      <c r="D114" s="62"/>
      <c r="E114" s="163"/>
      <c r="F114" s="63"/>
      <c r="G114" s="64" t="str">
        <f>[1]Use!C172</f>
        <v>Canada</v>
      </c>
      <c r="I114" s="65">
        <f>'[1]LIB components'!K20/SUM('[1]LIB components'!$K$17:$K$20)</f>
        <v>0.2</v>
      </c>
      <c r="J114" s="66"/>
      <c r="K114" s="164"/>
      <c r="L114" s="69"/>
      <c r="M114" s="69"/>
      <c r="N114" s="68"/>
      <c r="O114" s="69"/>
      <c r="P114" s="69"/>
      <c r="Q114" s="68"/>
      <c r="R114" s="68"/>
      <c r="S114" s="69"/>
      <c r="T114" s="69"/>
      <c r="U114" s="69"/>
      <c r="V114" s="68"/>
      <c r="W114" s="69"/>
      <c r="X114" s="69"/>
      <c r="Y114" s="68"/>
      <c r="Z114" s="70"/>
      <c r="AA114" s="165">
        <f t="shared" si="62"/>
        <v>8.9246832000000023</v>
      </c>
      <c r="AB114" s="73">
        <f t="shared" si="62"/>
        <v>9.5195136000000016</v>
      </c>
      <c r="AC114" s="73">
        <f t="shared" si="62"/>
        <v>10.472529600000001</v>
      </c>
      <c r="AD114" s="72">
        <f t="shared" si="62"/>
        <v>0</v>
      </c>
      <c r="AE114" s="73">
        <f t="shared" si="62"/>
        <v>10.328615976511863</v>
      </c>
      <c r="AF114" s="73">
        <f t="shared" si="62"/>
        <v>11.485255520542651</v>
      </c>
      <c r="AG114" s="72">
        <f t="shared" si="62"/>
        <v>0</v>
      </c>
      <c r="AH114" s="72">
        <f t="shared" si="62"/>
        <v>0</v>
      </c>
      <c r="AI114" s="73">
        <f t="shared" si="62"/>
        <v>17.553638400000001</v>
      </c>
      <c r="AJ114" s="73">
        <f t="shared" si="62"/>
        <v>18.723254399999998</v>
      </c>
      <c r="AK114" s="73">
        <f t="shared" si="62"/>
        <v>20.598307200000004</v>
      </c>
      <c r="AL114" s="72">
        <f t="shared" si="62"/>
        <v>0</v>
      </c>
      <c r="AM114" s="73">
        <f t="shared" si="62"/>
        <v>20.315620027918936</v>
      </c>
      <c r="AN114" s="73">
        <f t="shared" si="62"/>
        <v>22.590522583579613</v>
      </c>
      <c r="AO114" s="72">
        <f t="shared" si="62"/>
        <v>0</v>
      </c>
      <c r="AP114" s="74">
        <f t="shared" si="62"/>
        <v>0</v>
      </c>
      <c r="AQ114" s="75" t="s">
        <v>24</v>
      </c>
      <c r="AR114" s="76">
        <f>[1]Use!Z172</f>
        <v>4.0734536694493251</v>
      </c>
      <c r="AS114" s="6">
        <f>[1]Use!AA172</f>
        <v>71.381115526474503</v>
      </c>
      <c r="AT114" s="7">
        <f>[1]Use!AB172</f>
        <v>0.15853436548939495</v>
      </c>
      <c r="AU114" s="5">
        <f>[1]Use!AC172</f>
        <v>1.0465750962553046</v>
      </c>
      <c r="AV114" s="7">
        <f>[1]Use!AD172</f>
        <v>3.5492735593068216</v>
      </c>
      <c r="AW114" s="7">
        <f>[1]Use!AE172</f>
        <v>4.8950125522870883E-3</v>
      </c>
      <c r="AX114" s="5">
        <f>[1]Use!AF172</f>
        <v>4.1171907271760189</v>
      </c>
      <c r="AY114" s="7">
        <f>[1]Use!AG172</f>
        <v>0.64738434493514674</v>
      </c>
      <c r="AZ114" s="5">
        <f>[1]Use!AH172</f>
        <v>40.823232624961776</v>
      </c>
      <c r="BA114" s="7">
        <f>[1]Use!AI172</f>
        <v>0.65180451467255096</v>
      </c>
      <c r="BB114" s="7">
        <f>[1]Use!AJ172</f>
        <v>0.26820821461349786</v>
      </c>
      <c r="BC114" s="7">
        <f>[1]Use!AK172</f>
        <v>4.4920486348994384</v>
      </c>
      <c r="BD114" s="7">
        <f>[1]Use!AL172</f>
        <v>1.9357838275940389E-4</v>
      </c>
      <c r="BE114" s="7">
        <f>[1]Use!AM172</f>
        <v>1.5346068912971491</v>
      </c>
      <c r="BF114" s="7">
        <f>[1]Use!AN172</f>
        <v>1.3814252747332716E-2</v>
      </c>
      <c r="BG114" s="7">
        <f>[1]Use!AO172</f>
        <v>1.404777566125605E-2</v>
      </c>
      <c r="BH114" s="7">
        <f>[1]Use!AP172</f>
        <v>3.3326085121806158E-6</v>
      </c>
      <c r="BI114" s="7">
        <f>[1]Use!AQ172</f>
        <v>0.54148799596627373</v>
      </c>
      <c r="BJ114" s="5">
        <f>[1]Use!AR172</f>
        <v>65.763709629361301</v>
      </c>
      <c r="BK114" s="77">
        <f>[1]Use!AS172</f>
        <v>0.10788680938829982</v>
      </c>
    </row>
    <row r="115" spans="2:63" s="8" customFormat="1" x14ac:dyDescent="0.2">
      <c r="B115" s="61"/>
      <c r="C115" s="61"/>
      <c r="D115" s="62"/>
      <c r="E115" s="163"/>
      <c r="F115" s="63"/>
      <c r="G115" s="172" t="str">
        <f>[1]Use!C176</f>
        <v>US, Michigan</v>
      </c>
      <c r="H115" s="173"/>
      <c r="I115" s="174"/>
      <c r="J115" s="66"/>
      <c r="K115" s="164"/>
      <c r="L115" s="69"/>
      <c r="M115" s="69"/>
      <c r="N115" s="68"/>
      <c r="O115" s="69"/>
      <c r="P115" s="69"/>
      <c r="Q115" s="68"/>
      <c r="R115" s="68"/>
      <c r="S115" s="69"/>
      <c r="T115" s="69"/>
      <c r="U115" s="69"/>
      <c r="V115" s="68"/>
      <c r="W115" s="69"/>
      <c r="X115" s="69"/>
      <c r="Y115" s="68"/>
      <c r="Z115" s="70"/>
      <c r="AA115" s="175">
        <f t="shared" si="62"/>
        <v>0</v>
      </c>
      <c r="AB115" s="176">
        <f t="shared" si="62"/>
        <v>0</v>
      </c>
      <c r="AC115" s="176">
        <f t="shared" si="62"/>
        <v>0</v>
      </c>
      <c r="AD115" s="177">
        <f t="shared" si="62"/>
        <v>0</v>
      </c>
      <c r="AE115" s="176">
        <f t="shared" si="62"/>
        <v>0</v>
      </c>
      <c r="AF115" s="176">
        <f t="shared" si="62"/>
        <v>0</v>
      </c>
      <c r="AG115" s="177">
        <f t="shared" si="62"/>
        <v>0</v>
      </c>
      <c r="AH115" s="177">
        <f t="shared" si="62"/>
        <v>0</v>
      </c>
      <c r="AI115" s="176">
        <f t="shared" si="62"/>
        <v>0</v>
      </c>
      <c r="AJ115" s="176">
        <f t="shared" si="62"/>
        <v>0</v>
      </c>
      <c r="AK115" s="176">
        <f t="shared" si="62"/>
        <v>0</v>
      </c>
      <c r="AL115" s="177">
        <f t="shared" si="62"/>
        <v>0</v>
      </c>
      <c r="AM115" s="176">
        <f t="shared" si="62"/>
        <v>0</v>
      </c>
      <c r="AN115" s="176">
        <f t="shared" si="62"/>
        <v>0</v>
      </c>
      <c r="AO115" s="177">
        <f t="shared" si="62"/>
        <v>0</v>
      </c>
      <c r="AP115" s="178">
        <f t="shared" si="62"/>
        <v>0</v>
      </c>
      <c r="AQ115" s="174" t="s">
        <v>24</v>
      </c>
      <c r="AR115" s="179">
        <v>0</v>
      </c>
      <c r="AS115" s="180">
        <v>0</v>
      </c>
      <c r="AT115" s="181">
        <v>0</v>
      </c>
      <c r="AU115" s="182">
        <v>0</v>
      </c>
      <c r="AV115" s="181">
        <v>0</v>
      </c>
      <c r="AW115" s="181">
        <v>0</v>
      </c>
      <c r="AX115" s="182">
        <v>0</v>
      </c>
      <c r="AY115" s="181">
        <v>0</v>
      </c>
      <c r="AZ115" s="182">
        <v>0</v>
      </c>
      <c r="BA115" s="181">
        <v>0</v>
      </c>
      <c r="BB115" s="181">
        <v>0</v>
      </c>
      <c r="BC115" s="181">
        <v>0</v>
      </c>
      <c r="BD115" s="181">
        <v>0</v>
      </c>
      <c r="BE115" s="181">
        <v>0</v>
      </c>
      <c r="BF115" s="181">
        <v>0</v>
      </c>
      <c r="BG115" s="181">
        <v>0</v>
      </c>
      <c r="BH115" s="181">
        <v>0</v>
      </c>
      <c r="BI115" s="181">
        <v>0</v>
      </c>
      <c r="BJ115" s="182">
        <v>0</v>
      </c>
      <c r="BK115" s="183">
        <v>0</v>
      </c>
    </row>
    <row r="116" spans="2:63" s="8" customFormat="1" x14ac:dyDescent="0.2">
      <c r="B116" s="61"/>
      <c r="C116" s="61"/>
      <c r="D116" s="62"/>
      <c r="E116" s="163"/>
      <c r="F116" s="63"/>
      <c r="G116" s="172" t="str">
        <f>[1]Use!C180</f>
        <v>Norway</v>
      </c>
      <c r="H116" s="173"/>
      <c r="I116" s="174"/>
      <c r="J116" s="66"/>
      <c r="K116" s="164"/>
      <c r="L116" s="69"/>
      <c r="M116" s="69"/>
      <c r="N116" s="68"/>
      <c r="O116" s="69"/>
      <c r="P116" s="69"/>
      <c r="Q116" s="68"/>
      <c r="R116" s="68"/>
      <c r="S116" s="69"/>
      <c r="T116" s="69"/>
      <c r="U116" s="69"/>
      <c r="V116" s="68"/>
      <c r="W116" s="69"/>
      <c r="X116" s="69"/>
      <c r="Y116" s="68"/>
      <c r="Z116" s="70"/>
      <c r="AA116" s="175">
        <f t="shared" si="62"/>
        <v>0</v>
      </c>
      <c r="AB116" s="176">
        <f t="shared" si="62"/>
        <v>0</v>
      </c>
      <c r="AC116" s="176">
        <f t="shared" si="62"/>
        <v>0</v>
      </c>
      <c r="AD116" s="177">
        <f t="shared" si="62"/>
        <v>0</v>
      </c>
      <c r="AE116" s="176">
        <f t="shared" si="62"/>
        <v>0</v>
      </c>
      <c r="AF116" s="176">
        <f t="shared" si="62"/>
        <v>0</v>
      </c>
      <c r="AG116" s="177">
        <f t="shared" si="62"/>
        <v>0</v>
      </c>
      <c r="AH116" s="177">
        <f t="shared" si="62"/>
        <v>0</v>
      </c>
      <c r="AI116" s="176">
        <f t="shared" si="62"/>
        <v>0</v>
      </c>
      <c r="AJ116" s="176">
        <f t="shared" si="62"/>
        <v>0</v>
      </c>
      <c r="AK116" s="176">
        <f t="shared" si="62"/>
        <v>0</v>
      </c>
      <c r="AL116" s="177">
        <f t="shared" si="62"/>
        <v>0</v>
      </c>
      <c r="AM116" s="176">
        <f t="shared" si="62"/>
        <v>0</v>
      </c>
      <c r="AN116" s="176">
        <f t="shared" si="62"/>
        <v>0</v>
      </c>
      <c r="AO116" s="177">
        <f t="shared" si="62"/>
        <v>0</v>
      </c>
      <c r="AP116" s="178">
        <f t="shared" si="62"/>
        <v>0</v>
      </c>
      <c r="AQ116" s="174" t="s">
        <v>24</v>
      </c>
      <c r="AR116" s="179">
        <v>0</v>
      </c>
      <c r="AS116" s="180">
        <v>0</v>
      </c>
      <c r="AT116" s="181">
        <v>0</v>
      </c>
      <c r="AU116" s="182">
        <v>0</v>
      </c>
      <c r="AV116" s="181">
        <v>0</v>
      </c>
      <c r="AW116" s="181">
        <v>0</v>
      </c>
      <c r="AX116" s="182">
        <v>0</v>
      </c>
      <c r="AY116" s="181">
        <v>0</v>
      </c>
      <c r="AZ116" s="182">
        <v>0</v>
      </c>
      <c r="BA116" s="181">
        <v>0</v>
      </c>
      <c r="BB116" s="181">
        <v>0</v>
      </c>
      <c r="BC116" s="181">
        <v>0</v>
      </c>
      <c r="BD116" s="181">
        <v>0</v>
      </c>
      <c r="BE116" s="181">
        <v>0</v>
      </c>
      <c r="BF116" s="181">
        <v>0</v>
      </c>
      <c r="BG116" s="181">
        <v>0</v>
      </c>
      <c r="BH116" s="181">
        <v>0</v>
      </c>
      <c r="BI116" s="181">
        <v>0</v>
      </c>
      <c r="BJ116" s="182">
        <v>0</v>
      </c>
      <c r="BK116" s="183">
        <v>0</v>
      </c>
    </row>
    <row r="117" spans="2:63" s="8" customFormat="1" x14ac:dyDescent="0.2">
      <c r="B117" s="61"/>
      <c r="C117" s="61"/>
      <c r="D117" s="62"/>
      <c r="E117" s="163"/>
      <c r="F117" s="63"/>
      <c r="G117" s="172" t="str">
        <f>[1]Use!C182</f>
        <v>Australia</v>
      </c>
      <c r="H117" s="173"/>
      <c r="I117" s="174"/>
      <c r="J117" s="66"/>
      <c r="K117" s="164"/>
      <c r="L117" s="69"/>
      <c r="M117" s="69"/>
      <c r="N117" s="68"/>
      <c r="O117" s="69"/>
      <c r="P117" s="69"/>
      <c r="Q117" s="68"/>
      <c r="R117" s="68"/>
      <c r="S117" s="69"/>
      <c r="T117" s="69"/>
      <c r="U117" s="69"/>
      <c r="V117" s="68"/>
      <c r="W117" s="69"/>
      <c r="X117" s="69"/>
      <c r="Y117" s="68"/>
      <c r="Z117" s="70"/>
      <c r="AA117" s="175">
        <f t="shared" si="62"/>
        <v>0</v>
      </c>
      <c r="AB117" s="176">
        <f t="shared" si="62"/>
        <v>0</v>
      </c>
      <c r="AC117" s="176">
        <f t="shared" si="62"/>
        <v>0</v>
      </c>
      <c r="AD117" s="177">
        <f t="shared" si="62"/>
        <v>0</v>
      </c>
      <c r="AE117" s="176">
        <f t="shared" si="62"/>
        <v>0</v>
      </c>
      <c r="AF117" s="176">
        <f t="shared" si="62"/>
        <v>0</v>
      </c>
      <c r="AG117" s="177">
        <f t="shared" si="62"/>
        <v>0</v>
      </c>
      <c r="AH117" s="177">
        <f t="shared" si="62"/>
        <v>0</v>
      </c>
      <c r="AI117" s="176">
        <f t="shared" si="62"/>
        <v>0</v>
      </c>
      <c r="AJ117" s="176">
        <f t="shared" si="62"/>
        <v>0</v>
      </c>
      <c r="AK117" s="176">
        <f t="shared" si="62"/>
        <v>0</v>
      </c>
      <c r="AL117" s="177">
        <f t="shared" si="62"/>
        <v>0</v>
      </c>
      <c r="AM117" s="176">
        <f t="shared" si="62"/>
        <v>0</v>
      </c>
      <c r="AN117" s="176">
        <f t="shared" si="62"/>
        <v>0</v>
      </c>
      <c r="AO117" s="177">
        <f t="shared" si="62"/>
        <v>0</v>
      </c>
      <c r="AP117" s="178">
        <f t="shared" si="62"/>
        <v>0</v>
      </c>
      <c r="AQ117" s="174" t="s">
        <v>24</v>
      </c>
      <c r="AR117" s="179">
        <v>0</v>
      </c>
      <c r="AS117" s="180">
        <v>0</v>
      </c>
      <c r="AT117" s="181">
        <v>0</v>
      </c>
      <c r="AU117" s="182">
        <v>0</v>
      </c>
      <c r="AV117" s="181">
        <v>0</v>
      </c>
      <c r="AW117" s="181">
        <v>0</v>
      </c>
      <c r="AX117" s="182">
        <v>0</v>
      </c>
      <c r="AY117" s="181">
        <v>0</v>
      </c>
      <c r="AZ117" s="182">
        <v>0</v>
      </c>
      <c r="BA117" s="181">
        <v>0</v>
      </c>
      <c r="BB117" s="181">
        <v>0</v>
      </c>
      <c r="BC117" s="181">
        <v>0</v>
      </c>
      <c r="BD117" s="181">
        <v>0</v>
      </c>
      <c r="BE117" s="181">
        <v>0</v>
      </c>
      <c r="BF117" s="181">
        <v>0</v>
      </c>
      <c r="BG117" s="181">
        <v>0</v>
      </c>
      <c r="BH117" s="181">
        <v>0</v>
      </c>
      <c r="BI117" s="181">
        <v>0</v>
      </c>
      <c r="BJ117" s="182">
        <v>0</v>
      </c>
      <c r="BK117" s="183">
        <v>0</v>
      </c>
    </row>
    <row r="118" spans="2:63" s="8" customFormat="1" x14ac:dyDescent="0.2">
      <c r="B118" s="61"/>
      <c r="C118" s="61"/>
      <c r="D118" s="62"/>
      <c r="E118" s="166"/>
      <c r="F118" s="79"/>
      <c r="G118" s="184" t="str">
        <f>[1]Use!C184</f>
        <v>Finland</v>
      </c>
      <c r="H118" s="185"/>
      <c r="I118" s="186"/>
      <c r="J118" s="83"/>
      <c r="K118" s="167"/>
      <c r="L118" s="86"/>
      <c r="M118" s="86"/>
      <c r="N118" s="85"/>
      <c r="O118" s="86"/>
      <c r="P118" s="86"/>
      <c r="Q118" s="85"/>
      <c r="R118" s="85"/>
      <c r="S118" s="86"/>
      <c r="T118" s="86"/>
      <c r="U118" s="86"/>
      <c r="V118" s="85"/>
      <c r="W118" s="86"/>
      <c r="X118" s="86"/>
      <c r="Y118" s="85"/>
      <c r="Z118" s="87"/>
      <c r="AA118" s="187">
        <f t="shared" si="62"/>
        <v>0</v>
      </c>
      <c r="AB118" s="188">
        <f t="shared" si="62"/>
        <v>0</v>
      </c>
      <c r="AC118" s="188">
        <f t="shared" si="62"/>
        <v>0</v>
      </c>
      <c r="AD118" s="189">
        <f t="shared" si="62"/>
        <v>0</v>
      </c>
      <c r="AE118" s="188">
        <f t="shared" si="62"/>
        <v>0</v>
      </c>
      <c r="AF118" s="188">
        <f t="shared" si="62"/>
        <v>0</v>
      </c>
      <c r="AG118" s="189">
        <f t="shared" si="62"/>
        <v>0</v>
      </c>
      <c r="AH118" s="189">
        <f t="shared" si="62"/>
        <v>0</v>
      </c>
      <c r="AI118" s="188">
        <f t="shared" si="62"/>
        <v>0</v>
      </c>
      <c r="AJ118" s="188">
        <f t="shared" si="62"/>
        <v>0</v>
      </c>
      <c r="AK118" s="188">
        <f t="shared" si="62"/>
        <v>0</v>
      </c>
      <c r="AL118" s="189">
        <f t="shared" si="62"/>
        <v>0</v>
      </c>
      <c r="AM118" s="188">
        <f t="shared" si="62"/>
        <v>0</v>
      </c>
      <c r="AN118" s="188">
        <f t="shared" si="62"/>
        <v>0</v>
      </c>
      <c r="AO118" s="189">
        <f t="shared" si="62"/>
        <v>0</v>
      </c>
      <c r="AP118" s="190">
        <f t="shared" si="62"/>
        <v>0</v>
      </c>
      <c r="AQ118" s="186" t="s">
        <v>24</v>
      </c>
      <c r="AR118" s="191">
        <v>0</v>
      </c>
      <c r="AS118" s="192">
        <v>0</v>
      </c>
      <c r="AT118" s="193">
        <v>0</v>
      </c>
      <c r="AU118" s="194">
        <v>0</v>
      </c>
      <c r="AV118" s="193">
        <v>0</v>
      </c>
      <c r="AW118" s="193">
        <v>0</v>
      </c>
      <c r="AX118" s="194">
        <v>0</v>
      </c>
      <c r="AY118" s="193">
        <v>0</v>
      </c>
      <c r="AZ118" s="194">
        <v>0</v>
      </c>
      <c r="BA118" s="193">
        <v>0</v>
      </c>
      <c r="BB118" s="193">
        <v>0</v>
      </c>
      <c r="BC118" s="193">
        <v>0</v>
      </c>
      <c r="BD118" s="193">
        <v>0</v>
      </c>
      <c r="BE118" s="193">
        <v>0</v>
      </c>
      <c r="BF118" s="193">
        <v>0</v>
      </c>
      <c r="BG118" s="193">
        <v>0</v>
      </c>
      <c r="BH118" s="193">
        <v>0</v>
      </c>
      <c r="BI118" s="193">
        <v>0</v>
      </c>
      <c r="BJ118" s="194">
        <v>0</v>
      </c>
      <c r="BK118" s="195">
        <v>0</v>
      </c>
    </row>
    <row r="119" spans="2:63" x14ac:dyDescent="0.2">
      <c r="B119" s="61"/>
      <c r="C119" s="61"/>
      <c r="D119" s="62"/>
      <c r="E119" s="160" t="str">
        <f>'[1]EV proj_BAU'!K112</f>
        <v>CoSO4 (kg)</v>
      </c>
      <c r="F119" s="42" t="str">
        <f>'[1]Unit factor_selected'!D268</f>
        <v>Cobalt sulfate production</v>
      </c>
      <c r="G119" s="43" t="str">
        <f>[1]Use!C208</f>
        <v>China</v>
      </c>
      <c r="H119" s="44"/>
      <c r="I119" s="196">
        <f>'[1]LIB components'!G18/SUM('[1]LIB components'!$G$18:$G$21)</f>
        <v>0.8089887640449438</v>
      </c>
      <c r="J119" s="46">
        <f>SUM(I119:I125)</f>
        <v>1</v>
      </c>
      <c r="K119" s="161">
        <f>'[1]EV proj_BAU'!R112</f>
        <v>15.021744000000002</v>
      </c>
      <c r="L119" s="49">
        <f>'[1]EV proj_BAU'!S112</f>
        <v>5.9965440000000001</v>
      </c>
      <c r="M119" s="49">
        <f>'[1]EV proj_BAU'!T112</f>
        <v>10.1478</v>
      </c>
      <c r="N119" s="48">
        <f>'[1]EV proj_BAU'!U112</f>
        <v>0</v>
      </c>
      <c r="O119" s="49">
        <f>'[1]EV proj_BAU'!V112</f>
        <v>2.8735056873416012</v>
      </c>
      <c r="P119" s="49">
        <f>'[1]EV proj_BAU'!W112</f>
        <v>3.1952922960735766</v>
      </c>
      <c r="Q119" s="48">
        <v>0</v>
      </c>
      <c r="R119" s="48">
        <v>0</v>
      </c>
      <c r="S119" s="49">
        <f>'[1]EV proj_BAU'!X112</f>
        <v>29.545728</v>
      </c>
      <c r="T119" s="49">
        <f>'[1]EV proj_BAU'!Y112</f>
        <v>11.794175999999998</v>
      </c>
      <c r="U119" s="49">
        <f>'[1]EV proj_BAU'!Z112</f>
        <v>19.959600000000002</v>
      </c>
      <c r="V119" s="48">
        <f>'[1]EV proj_BAU'!AA112</f>
        <v>0</v>
      </c>
      <c r="W119" s="49">
        <f>'[1]EV proj_BAU'!AB112</f>
        <v>5.6519721349743559</v>
      </c>
      <c r="X119" s="49">
        <f>'[1]EV proj_BAU'!AC112</f>
        <v>6.2848686863326835</v>
      </c>
      <c r="Y119" s="48">
        <v>0</v>
      </c>
      <c r="Z119" s="50">
        <v>0</v>
      </c>
      <c r="AA119" s="162">
        <f t="shared" ref="AA119:AP125" si="63">$I119*K$119</f>
        <v>12.152422112359552</v>
      </c>
      <c r="AB119" s="53">
        <f t="shared" si="63"/>
        <v>4.8511367191011239</v>
      </c>
      <c r="AC119" s="53">
        <f t="shared" si="63"/>
        <v>8.2094561797752803</v>
      </c>
      <c r="AD119" s="52">
        <f t="shared" si="63"/>
        <v>0</v>
      </c>
      <c r="AE119" s="53">
        <f t="shared" si="63"/>
        <v>2.3246338144785987</v>
      </c>
      <c r="AF119" s="53">
        <f t="shared" si="63"/>
        <v>2.5849555653628933</v>
      </c>
      <c r="AG119" s="52">
        <f t="shared" si="63"/>
        <v>0</v>
      </c>
      <c r="AH119" s="52">
        <f t="shared" si="63"/>
        <v>0</v>
      </c>
      <c r="AI119" s="53">
        <f t="shared" si="63"/>
        <v>23.902161977528088</v>
      </c>
      <c r="AJ119" s="53">
        <f t="shared" si="63"/>
        <v>9.5413558651685371</v>
      </c>
      <c r="AK119" s="53">
        <f t="shared" si="63"/>
        <v>16.14709213483146</v>
      </c>
      <c r="AL119" s="52">
        <f t="shared" si="63"/>
        <v>0</v>
      </c>
      <c r="AM119" s="53">
        <f t="shared" si="63"/>
        <v>4.5723819518893665</v>
      </c>
      <c r="AN119" s="53">
        <f t="shared" si="63"/>
        <v>5.0843881507410469</v>
      </c>
      <c r="AO119" s="52">
        <f t="shared" si="63"/>
        <v>0</v>
      </c>
      <c r="AP119" s="54">
        <f t="shared" si="63"/>
        <v>0</v>
      </c>
      <c r="AQ119" s="55" t="s">
        <v>24</v>
      </c>
      <c r="AR119" s="56">
        <f>[1]Use!Z208</f>
        <v>4.3209543119248286</v>
      </c>
      <c r="AS119" s="57">
        <f>[1]Use!AA208</f>
        <v>74.486237599354155</v>
      </c>
      <c r="AT119" s="58">
        <f>[1]Use!AB208</f>
        <v>1.3433044510770761E-2</v>
      </c>
      <c r="AU119" s="59">
        <f>[1]Use!AC208</f>
        <v>1.3219181809335354</v>
      </c>
      <c r="AV119" s="58">
        <f>[1]Use!AD208</f>
        <v>0.4582349424004909</v>
      </c>
      <c r="AW119" s="58">
        <f>[1]Use!AE208</f>
        <v>1.3745310031289951E-3</v>
      </c>
      <c r="AX119" s="59">
        <f>[1]Use!AF208</f>
        <v>4.3946265375716598</v>
      </c>
      <c r="AY119" s="58">
        <f>[1]Use!AG208</f>
        <v>0.31160980444420983</v>
      </c>
      <c r="AZ119" s="59">
        <f>[1]Use!AH208</f>
        <v>10.178375990721159</v>
      </c>
      <c r="BA119" s="58">
        <f>[1]Use!AI208</f>
        <v>0.3384862808954569</v>
      </c>
      <c r="BB119" s="58">
        <f>[1]Use!AJ208</f>
        <v>3.7012290875221891E-2</v>
      </c>
      <c r="BC119" s="58">
        <f>[1]Use!AK208</f>
        <v>0.60245501638503696</v>
      </c>
      <c r="BD119" s="58">
        <f>[1]Use!AL208</f>
        <v>1.7918421884297731E-4</v>
      </c>
      <c r="BE119" s="58">
        <f>[1]Use!AM208</f>
        <v>2.2772733251390185</v>
      </c>
      <c r="BF119" s="58">
        <f>[1]Use!AN208</f>
        <v>1.7181030192722272E-2</v>
      </c>
      <c r="BG119" s="58">
        <f>[1]Use!AO208</f>
        <v>1.747037492374106E-2</v>
      </c>
      <c r="BH119" s="58">
        <f>[1]Use!AP208</f>
        <v>2.956821991518355E-6</v>
      </c>
      <c r="BI119" s="58">
        <f>[1]Use!AQ208</f>
        <v>2.7203455375081773E-2</v>
      </c>
      <c r="BJ119" s="59">
        <f>[1]Use!AR208</f>
        <v>42.876507421211741</v>
      </c>
      <c r="BK119" s="60">
        <f>[1]Use!AS208</f>
        <v>0.13031374224849923</v>
      </c>
    </row>
    <row r="120" spans="2:63" x14ac:dyDescent="0.2">
      <c r="B120" s="61"/>
      <c r="C120" s="61"/>
      <c r="D120" s="62"/>
      <c r="E120" s="163"/>
      <c r="F120" s="63"/>
      <c r="G120" s="64" t="str">
        <f>[1]Use!C210</f>
        <v>Finland</v>
      </c>
      <c r="I120" s="197">
        <f>'[1]LIB components'!G19/SUM('[1]LIB components'!$G$18:$G$21)</f>
        <v>0.10112359550561797</v>
      </c>
      <c r="J120" s="66"/>
      <c r="K120" s="164"/>
      <c r="L120" s="69"/>
      <c r="M120" s="69"/>
      <c r="N120" s="68"/>
      <c r="O120" s="69"/>
      <c r="P120" s="69"/>
      <c r="Q120" s="68"/>
      <c r="R120" s="68"/>
      <c r="S120" s="69"/>
      <c r="T120" s="69"/>
      <c r="U120" s="69"/>
      <c r="V120" s="68"/>
      <c r="W120" s="69"/>
      <c r="X120" s="69"/>
      <c r="Y120" s="68"/>
      <c r="Z120" s="70"/>
      <c r="AA120" s="165">
        <f t="shared" si="63"/>
        <v>1.519052764044944</v>
      </c>
      <c r="AB120" s="73">
        <f t="shared" si="63"/>
        <v>0.60639208988764048</v>
      </c>
      <c r="AC120" s="73">
        <f t="shared" si="63"/>
        <v>1.02618202247191</v>
      </c>
      <c r="AD120" s="72">
        <f t="shared" si="63"/>
        <v>0</v>
      </c>
      <c r="AE120" s="73">
        <f t="shared" si="63"/>
        <v>0.29057922680982484</v>
      </c>
      <c r="AF120" s="73">
        <f t="shared" si="63"/>
        <v>0.32311944567036166</v>
      </c>
      <c r="AG120" s="72">
        <f t="shared" si="63"/>
        <v>0</v>
      </c>
      <c r="AH120" s="72">
        <f t="shared" si="63"/>
        <v>0</v>
      </c>
      <c r="AI120" s="73">
        <f t="shared" si="63"/>
        <v>2.987770247191011</v>
      </c>
      <c r="AJ120" s="73">
        <f t="shared" si="63"/>
        <v>1.1926694831460671</v>
      </c>
      <c r="AK120" s="73">
        <f t="shared" si="63"/>
        <v>2.0183865168539326</v>
      </c>
      <c r="AL120" s="72">
        <f t="shared" si="63"/>
        <v>0</v>
      </c>
      <c r="AM120" s="73">
        <f t="shared" si="63"/>
        <v>0.57154774398617081</v>
      </c>
      <c r="AN120" s="73">
        <f t="shared" si="63"/>
        <v>0.63554851884263086</v>
      </c>
      <c r="AO120" s="72">
        <f t="shared" si="63"/>
        <v>0</v>
      </c>
      <c r="AP120" s="74">
        <f t="shared" si="63"/>
        <v>0</v>
      </c>
      <c r="AQ120" s="75" t="s">
        <v>24</v>
      </c>
      <c r="AR120" s="76">
        <f>[1]Use!Z210</f>
        <v>3.6545683933215742</v>
      </c>
      <c r="AS120" s="6">
        <f>[1]Use!AA210</f>
        <v>75.809108049067063</v>
      </c>
      <c r="AT120" s="7">
        <f>[1]Use!AB210</f>
        <v>1.202864724537627E-2</v>
      </c>
      <c r="AU120" s="5">
        <f>[1]Use!AC210</f>
        <v>1.2323035882684139</v>
      </c>
      <c r="AV120" s="7">
        <f>[1]Use!AD210</f>
        <v>0.20796026560026001</v>
      </c>
      <c r="AW120" s="7">
        <f>[1]Use!AE210</f>
        <v>9.9640592171300465E-4</v>
      </c>
      <c r="AX120" s="5">
        <f>[1]Use!AF210</f>
        <v>3.7146938539384489</v>
      </c>
      <c r="AY120" s="7">
        <f>[1]Use!AG210</f>
        <v>0.25958801347054994</v>
      </c>
      <c r="AZ120" s="5">
        <f>[1]Use!AH210</f>
        <v>5.4140422756369251</v>
      </c>
      <c r="BA120" s="7">
        <f>[1]Use!AI210</f>
        <v>0.59055723291308904</v>
      </c>
      <c r="BB120" s="7">
        <f>[1]Use!AJ210</f>
        <v>6.2087566003140117E-2</v>
      </c>
      <c r="BC120" s="7">
        <f>[1]Use!AK210</f>
        <v>0.27842992910005943</v>
      </c>
      <c r="BD120" s="7">
        <f>[1]Use!AL210</f>
        <v>1.6820671209532022E-4</v>
      </c>
      <c r="BE120" s="7">
        <f>[1]Use!AM210</f>
        <v>2.2616299074414261</v>
      </c>
      <c r="BF120" s="7">
        <f>[1]Use!AN210</f>
        <v>1.3713458850870898E-2</v>
      </c>
      <c r="BG120" s="7">
        <f>[1]Use!AO210</f>
        <v>1.3992064314814451E-2</v>
      </c>
      <c r="BH120" s="7">
        <f>[1]Use!AP210</f>
        <v>3.0502090553471179E-6</v>
      </c>
      <c r="BI120" s="7">
        <f>[1]Use!AQ210</f>
        <v>2.5028108275230821E-2</v>
      </c>
      <c r="BJ120" s="5">
        <f>[1]Use!AR210</f>
        <v>17.952537971337261</v>
      </c>
      <c r="BK120" s="77">
        <f>[1]Use!AS210</f>
        <v>0.14311226076560912</v>
      </c>
    </row>
    <row r="121" spans="2:63" x14ac:dyDescent="0.2">
      <c r="B121" s="61"/>
      <c r="C121" s="61"/>
      <c r="D121" s="62"/>
      <c r="E121" s="163"/>
      <c r="F121" s="63"/>
      <c r="G121" s="64" t="str">
        <f>[1]Use!C212</f>
        <v>Canada</v>
      </c>
      <c r="I121" s="197">
        <f>'[1]LIB components'!G20/SUM('[1]LIB components'!$G$18:$G$21)</f>
        <v>4.49438202247191E-2</v>
      </c>
      <c r="J121" s="66"/>
      <c r="K121" s="164"/>
      <c r="L121" s="69"/>
      <c r="M121" s="69"/>
      <c r="N121" s="68"/>
      <c r="O121" s="69"/>
      <c r="P121" s="69"/>
      <c r="Q121" s="68"/>
      <c r="R121" s="68"/>
      <c r="S121" s="69"/>
      <c r="T121" s="69"/>
      <c r="U121" s="69"/>
      <c r="V121" s="68"/>
      <c r="W121" s="69"/>
      <c r="X121" s="69"/>
      <c r="Y121" s="68"/>
      <c r="Z121" s="70"/>
      <c r="AA121" s="165">
        <f t="shared" si="63"/>
        <v>0.67513456179775289</v>
      </c>
      <c r="AB121" s="73">
        <f t="shared" si="63"/>
        <v>0.26950759550561798</v>
      </c>
      <c r="AC121" s="73">
        <f t="shared" si="63"/>
        <v>0.45608089887640446</v>
      </c>
      <c r="AD121" s="72">
        <f t="shared" si="63"/>
        <v>0</v>
      </c>
      <c r="AE121" s="73">
        <f t="shared" si="63"/>
        <v>0.12914632302658882</v>
      </c>
      <c r="AF121" s="73">
        <f t="shared" si="63"/>
        <v>0.14360864252016073</v>
      </c>
      <c r="AG121" s="72">
        <f t="shared" si="63"/>
        <v>0</v>
      </c>
      <c r="AH121" s="72">
        <f t="shared" si="63"/>
        <v>0</v>
      </c>
      <c r="AI121" s="73">
        <f t="shared" si="63"/>
        <v>1.3278978876404495</v>
      </c>
      <c r="AJ121" s="73">
        <f t="shared" si="63"/>
        <v>0.53007532584269657</v>
      </c>
      <c r="AK121" s="73">
        <f t="shared" si="63"/>
        <v>0.89706067415730339</v>
      </c>
      <c r="AL121" s="72">
        <f t="shared" si="63"/>
        <v>0</v>
      </c>
      <c r="AM121" s="73">
        <f t="shared" si="63"/>
        <v>0.25402121954940926</v>
      </c>
      <c r="AN121" s="73">
        <f t="shared" si="63"/>
        <v>0.28246600837450264</v>
      </c>
      <c r="AO121" s="72">
        <f t="shared" si="63"/>
        <v>0</v>
      </c>
      <c r="AP121" s="74">
        <f t="shared" si="63"/>
        <v>0</v>
      </c>
      <c r="AQ121" s="75" t="s">
        <v>24</v>
      </c>
      <c r="AR121" s="76">
        <f>[1]Use!Z212</f>
        <v>3.7977971646002078</v>
      </c>
      <c r="AS121" s="6">
        <f>[1]Use!AA212</f>
        <v>72.225570487846383</v>
      </c>
      <c r="AT121" s="7">
        <f>[1]Use!AB212</f>
        <v>1.2795370483369723E-2</v>
      </c>
      <c r="AU121" s="5">
        <f>[1]Use!AC212</f>
        <v>1.2188680879206906</v>
      </c>
      <c r="AV121" s="7">
        <f>[1]Use!AD212</f>
        <v>0.45403892419778724</v>
      </c>
      <c r="AW121" s="7">
        <f>[1]Use!AE212</f>
        <v>1.4756703962721769E-3</v>
      </c>
      <c r="AX121" s="5">
        <f>[1]Use!AF212</f>
        <v>3.8509550496780545</v>
      </c>
      <c r="AY121" s="7">
        <f>[1]Use!AG212</f>
        <v>0.30531451134170856</v>
      </c>
      <c r="AZ121" s="5">
        <f>[1]Use!AH212</f>
        <v>10.094434247671455</v>
      </c>
      <c r="BA121" s="7">
        <f>[1]Use!AI212</f>
        <v>0.40253611752895807</v>
      </c>
      <c r="BB121" s="7">
        <f>[1]Use!AJ212</f>
        <v>4.1633484563891168E-2</v>
      </c>
      <c r="BC121" s="7">
        <f>[1]Use!AK212</f>
        <v>0.5970676304332142</v>
      </c>
      <c r="BD121" s="7">
        <f>[1]Use!AL212</f>
        <v>1.8551165879317688E-4</v>
      </c>
      <c r="BE121" s="7">
        <f>[1]Use!AM212</f>
        <v>2.2772493632285142</v>
      </c>
      <c r="BF121" s="7">
        <f>[1]Use!AN212</f>
        <v>1.5849999625189192E-2</v>
      </c>
      <c r="BG121" s="7">
        <f>[1]Use!AO212</f>
        <v>1.612998313828564E-2</v>
      </c>
      <c r="BH121" s="7">
        <f>[1]Use!AP212</f>
        <v>2.9542853691845566E-6</v>
      </c>
      <c r="BI121" s="7">
        <f>[1]Use!AQ212</f>
        <v>2.603111541373139E-2</v>
      </c>
      <c r="BJ121" s="5">
        <f>[1]Use!AR212</f>
        <v>42.553566494370592</v>
      </c>
      <c r="BK121" s="77">
        <f>[1]Use!AS212</f>
        <v>0.1494414706409459</v>
      </c>
    </row>
    <row r="122" spans="2:63" x14ac:dyDescent="0.2">
      <c r="B122" s="61"/>
      <c r="C122" s="61"/>
      <c r="D122" s="62"/>
      <c r="E122" s="163"/>
      <c r="F122" s="63"/>
      <c r="G122" s="64" t="str">
        <f>[1]Use!C214</f>
        <v>Norway</v>
      </c>
      <c r="I122" s="197">
        <f>'[1]LIB components'!G21/SUM('[1]LIB components'!$G$18:$G$21)</f>
        <v>4.49438202247191E-2</v>
      </c>
      <c r="J122" s="66"/>
      <c r="K122" s="164"/>
      <c r="L122" s="69"/>
      <c r="M122" s="69"/>
      <c r="N122" s="68"/>
      <c r="O122" s="69"/>
      <c r="P122" s="69"/>
      <c r="Q122" s="68"/>
      <c r="R122" s="68"/>
      <c r="S122" s="69"/>
      <c r="T122" s="69"/>
      <c r="U122" s="69"/>
      <c r="V122" s="68"/>
      <c r="W122" s="69"/>
      <c r="X122" s="69"/>
      <c r="Y122" s="68"/>
      <c r="Z122" s="70"/>
      <c r="AA122" s="165">
        <f t="shared" si="63"/>
        <v>0.67513456179775289</v>
      </c>
      <c r="AB122" s="73">
        <f t="shared" si="63"/>
        <v>0.26950759550561798</v>
      </c>
      <c r="AC122" s="73">
        <f t="shared" si="63"/>
        <v>0.45608089887640446</v>
      </c>
      <c r="AD122" s="72">
        <f t="shared" si="63"/>
        <v>0</v>
      </c>
      <c r="AE122" s="73">
        <f t="shared" si="63"/>
        <v>0.12914632302658882</v>
      </c>
      <c r="AF122" s="73">
        <f t="shared" si="63"/>
        <v>0.14360864252016073</v>
      </c>
      <c r="AG122" s="72">
        <f t="shared" si="63"/>
        <v>0</v>
      </c>
      <c r="AH122" s="72">
        <f t="shared" si="63"/>
        <v>0</v>
      </c>
      <c r="AI122" s="73">
        <f t="shared" si="63"/>
        <v>1.3278978876404495</v>
      </c>
      <c r="AJ122" s="73">
        <f t="shared" si="63"/>
        <v>0.53007532584269657</v>
      </c>
      <c r="AK122" s="73">
        <f t="shared" si="63"/>
        <v>0.89706067415730339</v>
      </c>
      <c r="AL122" s="72">
        <f t="shared" si="63"/>
        <v>0</v>
      </c>
      <c r="AM122" s="73">
        <f t="shared" si="63"/>
        <v>0.25402121954940926</v>
      </c>
      <c r="AN122" s="73">
        <f t="shared" si="63"/>
        <v>0.28246600837450264</v>
      </c>
      <c r="AO122" s="72">
        <f t="shared" si="63"/>
        <v>0</v>
      </c>
      <c r="AP122" s="74">
        <f t="shared" si="63"/>
        <v>0</v>
      </c>
      <c r="AQ122" s="75" t="s">
        <v>24</v>
      </c>
      <c r="AR122" s="76">
        <f>[1]Use!Z214</f>
        <v>3.279267240720221</v>
      </c>
      <c r="AS122" s="6">
        <f>[1]Use!AA214</f>
        <v>69.140589915624901</v>
      </c>
      <c r="AT122" s="7">
        <f>[1]Use!AB214</f>
        <v>1.1698401603375659E-2</v>
      </c>
      <c r="AU122" s="5">
        <f>[1]Use!AC214</f>
        <v>1.1512089012621927</v>
      </c>
      <c r="AV122" s="7">
        <f>[1]Use!AD214</f>
        <v>0.20229760844563471</v>
      </c>
      <c r="AW122" s="7">
        <f>[1]Use!AE214</f>
        <v>9.1545211883306001E-4</v>
      </c>
      <c r="AX122" s="5">
        <f>[1]Use!AF214</f>
        <v>3.3227308098376431</v>
      </c>
      <c r="AY122" s="7">
        <f>[1]Use!AG214</f>
        <v>0.25121732060566238</v>
      </c>
      <c r="AZ122" s="5">
        <f>[1]Use!AH214</f>
        <v>5.2374227895663763</v>
      </c>
      <c r="BA122" s="7">
        <f>[1]Use!AI214</f>
        <v>0.31298881707559217</v>
      </c>
      <c r="BB122" s="7">
        <f>[1]Use!AJ214</f>
        <v>4.0961272236106273E-2</v>
      </c>
      <c r="BC122" s="7">
        <f>[1]Use!AK214</f>
        <v>0.27256557972867013</v>
      </c>
      <c r="BD122" s="7">
        <f>[1]Use!AL214</f>
        <v>1.5776622252971996E-4</v>
      </c>
      <c r="BE122" s="7">
        <f>[1]Use!AM214</f>
        <v>2.2612387001697916</v>
      </c>
      <c r="BF122" s="7">
        <f>[1]Use!AN214</f>
        <v>1.3519450622209645E-2</v>
      </c>
      <c r="BG122" s="7">
        <f>[1]Use!AO214</f>
        <v>1.3760606670504039E-2</v>
      </c>
      <c r="BH122" s="7">
        <f>[1]Use!AP214</f>
        <v>2.7483333892418147E-6</v>
      </c>
      <c r="BI122" s="7">
        <f>[1]Use!AQ214</f>
        <v>2.4384504931681959E-2</v>
      </c>
      <c r="BJ122" s="5">
        <f>[1]Use!AR214</f>
        <v>17.638003899764868</v>
      </c>
      <c r="BK122" s="77">
        <f>[1]Use!AS214</f>
        <v>0.16541097866069038</v>
      </c>
    </row>
    <row r="123" spans="2:63" x14ac:dyDescent="0.2">
      <c r="B123" s="61"/>
      <c r="C123" s="61"/>
      <c r="D123" s="62"/>
      <c r="E123" s="163"/>
      <c r="F123" s="63"/>
      <c r="G123" s="64" t="str">
        <f>[1]Use!C217</f>
        <v>KR</v>
      </c>
      <c r="I123" s="75"/>
      <c r="J123" s="66"/>
      <c r="K123" s="164"/>
      <c r="L123" s="69"/>
      <c r="M123" s="69"/>
      <c r="N123" s="68"/>
      <c r="O123" s="69"/>
      <c r="P123" s="69"/>
      <c r="Q123" s="68"/>
      <c r="R123" s="68"/>
      <c r="S123" s="69"/>
      <c r="T123" s="69"/>
      <c r="U123" s="69"/>
      <c r="V123" s="68"/>
      <c r="W123" s="69"/>
      <c r="X123" s="69"/>
      <c r="Y123" s="68"/>
      <c r="Z123" s="70"/>
      <c r="AA123" s="165">
        <f t="shared" si="63"/>
        <v>0</v>
      </c>
      <c r="AB123" s="73">
        <f t="shared" si="63"/>
        <v>0</v>
      </c>
      <c r="AC123" s="73">
        <f t="shared" si="63"/>
        <v>0</v>
      </c>
      <c r="AD123" s="72">
        <f t="shared" si="63"/>
        <v>0</v>
      </c>
      <c r="AE123" s="73">
        <f t="shared" si="63"/>
        <v>0</v>
      </c>
      <c r="AF123" s="73">
        <f t="shared" si="63"/>
        <v>0</v>
      </c>
      <c r="AG123" s="72">
        <f t="shared" si="63"/>
        <v>0</v>
      </c>
      <c r="AH123" s="72">
        <f t="shared" si="63"/>
        <v>0</v>
      </c>
      <c r="AI123" s="73">
        <f t="shared" si="63"/>
        <v>0</v>
      </c>
      <c r="AJ123" s="73">
        <f t="shared" si="63"/>
        <v>0</v>
      </c>
      <c r="AK123" s="73">
        <f t="shared" si="63"/>
        <v>0</v>
      </c>
      <c r="AL123" s="72">
        <f t="shared" si="63"/>
        <v>0</v>
      </c>
      <c r="AM123" s="73">
        <f t="shared" si="63"/>
        <v>0</v>
      </c>
      <c r="AN123" s="73">
        <f t="shared" si="63"/>
        <v>0</v>
      </c>
      <c r="AO123" s="72">
        <f t="shared" si="63"/>
        <v>0</v>
      </c>
      <c r="AP123" s="74">
        <f t="shared" si="63"/>
        <v>0</v>
      </c>
      <c r="AQ123" s="75" t="s">
        <v>24</v>
      </c>
      <c r="AR123" s="76">
        <f>[1]Use!Z216</f>
        <v>4.0715141585620849</v>
      </c>
      <c r="AS123" s="6">
        <f>[1]Use!AA216</f>
        <v>75.508668757736629</v>
      </c>
      <c r="AT123" s="7">
        <f>[1]Use!AB216</f>
        <v>1.2910710977868211E-2</v>
      </c>
      <c r="AU123" s="5">
        <f>[1]Use!AC216</f>
        <v>1.2982877253983409</v>
      </c>
      <c r="AV123" s="7">
        <f>[1]Use!AD216</f>
        <v>0.46054160104247382</v>
      </c>
      <c r="AW123" s="7">
        <f>[1]Use!AE216</f>
        <v>1.5378702761948231E-3</v>
      </c>
      <c r="AX123" s="5">
        <f>[1]Use!AF216</f>
        <v>4.1290486924381424</v>
      </c>
      <c r="AY123" s="7">
        <f>[1]Use!AG216</f>
        <v>0.31456769302147258</v>
      </c>
      <c r="AZ123" s="5">
        <f>[1]Use!AH216</f>
        <v>10.275787792399651</v>
      </c>
      <c r="BA123" s="7">
        <f>[1]Use!AI216</f>
        <v>0.44340557689606103</v>
      </c>
      <c r="BB123" s="7">
        <f>[1]Use!AJ216</f>
        <v>4.5187996735391499E-2</v>
      </c>
      <c r="BC123" s="7">
        <f>[1]Use!AK216</f>
        <v>0.60575281616177634</v>
      </c>
      <c r="BD123" s="7">
        <f>[1]Use!AL216</f>
        <v>1.9128484840488639E-4</v>
      </c>
      <c r="BE123" s="7">
        <f>[1]Use!AM216</f>
        <v>2.2774259566922264</v>
      </c>
      <c r="BF123" s="7">
        <f>[1]Use!AN216</f>
        <v>1.6280837624992484E-2</v>
      </c>
      <c r="BG123" s="7">
        <f>[1]Use!AO216</f>
        <v>1.6576103909662306E-2</v>
      </c>
      <c r="BH123" s="7">
        <f>[1]Use!AP216</f>
        <v>2.9447263690494593E-6</v>
      </c>
      <c r="BI123" s="7">
        <f>[1]Use!AQ216</f>
        <v>2.5746264910955521E-2</v>
      </c>
      <c r="BJ123" s="5">
        <f>[1]Use!AR216</f>
        <v>42.780240193772322</v>
      </c>
      <c r="BK123" s="77">
        <f>[1]Use!AS216</f>
        <v>0.13131511553596489</v>
      </c>
    </row>
    <row r="124" spans="2:63" s="8" customFormat="1" x14ac:dyDescent="0.2">
      <c r="B124" s="61"/>
      <c r="C124" s="61"/>
      <c r="D124" s="62"/>
      <c r="E124" s="163"/>
      <c r="F124" s="63"/>
      <c r="G124" s="172" t="str">
        <f>[1]Use!C230</f>
        <v>US</v>
      </c>
      <c r="H124" s="173"/>
      <c r="I124" s="174"/>
      <c r="J124" s="66"/>
      <c r="K124" s="164"/>
      <c r="L124" s="69"/>
      <c r="M124" s="69"/>
      <c r="N124" s="68"/>
      <c r="O124" s="69"/>
      <c r="P124" s="69"/>
      <c r="Q124" s="68"/>
      <c r="R124" s="68"/>
      <c r="S124" s="69"/>
      <c r="T124" s="69"/>
      <c r="U124" s="69"/>
      <c r="V124" s="68"/>
      <c r="W124" s="69"/>
      <c r="X124" s="69"/>
      <c r="Y124" s="68"/>
      <c r="Z124" s="70"/>
      <c r="AA124" s="175">
        <f t="shared" si="63"/>
        <v>0</v>
      </c>
      <c r="AB124" s="176">
        <f t="shared" si="63"/>
        <v>0</v>
      </c>
      <c r="AC124" s="176">
        <f t="shared" si="63"/>
        <v>0</v>
      </c>
      <c r="AD124" s="177">
        <f t="shared" si="63"/>
        <v>0</v>
      </c>
      <c r="AE124" s="176">
        <f t="shared" si="63"/>
        <v>0</v>
      </c>
      <c r="AF124" s="176">
        <f t="shared" si="63"/>
        <v>0</v>
      </c>
      <c r="AG124" s="177">
        <f t="shared" si="63"/>
        <v>0</v>
      </c>
      <c r="AH124" s="177">
        <f t="shared" si="63"/>
        <v>0</v>
      </c>
      <c r="AI124" s="176">
        <f t="shared" si="63"/>
        <v>0</v>
      </c>
      <c r="AJ124" s="176">
        <f t="shared" si="63"/>
        <v>0</v>
      </c>
      <c r="AK124" s="176">
        <f t="shared" si="63"/>
        <v>0</v>
      </c>
      <c r="AL124" s="177">
        <f t="shared" si="63"/>
        <v>0</v>
      </c>
      <c r="AM124" s="176">
        <f t="shared" si="63"/>
        <v>0</v>
      </c>
      <c r="AN124" s="176">
        <f t="shared" si="63"/>
        <v>0</v>
      </c>
      <c r="AO124" s="177">
        <f t="shared" si="63"/>
        <v>0</v>
      </c>
      <c r="AP124" s="178">
        <f t="shared" si="63"/>
        <v>0</v>
      </c>
      <c r="AQ124" s="174" t="s">
        <v>24</v>
      </c>
      <c r="AR124" s="179">
        <v>0</v>
      </c>
      <c r="AS124" s="180">
        <v>0</v>
      </c>
      <c r="AT124" s="181">
        <v>0</v>
      </c>
      <c r="AU124" s="182">
        <v>0</v>
      </c>
      <c r="AV124" s="181">
        <v>0</v>
      </c>
      <c r="AW124" s="181">
        <v>0</v>
      </c>
      <c r="AX124" s="182">
        <v>0</v>
      </c>
      <c r="AY124" s="181">
        <v>0</v>
      </c>
      <c r="AZ124" s="182">
        <v>0</v>
      </c>
      <c r="BA124" s="181">
        <v>0</v>
      </c>
      <c r="BB124" s="181">
        <v>0</v>
      </c>
      <c r="BC124" s="181">
        <v>0</v>
      </c>
      <c r="BD124" s="181">
        <v>0</v>
      </c>
      <c r="BE124" s="181">
        <v>0</v>
      </c>
      <c r="BF124" s="181">
        <v>0</v>
      </c>
      <c r="BG124" s="181">
        <v>0</v>
      </c>
      <c r="BH124" s="181">
        <v>0</v>
      </c>
      <c r="BI124" s="181">
        <v>0</v>
      </c>
      <c r="BJ124" s="182">
        <v>0</v>
      </c>
      <c r="BK124" s="183">
        <v>0</v>
      </c>
    </row>
    <row r="125" spans="2:63" s="8" customFormat="1" x14ac:dyDescent="0.2">
      <c r="B125" s="61"/>
      <c r="C125" s="61"/>
      <c r="D125" s="62"/>
      <c r="E125" s="166"/>
      <c r="F125" s="79"/>
      <c r="G125" s="184" t="str">
        <f>[1]Use!C238</f>
        <v>Japan</v>
      </c>
      <c r="H125" s="185"/>
      <c r="I125" s="186"/>
      <c r="J125" s="83"/>
      <c r="K125" s="167"/>
      <c r="L125" s="86"/>
      <c r="M125" s="86"/>
      <c r="N125" s="85"/>
      <c r="O125" s="86"/>
      <c r="P125" s="86"/>
      <c r="Q125" s="85"/>
      <c r="R125" s="85"/>
      <c r="S125" s="86"/>
      <c r="T125" s="86"/>
      <c r="U125" s="86"/>
      <c r="V125" s="85"/>
      <c r="W125" s="86"/>
      <c r="X125" s="86"/>
      <c r="Y125" s="85"/>
      <c r="Z125" s="87"/>
      <c r="AA125" s="187">
        <f t="shared" si="63"/>
        <v>0</v>
      </c>
      <c r="AB125" s="188">
        <f t="shared" si="63"/>
        <v>0</v>
      </c>
      <c r="AC125" s="188">
        <f t="shared" si="63"/>
        <v>0</v>
      </c>
      <c r="AD125" s="189">
        <f t="shared" si="63"/>
        <v>0</v>
      </c>
      <c r="AE125" s="188">
        <f t="shared" si="63"/>
        <v>0</v>
      </c>
      <c r="AF125" s="188">
        <f t="shared" si="63"/>
        <v>0</v>
      </c>
      <c r="AG125" s="189">
        <f t="shared" si="63"/>
        <v>0</v>
      </c>
      <c r="AH125" s="189">
        <f t="shared" si="63"/>
        <v>0</v>
      </c>
      <c r="AI125" s="188">
        <f t="shared" si="63"/>
        <v>0</v>
      </c>
      <c r="AJ125" s="188">
        <f t="shared" si="63"/>
        <v>0</v>
      </c>
      <c r="AK125" s="188">
        <f t="shared" si="63"/>
        <v>0</v>
      </c>
      <c r="AL125" s="189">
        <f t="shared" si="63"/>
        <v>0</v>
      </c>
      <c r="AM125" s="188">
        <f t="shared" si="63"/>
        <v>0</v>
      </c>
      <c r="AN125" s="188">
        <f t="shared" si="63"/>
        <v>0</v>
      </c>
      <c r="AO125" s="189">
        <f t="shared" si="63"/>
        <v>0</v>
      </c>
      <c r="AP125" s="190">
        <f t="shared" si="63"/>
        <v>0</v>
      </c>
      <c r="AQ125" s="186" t="s">
        <v>24</v>
      </c>
      <c r="AR125" s="191">
        <v>0</v>
      </c>
      <c r="AS125" s="192">
        <v>0</v>
      </c>
      <c r="AT125" s="193">
        <v>0</v>
      </c>
      <c r="AU125" s="194">
        <v>0</v>
      </c>
      <c r="AV125" s="193">
        <v>0</v>
      </c>
      <c r="AW125" s="193">
        <v>0</v>
      </c>
      <c r="AX125" s="194">
        <v>0</v>
      </c>
      <c r="AY125" s="193">
        <v>0</v>
      </c>
      <c r="AZ125" s="194">
        <v>0</v>
      </c>
      <c r="BA125" s="193">
        <v>0</v>
      </c>
      <c r="BB125" s="193">
        <v>0</v>
      </c>
      <c r="BC125" s="193">
        <v>0</v>
      </c>
      <c r="BD125" s="193">
        <v>0</v>
      </c>
      <c r="BE125" s="193">
        <v>0</v>
      </c>
      <c r="BF125" s="193">
        <v>0</v>
      </c>
      <c r="BG125" s="193">
        <v>0</v>
      </c>
      <c r="BH125" s="193">
        <v>0</v>
      </c>
      <c r="BI125" s="193">
        <v>0</v>
      </c>
      <c r="BJ125" s="194">
        <v>0</v>
      </c>
      <c r="BK125" s="195">
        <v>0</v>
      </c>
    </row>
    <row r="126" spans="2:63" x14ac:dyDescent="0.2">
      <c r="B126" s="61"/>
      <c r="C126" s="61"/>
      <c r="D126" s="62"/>
      <c r="E126" s="198" t="str">
        <f>'[1]Unit factor_selected'!C21</f>
        <v>Al2(SO4)3</v>
      </c>
      <c r="F126" s="199" t="str">
        <f>'[1]Unit factor_selected'!D21</f>
        <v>market for aluminium sulfate, without water, in 4.33% aluminium solution state | aluminium sulfate, without water, in 4.33% aluminium solution state | Cutoff</v>
      </c>
      <c r="G126" s="43" t="str">
        <f>'[1]Unit factor_selected'!E21</f>
        <v>GLO</v>
      </c>
      <c r="H126" s="44" t="str">
        <f>'[1]Unit factor_selected'!F21</f>
        <v>aad0b889-9603-3bf5-88f1-2a0b746dcdf1</v>
      </c>
      <c r="I126" s="45">
        <v>1</v>
      </c>
      <c r="J126" s="45">
        <f>I126</f>
        <v>1</v>
      </c>
      <c r="K126" s="98">
        <f>'[1]EV proj_BAU'!R113</f>
        <v>0</v>
      </c>
      <c r="L126" s="99">
        <f>'[1]EV proj_BAU'!S113</f>
        <v>0</v>
      </c>
      <c r="M126" s="100">
        <f>'[1]EV proj_BAU'!T113</f>
        <v>3.4908431999999996</v>
      </c>
      <c r="N126" s="99">
        <f>'[1]EV proj_BAU'!U113</f>
        <v>0</v>
      </c>
      <c r="O126" s="99">
        <f>'[1]EV proj_BAU'!V113</f>
        <v>0</v>
      </c>
      <c r="P126" s="100">
        <f>'[1]EV proj_BAU'!W113</f>
        <v>3.526758517650729</v>
      </c>
      <c r="Q126" s="200">
        <v>0</v>
      </c>
      <c r="R126" s="200">
        <v>0</v>
      </c>
      <c r="S126" s="99">
        <f>'[1]EV proj_BAU'!X113</f>
        <v>0</v>
      </c>
      <c r="T126" s="99">
        <f>'[1]EV proj_BAU'!Y113</f>
        <v>0</v>
      </c>
      <c r="U126" s="100">
        <f>'[1]EV proj_BAU'!Z113</f>
        <v>6.8661023999999999</v>
      </c>
      <c r="V126" s="99">
        <f>'[1]EV proj_BAU'!AA113</f>
        <v>0</v>
      </c>
      <c r="W126" s="99">
        <f>'[1]EV proj_BAU'!AB113</f>
        <v>0</v>
      </c>
      <c r="X126" s="100">
        <f>'[1]EV proj_BAU'!AC113</f>
        <v>6.9368346047956519</v>
      </c>
      <c r="Y126" s="200">
        <v>0</v>
      </c>
      <c r="Z126" s="201">
        <v>0</v>
      </c>
      <c r="AA126" s="51">
        <f>$I126*K126</f>
        <v>0</v>
      </c>
      <c r="AB126" s="52">
        <f t="shared" ref="AB126:AP132" si="64">$I126*L126</f>
        <v>0</v>
      </c>
      <c r="AC126" s="53">
        <f t="shared" si="64"/>
        <v>3.4908431999999996</v>
      </c>
      <c r="AD126" s="52">
        <f t="shared" si="64"/>
        <v>0</v>
      </c>
      <c r="AE126" s="52">
        <f t="shared" si="64"/>
        <v>0</v>
      </c>
      <c r="AF126" s="53">
        <f t="shared" si="64"/>
        <v>3.526758517650729</v>
      </c>
      <c r="AG126" s="52">
        <f t="shared" si="64"/>
        <v>0</v>
      </c>
      <c r="AH126" s="52">
        <f t="shared" si="64"/>
        <v>0</v>
      </c>
      <c r="AI126" s="52">
        <f t="shared" si="64"/>
        <v>0</v>
      </c>
      <c r="AJ126" s="52">
        <f t="shared" si="64"/>
        <v>0</v>
      </c>
      <c r="AK126" s="53">
        <f t="shared" si="64"/>
        <v>6.8661023999999999</v>
      </c>
      <c r="AL126" s="52">
        <f t="shared" si="64"/>
        <v>0</v>
      </c>
      <c r="AM126" s="52">
        <f t="shared" si="64"/>
        <v>0</v>
      </c>
      <c r="AN126" s="53">
        <f t="shared" si="64"/>
        <v>6.9368346047956519</v>
      </c>
      <c r="AO126" s="52">
        <f t="shared" si="64"/>
        <v>0</v>
      </c>
      <c r="AP126" s="54">
        <f t="shared" si="64"/>
        <v>0</v>
      </c>
      <c r="AQ126" s="55" t="str">
        <f>VLOOKUP($H126,'[1]Unit factor_selected'!$F$3:$AC$346,'[1]Unit factor_selected'!H$1,FALSE)</f>
        <v>kg</v>
      </c>
      <c r="AR126" s="56">
        <f>VLOOKUP($H126,'[1]Unit factor_selected'!$F$3:$AC$346,'[1]Unit factor_selected'!J$1,FALSE)</f>
        <v>0.61637964461907302</v>
      </c>
      <c r="AS126" s="57">
        <f>VLOOKUP($H126,'[1]Unit factor_selected'!$F$3:$AC$346,'[1]Unit factor_selected'!K$1,FALSE)</f>
        <v>9.2595187373909997</v>
      </c>
      <c r="AT126" s="58">
        <f>VLOOKUP($H126,'[1]Unit factor_selected'!$F$3:$AC$346,'[1]Unit factor_selected'!L$1,FALSE)</f>
        <v>3.2369788538620802E-3</v>
      </c>
      <c r="AU126" s="59">
        <f>VLOOKUP($H126,'[1]Unit factor_selected'!$F$3:$AC$346,'[1]Unit factor_selected'!M$1,FALSE)</f>
        <v>0.17590220834270401</v>
      </c>
      <c r="AV126" s="58">
        <f>VLOOKUP($H126,'[1]Unit factor_selected'!$F$3:$AC$346,'[1]Unit factor_selected'!N$1,FALSE)</f>
        <v>9.06746885735909E-2</v>
      </c>
      <c r="AW126" s="58">
        <f>VLOOKUP($H126,'[1]Unit factor_selected'!$F$3:$AC$346,'[1]Unit factor_selected'!O$1,FALSE)</f>
        <v>3.2742931808256301E-4</v>
      </c>
      <c r="AX126" s="59">
        <f>VLOOKUP($H126,'[1]Unit factor_selected'!$F$3:$AC$346,'[1]Unit factor_selected'!P$1,FALSE)</f>
        <v>0.62614602673394104</v>
      </c>
      <c r="AY126" s="58">
        <f>VLOOKUP($H126,'[1]Unit factor_selected'!$F$3:$AC$346,'[1]Unit factor_selected'!Q$1,FALSE)</f>
        <v>0.55309340663487805</v>
      </c>
      <c r="AZ126" s="59">
        <f>VLOOKUP($H126,'[1]Unit factor_selected'!$F$3:$AC$346,'[1]Unit factor_selected'!R$1,FALSE)</f>
        <v>2.2487057988968102</v>
      </c>
      <c r="BA126" s="58">
        <f>VLOOKUP($H126,'[1]Unit factor_selected'!$F$3:$AC$346,'[1]Unit factor_selected'!S$1,FALSE)</f>
        <v>3.2259927124846599E-2</v>
      </c>
      <c r="BB126" s="58">
        <f>VLOOKUP($H126,'[1]Unit factor_selected'!$F$3:$AC$346,'[1]Unit factor_selected'!T$1,FALSE)</f>
        <v>1.2227612838596601E-2</v>
      </c>
      <c r="BC126" s="58">
        <f>VLOOKUP($H126,'[1]Unit factor_selected'!$F$3:$AC$346,'[1]Unit factor_selected'!U$1,FALSE)</f>
        <v>0.12468638664191201</v>
      </c>
      <c r="BD126" s="58">
        <f>VLOOKUP($H126,'[1]Unit factor_selected'!$F$3:$AC$346,'[1]Unit factor_selected'!V$1,FALSE)</f>
        <v>1.38053294944468E-5</v>
      </c>
      <c r="BE126" s="58">
        <f>VLOOKUP($H126,'[1]Unit factor_selected'!$F$3:$AC$346,'[1]Unit factor_selected'!W$1,FALSE)</f>
        <v>3.8577830930504597E-2</v>
      </c>
      <c r="BF126" s="58">
        <f>VLOOKUP($H126,'[1]Unit factor_selected'!$F$3:$AC$346,'[1]Unit factor_selected'!X$1,FALSE)</f>
        <v>2.21834576017613E-3</v>
      </c>
      <c r="BG126" s="58">
        <f>VLOOKUP($H126,'[1]Unit factor_selected'!$F$3:$AC$346,'[1]Unit factor_selected'!Y$1,FALSE)</f>
        <v>2.2497661492804199E-3</v>
      </c>
      <c r="BH126" s="58">
        <f>VLOOKUP($H126,'[1]Unit factor_selected'!$F$3:$AC$346,'[1]Unit factor_selected'!Z$1,FALSE)</f>
        <v>2.17443049445918E-7</v>
      </c>
      <c r="BI126" s="58">
        <f>VLOOKUP($H126,'[1]Unit factor_selected'!$F$3:$AC$346,'[1]Unit factor_selected'!AA$1,FALSE)</f>
        <v>9.9062294207525603E-3</v>
      </c>
      <c r="BJ126" s="59">
        <f>VLOOKUP($H126,'[1]Unit factor_selected'!$F$3:$AC$346,'[1]Unit factor_selected'!AB$1,FALSE)</f>
        <v>7.8384789675155302</v>
      </c>
      <c r="BK126" s="60">
        <f>VLOOKUP($H126,'[1]Unit factor_selected'!$F$3:$AC$346,'[1]Unit factor_selected'!AC$1,FALSE)</f>
        <v>1.9920347896977102E-2</v>
      </c>
    </row>
    <row r="127" spans="2:63" x14ac:dyDescent="0.2">
      <c r="B127" s="61"/>
      <c r="C127" s="61"/>
      <c r="D127" s="62"/>
      <c r="E127" s="202" t="str">
        <f>'[1]Unit factor_selected'!C300</f>
        <v>FeSO4</v>
      </c>
      <c r="F127" s="203" t="str">
        <f>'[1]Unit factor_selected'!D300</f>
        <v>market for iron sulfate | iron sulfate | Cutoff, U</v>
      </c>
      <c r="G127" s="64" t="str">
        <f>'[1]Unit factor_selected'!E300</f>
        <v>RoW</v>
      </c>
      <c r="H127" s="3" t="str">
        <f>'[1]Unit factor_selected'!F300</f>
        <v>53453ee3-ded5-4d5c-aaa3-2c559b4d802b</v>
      </c>
      <c r="I127" s="65">
        <v>1</v>
      </c>
      <c r="J127" s="65">
        <f t="shared" ref="J127:J132" si="65">I127</f>
        <v>1</v>
      </c>
      <c r="K127" s="103">
        <f>'[1]EV proj_BAU'!R114</f>
        <v>0</v>
      </c>
      <c r="L127" s="4">
        <f>'[1]EV proj_BAU'!S114</f>
        <v>0</v>
      </c>
      <c r="M127" s="4">
        <f>'[1]EV proj_BAU'!T114</f>
        <v>0</v>
      </c>
      <c r="N127" s="104">
        <f>'[1]EV proj_BAU'!U114</f>
        <v>57.518783999999997</v>
      </c>
      <c r="O127" s="4">
        <f>'[1]EV proj_BAU'!V114</f>
        <v>0</v>
      </c>
      <c r="P127" s="4">
        <f>'[1]EV proj_BAU'!W114</f>
        <v>0</v>
      </c>
      <c r="Q127" s="204">
        <v>0</v>
      </c>
      <c r="R127" s="204">
        <v>0</v>
      </c>
      <c r="S127" s="4">
        <f>'[1]EV proj_BAU'!X114</f>
        <v>0</v>
      </c>
      <c r="T127" s="4">
        <f>'[1]EV proj_BAU'!Y114</f>
        <v>0</v>
      </c>
      <c r="U127" s="4">
        <f>'[1]EV proj_BAU'!Z114</f>
        <v>0</v>
      </c>
      <c r="V127" s="104">
        <f>'[1]EV proj_BAU'!AA114</f>
        <v>113.08079999999998</v>
      </c>
      <c r="W127" s="4">
        <f>'[1]EV proj_BAU'!AB114</f>
        <v>0</v>
      </c>
      <c r="X127" s="4">
        <f>'[1]EV proj_BAU'!AC114</f>
        <v>0</v>
      </c>
      <c r="Y127" s="204">
        <v>0</v>
      </c>
      <c r="Z127" s="205">
        <v>0</v>
      </c>
      <c r="AA127" s="71">
        <f t="shared" ref="AA127:AA132" si="66">$I127*K127</f>
        <v>0</v>
      </c>
      <c r="AB127" s="72">
        <f t="shared" si="64"/>
        <v>0</v>
      </c>
      <c r="AC127" s="72">
        <f t="shared" si="64"/>
        <v>0</v>
      </c>
      <c r="AD127" s="73">
        <f t="shared" si="64"/>
        <v>57.518783999999997</v>
      </c>
      <c r="AE127" s="72">
        <f t="shared" si="64"/>
        <v>0</v>
      </c>
      <c r="AF127" s="72">
        <f t="shared" si="64"/>
        <v>0</v>
      </c>
      <c r="AG127" s="72">
        <f t="shared" si="64"/>
        <v>0</v>
      </c>
      <c r="AH127" s="72">
        <f t="shared" si="64"/>
        <v>0</v>
      </c>
      <c r="AI127" s="72">
        <f t="shared" si="64"/>
        <v>0</v>
      </c>
      <c r="AJ127" s="72">
        <f t="shared" si="64"/>
        <v>0</v>
      </c>
      <c r="AK127" s="72">
        <f t="shared" si="64"/>
        <v>0</v>
      </c>
      <c r="AL127" s="73">
        <f t="shared" si="64"/>
        <v>113.08079999999998</v>
      </c>
      <c r="AM127" s="72">
        <f t="shared" si="64"/>
        <v>0</v>
      </c>
      <c r="AN127" s="72">
        <f t="shared" si="64"/>
        <v>0</v>
      </c>
      <c r="AO127" s="72">
        <f t="shared" si="64"/>
        <v>0</v>
      </c>
      <c r="AP127" s="74">
        <f t="shared" si="64"/>
        <v>0</v>
      </c>
      <c r="AQ127" s="75" t="str">
        <f>VLOOKUP($H127,'[1]Unit factor_selected'!$F$3:$AC$346,'[1]Unit factor_selected'!H$1,FALSE)</f>
        <v>kg</v>
      </c>
      <c r="AR127" s="76">
        <f>VLOOKUP($H127,'[1]Unit factor_selected'!$F$3:$AC$346,'[1]Unit factor_selected'!J$1,FALSE)</f>
        <v>0.24503074</v>
      </c>
      <c r="AS127" s="6">
        <f>VLOOKUP($H127,'[1]Unit factor_selected'!$F$3:$AC$346,'[1]Unit factor_selected'!K$1,FALSE)</f>
        <v>3.9595611430000002</v>
      </c>
      <c r="AT127" s="7">
        <f>VLOOKUP($H127,'[1]Unit factor_selected'!$F$3:$AC$346,'[1]Unit factor_selected'!L$1,FALSE)</f>
        <v>6.1059199999999997E-4</v>
      </c>
      <c r="AU127" s="5">
        <f>VLOOKUP($H127,'[1]Unit factor_selected'!$F$3:$AC$346,'[1]Unit factor_selected'!M$1,FALSE)</f>
        <v>6.6914788000000003E-2</v>
      </c>
      <c r="AV127" s="7">
        <f>VLOOKUP($H127,'[1]Unit factor_selected'!$F$3:$AC$346,'[1]Unit factor_selected'!N$1,FALSE)</f>
        <v>3.6770083000000002E-2</v>
      </c>
      <c r="AW127" s="7">
        <f>VLOOKUP($H127,'[1]Unit factor_selected'!$F$3:$AC$346,'[1]Unit factor_selected'!O$1,FALSE)</f>
        <v>1.1924100000000001E-4</v>
      </c>
      <c r="AX127" s="5">
        <f>VLOOKUP($H127,'[1]Unit factor_selected'!$F$3:$AC$346,'[1]Unit factor_selected'!P$1,FALSE)</f>
        <v>0.248460243</v>
      </c>
      <c r="AY127" s="7">
        <f>VLOOKUP($H127,'[1]Unit factor_selected'!$F$3:$AC$346,'[1]Unit factor_selected'!Q$1,FALSE)</f>
        <v>3.3907304999999999E-2</v>
      </c>
      <c r="AZ127" s="5">
        <f>VLOOKUP($H127,'[1]Unit factor_selected'!$F$3:$AC$346,'[1]Unit factor_selected'!R$1,FALSE)</f>
        <v>0.62753551299999999</v>
      </c>
      <c r="BA127" s="7">
        <f>VLOOKUP($H127,'[1]Unit factor_selected'!$F$3:$AC$346,'[1]Unit factor_selected'!S$1,FALSE)</f>
        <v>2.3492111E-2</v>
      </c>
      <c r="BB127" s="7">
        <f>VLOOKUP($H127,'[1]Unit factor_selected'!$F$3:$AC$346,'[1]Unit factor_selected'!T$1,FALSE)</f>
        <v>7.6371329999999999E-3</v>
      </c>
      <c r="BC127" s="7">
        <f>VLOOKUP($H127,'[1]Unit factor_selected'!$F$3:$AC$346,'[1]Unit factor_selected'!U$1,FALSE)</f>
        <v>4.7975528000000003E-2</v>
      </c>
      <c r="BD127" s="7">
        <f>VLOOKUP($H127,'[1]Unit factor_selected'!$F$3:$AC$346,'[1]Unit factor_selected'!V$1,FALSE)</f>
        <v>7.7400000000000004E-6</v>
      </c>
      <c r="BE127" s="7">
        <f>VLOOKUP($H127,'[1]Unit factor_selected'!$F$3:$AC$346,'[1]Unit factor_selected'!W$1,FALSE)</f>
        <v>2.8525209999999998E-3</v>
      </c>
      <c r="BF127" s="7">
        <f>VLOOKUP($H127,'[1]Unit factor_selected'!$F$3:$AC$346,'[1]Unit factor_selected'!X$1,FALSE)</f>
        <v>8.8226199999999998E-4</v>
      </c>
      <c r="BG127" s="7">
        <f>VLOOKUP($H127,'[1]Unit factor_selected'!$F$3:$AC$346,'[1]Unit factor_selected'!Y$1,FALSE)</f>
        <v>8.9534100000000002E-4</v>
      </c>
      <c r="BH127" s="7">
        <f>VLOOKUP($H127,'[1]Unit factor_selected'!$F$3:$AC$346,'[1]Unit factor_selected'!Z$1,FALSE)</f>
        <v>1.06E-7</v>
      </c>
      <c r="BI127" s="7">
        <f>VLOOKUP($H127,'[1]Unit factor_selected'!$F$3:$AC$346,'[1]Unit factor_selected'!AA$1,FALSE)</f>
        <v>1.1548350000000001E-3</v>
      </c>
      <c r="BJ127" s="5">
        <f>VLOOKUP($H127,'[1]Unit factor_selected'!$F$3:$AC$346,'[1]Unit factor_selected'!AB$1,FALSE)</f>
        <v>3.467873848</v>
      </c>
      <c r="BK127" s="77">
        <f>VLOOKUP($H127,'[1]Unit factor_selected'!$F$3:$AC$346,'[1]Unit factor_selected'!AC$1,FALSE)</f>
        <v>1.750473E-3</v>
      </c>
    </row>
    <row r="128" spans="2:63" x14ac:dyDescent="0.2">
      <c r="B128" s="61"/>
      <c r="C128" s="61"/>
      <c r="D128" s="62"/>
      <c r="E128" s="202" t="str">
        <f>'[1]Unit factor_selected'!C301</f>
        <v>H3PO4</v>
      </c>
      <c r="F128" s="203" t="str">
        <f>'[1]Unit factor_selected'!D301</f>
        <v>market for phosphoric acid, industrial grade, without water, in 85% solution state | phosphoric acid, industrial grade, without water, in 85% solution state | Cutoff, U</v>
      </c>
      <c r="G128" s="64" t="str">
        <f>'[1]Unit factor_selected'!E301</f>
        <v>GLO</v>
      </c>
      <c r="H128" s="3" t="str">
        <f>'[1]Unit factor_selected'!F301</f>
        <v>aaf114c4-0ce1-30f2-8a6e-feb3a9f07b3e</v>
      </c>
      <c r="I128" s="65">
        <v>1</v>
      </c>
      <c r="J128" s="65">
        <f t="shared" si="65"/>
        <v>1</v>
      </c>
      <c r="K128" s="103">
        <f>'[1]EV proj_BAU'!R115</f>
        <v>0</v>
      </c>
      <c r="L128" s="4">
        <f>'[1]EV proj_BAU'!S115</f>
        <v>0</v>
      </c>
      <c r="M128" s="4">
        <f>'[1]EV proj_BAU'!T115</f>
        <v>0</v>
      </c>
      <c r="N128" s="104">
        <f>'[1]EV proj_BAU'!U115</f>
        <v>37.147548</v>
      </c>
      <c r="O128" s="4">
        <f>'[1]EV proj_BAU'!V115</f>
        <v>0</v>
      </c>
      <c r="P128" s="4">
        <f>'[1]EV proj_BAU'!W115</f>
        <v>0</v>
      </c>
      <c r="Q128" s="204">
        <v>0</v>
      </c>
      <c r="R128" s="204">
        <v>0</v>
      </c>
      <c r="S128" s="4">
        <f>'[1]EV proj_BAU'!X115</f>
        <v>0</v>
      </c>
      <c r="T128" s="4">
        <f>'[1]EV proj_BAU'!Y115</f>
        <v>0</v>
      </c>
      <c r="U128" s="4">
        <f>'[1]EV proj_BAU'!Z115</f>
        <v>0</v>
      </c>
      <c r="V128" s="104">
        <f>'[1]EV proj_BAU'!AA115</f>
        <v>73.031349999999989</v>
      </c>
      <c r="W128" s="4">
        <f>'[1]EV proj_BAU'!AB115</f>
        <v>0</v>
      </c>
      <c r="X128" s="4">
        <f>'[1]EV proj_BAU'!AC115</f>
        <v>0</v>
      </c>
      <c r="Y128" s="204">
        <v>0</v>
      </c>
      <c r="Z128" s="205">
        <v>0</v>
      </c>
      <c r="AA128" s="71">
        <f t="shared" si="66"/>
        <v>0</v>
      </c>
      <c r="AB128" s="72">
        <f t="shared" si="64"/>
        <v>0</v>
      </c>
      <c r="AC128" s="72">
        <f t="shared" si="64"/>
        <v>0</v>
      </c>
      <c r="AD128" s="73">
        <f t="shared" si="64"/>
        <v>37.147548</v>
      </c>
      <c r="AE128" s="72">
        <f t="shared" si="64"/>
        <v>0</v>
      </c>
      <c r="AF128" s="72">
        <f t="shared" si="64"/>
        <v>0</v>
      </c>
      <c r="AG128" s="72">
        <f t="shared" si="64"/>
        <v>0</v>
      </c>
      <c r="AH128" s="72">
        <f t="shared" si="64"/>
        <v>0</v>
      </c>
      <c r="AI128" s="72">
        <f t="shared" si="64"/>
        <v>0</v>
      </c>
      <c r="AJ128" s="72">
        <f t="shared" si="64"/>
        <v>0</v>
      </c>
      <c r="AK128" s="72">
        <f t="shared" si="64"/>
        <v>0</v>
      </c>
      <c r="AL128" s="73">
        <f t="shared" si="64"/>
        <v>73.031349999999989</v>
      </c>
      <c r="AM128" s="72">
        <f t="shared" si="64"/>
        <v>0</v>
      </c>
      <c r="AN128" s="72">
        <f t="shared" si="64"/>
        <v>0</v>
      </c>
      <c r="AO128" s="72">
        <f t="shared" si="64"/>
        <v>0</v>
      </c>
      <c r="AP128" s="74">
        <f t="shared" si="64"/>
        <v>0</v>
      </c>
      <c r="AQ128" s="75" t="str">
        <f>VLOOKUP($H128,'[1]Unit factor_selected'!$F$3:$AC$346,'[1]Unit factor_selected'!H$1,FALSE)</f>
        <v>kg</v>
      </c>
      <c r="AR128" s="76">
        <f>VLOOKUP($H128,'[1]Unit factor_selected'!$F$3:$AC$346,'[1]Unit factor_selected'!J$1,FALSE)</f>
        <v>1.324439841</v>
      </c>
      <c r="AS128" s="6">
        <f>VLOOKUP($H128,'[1]Unit factor_selected'!$F$3:$AC$346,'[1]Unit factor_selected'!K$1,FALSE)</f>
        <v>19.574802980000001</v>
      </c>
      <c r="AT128" s="7">
        <f>VLOOKUP($H128,'[1]Unit factor_selected'!$F$3:$AC$346,'[1]Unit factor_selected'!L$1,FALSE)</f>
        <v>7.3078329999999997E-3</v>
      </c>
      <c r="AU128" s="5">
        <f>VLOOKUP($H128,'[1]Unit factor_selected'!$F$3:$AC$346,'[1]Unit factor_selected'!M$1,FALSE)</f>
        <v>0.36879337000000001</v>
      </c>
      <c r="AV128" s="7">
        <f>VLOOKUP($H128,'[1]Unit factor_selected'!$F$3:$AC$346,'[1]Unit factor_selected'!N$1,FALSE)</f>
        <v>0.40090129000000002</v>
      </c>
      <c r="AW128" s="7">
        <f>VLOOKUP($H128,'[1]Unit factor_selected'!$F$3:$AC$346,'[1]Unit factor_selected'!O$1,FALSE)</f>
        <v>1.843419E-3</v>
      </c>
      <c r="AX128" s="5">
        <f>VLOOKUP($H128,'[1]Unit factor_selected'!$F$3:$AC$346,'[1]Unit factor_selected'!P$1,FALSE)</f>
        <v>1.3392074380000001</v>
      </c>
      <c r="AY128" s="7">
        <f>VLOOKUP($H128,'[1]Unit factor_selected'!$F$3:$AC$346,'[1]Unit factor_selected'!Q$1,FALSE)</f>
        <v>1.1473801379999999</v>
      </c>
      <c r="AZ128" s="5">
        <f>VLOOKUP($H128,'[1]Unit factor_selected'!$F$3:$AC$346,'[1]Unit factor_selected'!R$1,FALSE)</f>
        <v>8.3842599609999997</v>
      </c>
      <c r="BA128" s="7">
        <f>VLOOKUP($H128,'[1]Unit factor_selected'!$F$3:$AC$346,'[1]Unit factor_selected'!S$1,FALSE)</f>
        <v>6.1778016999999998E-2</v>
      </c>
      <c r="BB128" s="7">
        <f>VLOOKUP($H128,'[1]Unit factor_selected'!$F$3:$AC$346,'[1]Unit factor_selected'!T$1,FALSE)</f>
        <v>0.32351561299999998</v>
      </c>
      <c r="BC128" s="7">
        <f>VLOOKUP($H128,'[1]Unit factor_selected'!$F$3:$AC$346,'[1]Unit factor_selected'!U$1,FALSE)</f>
        <v>0.53519015400000003</v>
      </c>
      <c r="BD128" s="7">
        <f>VLOOKUP($H128,'[1]Unit factor_selected'!$F$3:$AC$346,'[1]Unit factor_selected'!V$1,FALSE)</f>
        <v>4.5200000000000001E-5</v>
      </c>
      <c r="BE128" s="7">
        <f>VLOOKUP($H128,'[1]Unit factor_selected'!$F$3:$AC$346,'[1]Unit factor_selected'!W$1,FALSE)</f>
        <v>6.7241523999999997E-2</v>
      </c>
      <c r="BF128" s="7">
        <f>VLOOKUP($H128,'[1]Unit factor_selected'!$F$3:$AC$346,'[1]Unit factor_selected'!X$1,FALSE)</f>
        <v>4.1518120000000004E-3</v>
      </c>
      <c r="BG128" s="7">
        <f>VLOOKUP($H128,'[1]Unit factor_selected'!$F$3:$AC$346,'[1]Unit factor_selected'!Y$1,FALSE)</f>
        <v>4.2320150000000004E-3</v>
      </c>
      <c r="BH128" s="7">
        <f>VLOOKUP($H128,'[1]Unit factor_selected'!$F$3:$AC$346,'[1]Unit factor_selected'!Z$1,FALSE)</f>
        <v>5.4499999999999997E-7</v>
      </c>
      <c r="BI128" s="7">
        <f>VLOOKUP($H128,'[1]Unit factor_selected'!$F$3:$AC$346,'[1]Unit factor_selected'!AA$1,FALSE)</f>
        <v>2.2051424E-2</v>
      </c>
      <c r="BJ128" s="5">
        <f>VLOOKUP($H128,'[1]Unit factor_selected'!$F$3:$AC$346,'[1]Unit factor_selected'!AB$1,FALSE)</f>
        <v>39.139656629999998</v>
      </c>
      <c r="BK128" s="77">
        <f>VLOOKUP($H128,'[1]Unit factor_selected'!$F$3:$AC$346,'[1]Unit factor_selected'!AC$1,FALSE)</f>
        <v>0.122346547</v>
      </c>
    </row>
    <row r="129" spans="2:63" x14ac:dyDescent="0.2">
      <c r="B129" s="61"/>
      <c r="C129" s="61"/>
      <c r="D129" s="62"/>
      <c r="E129" s="75" t="str">
        <f>'[1]Unit factor_selected'!C22</f>
        <v>NaOH</v>
      </c>
      <c r="F129" s="102" t="str">
        <f>'[1]Unit factor_selected'!D22</f>
        <v>market for sodium hydroxide, without water, in 50% solution state | sodium hydroxide, without water, in 50% solution state | Cutoff</v>
      </c>
      <c r="G129" s="64" t="str">
        <f>'[1]Unit factor_selected'!E22</f>
        <v>GLO</v>
      </c>
      <c r="H129" s="3" t="str">
        <f>'[1]Unit factor_selected'!F22</f>
        <v>a89225aa-159f-3501-91c4-86d31259be56</v>
      </c>
      <c r="I129" s="65">
        <v>1</v>
      </c>
      <c r="J129" s="65">
        <f t="shared" si="65"/>
        <v>1</v>
      </c>
      <c r="K129" s="206">
        <f>'[1]EV proj_BAU'!R116</f>
        <v>38.437992000000001</v>
      </c>
      <c r="L129" s="104">
        <f>'[1]EV proj_BAU'!S116</f>
        <v>32.606208000000002</v>
      </c>
      <c r="M129" s="104">
        <f>'[1]EV proj_BAU'!T116</f>
        <v>34.096607999999996</v>
      </c>
      <c r="N129" s="4">
        <f>'[1]EV proj_BAU'!U116</f>
        <v>0</v>
      </c>
      <c r="O129" s="104">
        <f>'[1]EV proj_BAU'!V116</f>
        <v>31.439015999999995</v>
      </c>
      <c r="P129" s="104">
        <f>'[1]EV proj_BAU'!W116</f>
        <v>33.270048000000003</v>
      </c>
      <c r="Q129" s="204">
        <v>0</v>
      </c>
      <c r="R129" s="204">
        <v>0</v>
      </c>
      <c r="S129" s="104">
        <f>'[1]EV proj_BAU'!X116</f>
        <v>75.60230399999999</v>
      </c>
      <c r="T129" s="104">
        <f>'[1]EV proj_BAU'!Y116</f>
        <v>64.130831999999984</v>
      </c>
      <c r="U129" s="104">
        <f>'[1]EV proj_BAU'!Z116</f>
        <v>67.064256</v>
      </c>
      <c r="V129" s="4">
        <f>'[1]EV proj_BAU'!AA116</f>
        <v>0</v>
      </c>
      <c r="W129" s="104">
        <f>'[1]EV proj_BAU'!AB116</f>
        <v>61.838208000000002</v>
      </c>
      <c r="X129" s="104">
        <f>'[1]EV proj_BAU'!AC116</f>
        <v>65.439359999999994</v>
      </c>
      <c r="Y129" s="204">
        <v>0</v>
      </c>
      <c r="Z129" s="205">
        <v>0</v>
      </c>
      <c r="AA129" s="165">
        <f t="shared" si="66"/>
        <v>38.437992000000001</v>
      </c>
      <c r="AB129" s="73">
        <f t="shared" si="64"/>
        <v>32.606208000000002</v>
      </c>
      <c r="AC129" s="73">
        <f t="shared" si="64"/>
        <v>34.096607999999996</v>
      </c>
      <c r="AD129" s="72">
        <f t="shared" si="64"/>
        <v>0</v>
      </c>
      <c r="AE129" s="73">
        <f t="shared" si="64"/>
        <v>31.439015999999995</v>
      </c>
      <c r="AF129" s="73">
        <f t="shared" si="64"/>
        <v>33.270048000000003</v>
      </c>
      <c r="AG129" s="72">
        <f t="shared" si="64"/>
        <v>0</v>
      </c>
      <c r="AH129" s="72">
        <f t="shared" si="64"/>
        <v>0</v>
      </c>
      <c r="AI129" s="73">
        <f t="shared" si="64"/>
        <v>75.60230399999999</v>
      </c>
      <c r="AJ129" s="73">
        <f t="shared" si="64"/>
        <v>64.130831999999984</v>
      </c>
      <c r="AK129" s="73">
        <f t="shared" si="64"/>
        <v>67.064256</v>
      </c>
      <c r="AL129" s="72">
        <f t="shared" si="64"/>
        <v>0</v>
      </c>
      <c r="AM129" s="73">
        <f t="shared" si="64"/>
        <v>61.838208000000002</v>
      </c>
      <c r="AN129" s="73">
        <f t="shared" si="64"/>
        <v>65.439359999999994</v>
      </c>
      <c r="AO129" s="72">
        <f t="shared" si="64"/>
        <v>0</v>
      </c>
      <c r="AP129" s="74">
        <f t="shared" si="64"/>
        <v>0</v>
      </c>
      <c r="AQ129" s="75" t="str">
        <f>VLOOKUP($H129,'[1]Unit factor_selected'!$F$3:$AC$346,'[1]Unit factor_selected'!H$1,FALSE)</f>
        <v>kg</v>
      </c>
      <c r="AR129" s="76">
        <f>VLOOKUP($H129,'[1]Unit factor_selected'!$F$3:$AC$346,'[1]Unit factor_selected'!J$1,FALSE)</f>
        <v>1.0940259881613299</v>
      </c>
      <c r="AS129" s="6">
        <f>VLOOKUP($H129,'[1]Unit factor_selected'!$F$3:$AC$346,'[1]Unit factor_selected'!K$1,FALSE)</f>
        <v>18.514234198527902</v>
      </c>
      <c r="AT129" s="7">
        <f>VLOOKUP($H129,'[1]Unit factor_selected'!$F$3:$AC$346,'[1]Unit factor_selected'!L$1,FALSE)</f>
        <v>2.3914949401721598E-3</v>
      </c>
      <c r="AU129" s="5">
        <f>VLOOKUP($H129,'[1]Unit factor_selected'!$F$3:$AC$346,'[1]Unit factor_selected'!M$1,FALSE)</f>
        <v>0.291103448862708</v>
      </c>
      <c r="AV129" s="7">
        <f>VLOOKUP($H129,'[1]Unit factor_selected'!$F$3:$AC$346,'[1]Unit factor_selected'!N$1,FALSE)</f>
        <v>6.9720092486345198E-2</v>
      </c>
      <c r="AW129" s="7">
        <f>VLOOKUP($H129,'[1]Unit factor_selected'!$F$3:$AC$346,'[1]Unit factor_selected'!O$1,FALSE)</f>
        <v>4.9774969382123605E-4</v>
      </c>
      <c r="AX129" s="5">
        <f>VLOOKUP($H129,'[1]Unit factor_selected'!$F$3:$AC$346,'[1]Unit factor_selected'!P$1,FALSE)</f>
        <v>1.1105252246898401</v>
      </c>
      <c r="AY129" s="7">
        <f>VLOOKUP($H129,'[1]Unit factor_selected'!$F$3:$AC$346,'[1]Unit factor_selected'!Q$1,FALSE)</f>
        <v>7.7535553937423396E-2</v>
      </c>
      <c r="AZ129" s="5">
        <f>VLOOKUP($H129,'[1]Unit factor_selected'!$F$3:$AC$346,'[1]Unit factor_selected'!R$1,FALSE)</f>
        <v>1.45632777744032</v>
      </c>
      <c r="BA129" s="7">
        <f>VLOOKUP($H129,'[1]Unit factor_selected'!$F$3:$AC$346,'[1]Unit factor_selected'!S$1,FALSE)</f>
        <v>0.15253335833350801</v>
      </c>
      <c r="BB129" s="7">
        <f>VLOOKUP($H129,'[1]Unit factor_selected'!$F$3:$AC$346,'[1]Unit factor_selected'!T$1,FALSE)</f>
        <v>1.73834625498934E-2</v>
      </c>
      <c r="BC129" s="7">
        <f>VLOOKUP($H129,'[1]Unit factor_selected'!$F$3:$AC$346,'[1]Unit factor_selected'!U$1,FALSE)</f>
        <v>9.1487363137936595E-2</v>
      </c>
      <c r="BD129" s="7">
        <f>VLOOKUP($H129,'[1]Unit factor_selected'!$F$3:$AC$346,'[1]Unit factor_selected'!V$1,FALSE)</f>
        <v>5.9482256650990002E-5</v>
      </c>
      <c r="BE129" s="7">
        <f>VLOOKUP($H129,'[1]Unit factor_selected'!$F$3:$AC$346,'[1]Unit factor_selected'!W$1,FALSE)</f>
        <v>4.4251824550031E-3</v>
      </c>
      <c r="BF129" s="7">
        <f>VLOOKUP($H129,'[1]Unit factor_selected'!$F$3:$AC$346,'[1]Unit factor_selected'!X$1,FALSE)</f>
        <v>2.7543835043433999E-3</v>
      </c>
      <c r="BG129" s="7">
        <f>VLOOKUP($H129,'[1]Unit factor_selected'!$F$3:$AC$346,'[1]Unit factor_selected'!Y$1,FALSE)</f>
        <v>2.7893399814862998E-3</v>
      </c>
      <c r="BH129" s="7">
        <f>VLOOKUP($H129,'[1]Unit factor_selected'!$F$3:$AC$346,'[1]Unit factor_selected'!Z$1,FALSE)</f>
        <v>1.35903671286348E-6</v>
      </c>
      <c r="BI129" s="7">
        <f>VLOOKUP($H129,'[1]Unit factor_selected'!$F$3:$AC$346,'[1]Unit factor_selected'!AA$1,FALSE)</f>
        <v>3.9736261066172004E-3</v>
      </c>
      <c r="BJ129" s="5">
        <f>VLOOKUP($H129,'[1]Unit factor_selected'!$F$3:$AC$346,'[1]Unit factor_selected'!AB$1,FALSE)</f>
        <v>5.71423690242578</v>
      </c>
      <c r="BK129" s="77">
        <f>VLOOKUP($H129,'[1]Unit factor_selected'!$F$3:$AC$346,'[1]Unit factor_selected'!AC$1,FALSE)</f>
        <v>3.40279533072693E-2</v>
      </c>
    </row>
    <row r="130" spans="2:63" x14ac:dyDescent="0.2">
      <c r="B130" s="61"/>
      <c r="C130" s="61"/>
      <c r="D130" s="62"/>
      <c r="E130" s="75" t="str">
        <f>'[1]Unit factor_selected'!C23</f>
        <v>Ammonia</v>
      </c>
      <c r="F130" s="102" t="str">
        <f>'[1]Unit factor_selected'!D23</f>
        <v>market for ammonia, anhydrous, liquid | ammonia, anhydrous, liquid | Cutoff</v>
      </c>
      <c r="G130" s="64" t="str">
        <f>'[1]Unit factor_selected'!E23</f>
        <v>RNA</v>
      </c>
      <c r="H130" s="3" t="str">
        <f>'[1]Unit factor_selected'!F23</f>
        <v>4baf62ce-6c0a-4058-937f-edec2938bb84</v>
      </c>
      <c r="I130" s="65">
        <v>1</v>
      </c>
      <c r="J130" s="65">
        <f t="shared" si="65"/>
        <v>1</v>
      </c>
      <c r="K130" s="206">
        <f>'[1]EV proj_BAU'!R117</f>
        <v>2.6508959999999999</v>
      </c>
      <c r="L130" s="104">
        <f>'[1]EV proj_BAU'!S117</f>
        <v>2.248704</v>
      </c>
      <c r="M130" s="104">
        <f>'[1]EV proj_BAU'!T117</f>
        <v>14.206919999999998</v>
      </c>
      <c r="N130" s="4">
        <f>'[1]EV proj_BAU'!U117</f>
        <v>0</v>
      </c>
      <c r="O130" s="104">
        <f>'[1]EV proj_BAU'!V117</f>
        <v>2.1682079999999995</v>
      </c>
      <c r="P130" s="104">
        <f>'[1]EV proj_BAU'!W117</f>
        <v>13.862520000000002</v>
      </c>
      <c r="Q130" s="204">
        <v>0</v>
      </c>
      <c r="R130" s="204">
        <v>0</v>
      </c>
      <c r="S130" s="104">
        <f>'[1]EV proj_BAU'!X117</f>
        <v>5.213951999999999</v>
      </c>
      <c r="T130" s="104">
        <f>'[1]EV proj_BAU'!Y117</f>
        <v>4.4228159999999992</v>
      </c>
      <c r="U130" s="104">
        <f>'[1]EV proj_BAU'!Z117</f>
        <v>27.943440000000002</v>
      </c>
      <c r="V130" s="4">
        <f>'[1]EV proj_BAU'!AA117</f>
        <v>0</v>
      </c>
      <c r="W130" s="104">
        <f>'[1]EV proj_BAU'!AB117</f>
        <v>4.2647040000000001</v>
      </c>
      <c r="X130" s="104">
        <f>'[1]EV proj_BAU'!AC117</f>
        <v>27.266399999999997</v>
      </c>
      <c r="Y130" s="204">
        <v>0</v>
      </c>
      <c r="Z130" s="205">
        <v>0</v>
      </c>
      <c r="AA130" s="165">
        <f t="shared" si="66"/>
        <v>2.6508959999999999</v>
      </c>
      <c r="AB130" s="73">
        <f t="shared" si="64"/>
        <v>2.248704</v>
      </c>
      <c r="AC130" s="73">
        <f t="shared" si="64"/>
        <v>14.206919999999998</v>
      </c>
      <c r="AD130" s="72">
        <f t="shared" si="64"/>
        <v>0</v>
      </c>
      <c r="AE130" s="73">
        <f t="shared" si="64"/>
        <v>2.1682079999999995</v>
      </c>
      <c r="AF130" s="73">
        <f t="shared" si="64"/>
        <v>13.862520000000002</v>
      </c>
      <c r="AG130" s="72">
        <f t="shared" si="64"/>
        <v>0</v>
      </c>
      <c r="AH130" s="72">
        <f t="shared" si="64"/>
        <v>0</v>
      </c>
      <c r="AI130" s="73">
        <f t="shared" si="64"/>
        <v>5.213951999999999</v>
      </c>
      <c r="AJ130" s="73">
        <f t="shared" si="64"/>
        <v>4.4228159999999992</v>
      </c>
      <c r="AK130" s="73">
        <f t="shared" si="64"/>
        <v>27.943440000000002</v>
      </c>
      <c r="AL130" s="72">
        <f t="shared" si="64"/>
        <v>0</v>
      </c>
      <c r="AM130" s="73">
        <f t="shared" si="64"/>
        <v>4.2647040000000001</v>
      </c>
      <c r="AN130" s="73">
        <f t="shared" si="64"/>
        <v>27.266399999999997</v>
      </c>
      <c r="AO130" s="72">
        <f t="shared" si="64"/>
        <v>0</v>
      </c>
      <c r="AP130" s="74">
        <f t="shared" si="64"/>
        <v>0</v>
      </c>
      <c r="AQ130" s="75" t="str">
        <f>VLOOKUP($H130,'[1]Unit factor_selected'!$F$3:$AC$346,'[1]Unit factor_selected'!H$1,FALSE)</f>
        <v>kg</v>
      </c>
      <c r="AR130" s="76">
        <f>VLOOKUP($H130,'[1]Unit factor_selected'!$F$3:$AC$346,'[1]Unit factor_selected'!J$1,FALSE)</f>
        <v>2.5764638390830998</v>
      </c>
      <c r="AS130" s="6">
        <f>VLOOKUP($H130,'[1]Unit factor_selected'!$F$3:$AC$346,'[1]Unit factor_selected'!K$1,FALSE)</f>
        <v>41.730298738081999</v>
      </c>
      <c r="AT130" s="7">
        <f>VLOOKUP($H130,'[1]Unit factor_selected'!$F$3:$AC$346,'[1]Unit factor_selected'!L$1,FALSE)</f>
        <v>1.0333420532744201E-3</v>
      </c>
      <c r="AU130" s="5">
        <f>VLOOKUP($H130,'[1]Unit factor_selected'!$F$3:$AC$346,'[1]Unit factor_selected'!M$1,FALSE)</f>
        <v>0.90252196689137298</v>
      </c>
      <c r="AV130" s="7">
        <f>VLOOKUP($H130,'[1]Unit factor_selected'!$F$3:$AC$346,'[1]Unit factor_selected'!N$1,FALSE)</f>
        <v>4.0892871894494497E-2</v>
      </c>
      <c r="AW130" s="7">
        <f>VLOOKUP($H130,'[1]Unit factor_selected'!$F$3:$AC$346,'[1]Unit factor_selected'!O$1,FALSE)</f>
        <v>8.5212428983898897E-5</v>
      </c>
      <c r="AX130" s="5">
        <f>VLOOKUP($H130,'[1]Unit factor_selected'!$F$3:$AC$346,'[1]Unit factor_selected'!P$1,FALSE)</f>
        <v>2.6192729202135401</v>
      </c>
      <c r="AY130" s="7">
        <f>VLOOKUP($H130,'[1]Unit factor_selected'!$F$3:$AC$346,'[1]Unit factor_selected'!Q$1,FALSE)</f>
        <v>4.1871872017700297E-2</v>
      </c>
      <c r="AZ130" s="5">
        <f>VLOOKUP($H130,'[1]Unit factor_selected'!$F$3:$AC$346,'[1]Unit factor_selected'!R$1,FALSE)</f>
        <v>0.67449164716980603</v>
      </c>
      <c r="BA130" s="7">
        <f>VLOOKUP($H130,'[1]Unit factor_selected'!$F$3:$AC$346,'[1]Unit factor_selected'!S$1,FALSE)</f>
        <v>1.2781384352557001E-2</v>
      </c>
      <c r="BB130" s="7">
        <f>VLOOKUP($H130,'[1]Unit factor_selected'!$F$3:$AC$346,'[1]Unit factor_selected'!T$1,FALSE)</f>
        <v>6.9852605081084799E-3</v>
      </c>
      <c r="BC130" s="7">
        <f>VLOOKUP($H130,'[1]Unit factor_selected'!$F$3:$AC$346,'[1]Unit factor_selected'!U$1,FALSE)</f>
        <v>5.3339957235816603E-2</v>
      </c>
      <c r="BD130" s="7">
        <f>VLOOKUP($H130,'[1]Unit factor_selected'!$F$3:$AC$346,'[1]Unit factor_selected'!V$1,FALSE)</f>
        <v>4.6112913646000403E-5</v>
      </c>
      <c r="BE130" s="7">
        <f>VLOOKUP($H130,'[1]Unit factor_selected'!$F$3:$AC$346,'[1]Unit factor_selected'!W$1,FALSE)</f>
        <v>5.1317170832289602E-3</v>
      </c>
      <c r="BF130" s="7">
        <f>VLOOKUP($H130,'[1]Unit factor_selected'!$F$3:$AC$346,'[1]Unit factor_selected'!X$1,FALSE)</f>
        <v>2.3935559007103799E-3</v>
      </c>
      <c r="BG130" s="7">
        <f>VLOOKUP($H130,'[1]Unit factor_selected'!$F$3:$AC$346,'[1]Unit factor_selected'!Y$1,FALSE)</f>
        <v>2.49231476311902E-3</v>
      </c>
      <c r="BH130" s="7">
        <f>VLOOKUP($H130,'[1]Unit factor_selected'!$F$3:$AC$346,'[1]Unit factor_selected'!Z$1,FALSE)</f>
        <v>4.8920212621344605E-7</v>
      </c>
      <c r="BI130" s="7">
        <f>VLOOKUP($H130,'[1]Unit factor_selected'!$F$3:$AC$346,'[1]Unit factor_selected'!AA$1,FALSE)</f>
        <v>3.00823015026991E-3</v>
      </c>
      <c r="BJ130" s="5">
        <f>VLOOKUP($H130,'[1]Unit factor_selected'!$F$3:$AC$346,'[1]Unit factor_selected'!AB$1,FALSE)</f>
        <v>4.0088642031334398</v>
      </c>
      <c r="BK130" s="77">
        <f>VLOOKUP($H130,'[1]Unit factor_selected'!$F$3:$AC$346,'[1]Unit factor_selected'!AC$1,FALSE)</f>
        <v>5.6039324571725897E-2</v>
      </c>
    </row>
    <row r="131" spans="2:63" x14ac:dyDescent="0.2">
      <c r="B131" s="61"/>
      <c r="C131" s="61"/>
      <c r="D131" s="62"/>
      <c r="E131" s="75" t="str">
        <f>'[1]Unit factor_selected'!C24</f>
        <v>Oxygen</v>
      </c>
      <c r="F131" s="102" t="str">
        <f>'[1]Unit factor_selected'!D24</f>
        <v>market for oxygen, liquid | oxygen, liquid | Cutoff</v>
      </c>
      <c r="G131" s="64" t="str">
        <f>'[1]Unit factor_selected'!E24</f>
        <v>RoW</v>
      </c>
      <c r="H131" s="3" t="str">
        <f>'[1]Unit factor_selected'!F24</f>
        <v>fa036bed-ef0c-3049-bc93-44ec873efa87</v>
      </c>
      <c r="I131" s="65">
        <v>1</v>
      </c>
      <c r="J131" s="65">
        <f t="shared" si="65"/>
        <v>1</v>
      </c>
      <c r="K131" s="207">
        <f>'[1]EV proj_BAU'!R118</f>
        <v>0</v>
      </c>
      <c r="L131" s="208">
        <f>'[1]EV proj_BAU'!S118</f>
        <v>0</v>
      </c>
      <c r="M131" s="104">
        <f>'[1]EV proj_BAU'!T118</f>
        <v>1.623648</v>
      </c>
      <c r="N131" s="4">
        <f>'[1]EV proj_BAU'!U118</f>
        <v>0</v>
      </c>
      <c r="O131" s="4">
        <f>'[1]EV proj_BAU'!V118</f>
        <v>0</v>
      </c>
      <c r="P131" s="104">
        <f>'[1]EV proj_BAU'!W118</f>
        <v>1.5842880000000004</v>
      </c>
      <c r="Q131" s="204">
        <v>0</v>
      </c>
      <c r="R131" s="104">
        <f>'[1]EV proj_BAU'!AJ72</f>
        <v>7.0355063115274463</v>
      </c>
      <c r="S131" s="4">
        <f>'[1]EV proj_BAU'!X118</f>
        <v>0</v>
      </c>
      <c r="T131" s="4">
        <f>'[1]EV proj_BAU'!Y118</f>
        <v>0</v>
      </c>
      <c r="U131" s="104">
        <f>'[1]EV proj_BAU'!Z118</f>
        <v>3.1935360000000004</v>
      </c>
      <c r="V131" s="4">
        <f>'[1]EV proj_BAU'!AA118</f>
        <v>0</v>
      </c>
      <c r="W131" s="4">
        <f>'[1]EV proj_BAU'!AB118</f>
        <v>0</v>
      </c>
      <c r="X131" s="104">
        <f>'[1]EV proj_BAU'!AC118</f>
        <v>3.1161599999999998</v>
      </c>
      <c r="Y131" s="4">
        <v>0</v>
      </c>
      <c r="Z131" s="158">
        <f>'[1]EV proj_BAU'!AK72</f>
        <v>14.452669397830256</v>
      </c>
      <c r="AA131" s="165">
        <f t="shared" si="66"/>
        <v>0</v>
      </c>
      <c r="AB131" s="73">
        <f t="shared" si="64"/>
        <v>0</v>
      </c>
      <c r="AC131" s="73">
        <f t="shared" si="64"/>
        <v>1.623648</v>
      </c>
      <c r="AD131" s="72">
        <f t="shared" si="64"/>
        <v>0</v>
      </c>
      <c r="AE131" s="72">
        <f t="shared" si="64"/>
        <v>0</v>
      </c>
      <c r="AF131" s="73">
        <f t="shared" si="64"/>
        <v>1.5842880000000004</v>
      </c>
      <c r="AG131" s="72">
        <f t="shared" si="64"/>
        <v>0</v>
      </c>
      <c r="AH131" s="73">
        <f t="shared" si="64"/>
        <v>7.0355063115274463</v>
      </c>
      <c r="AI131" s="6">
        <f t="shared" si="64"/>
        <v>0</v>
      </c>
      <c r="AJ131" s="6">
        <f t="shared" si="64"/>
        <v>0</v>
      </c>
      <c r="AK131" s="73">
        <f t="shared" si="64"/>
        <v>3.1935360000000004</v>
      </c>
      <c r="AL131" s="72">
        <f t="shared" si="64"/>
        <v>0</v>
      </c>
      <c r="AM131" s="139">
        <f t="shared" si="64"/>
        <v>0</v>
      </c>
      <c r="AN131" s="73">
        <f t="shared" si="64"/>
        <v>3.1161599999999998</v>
      </c>
      <c r="AO131" s="72">
        <f t="shared" si="64"/>
        <v>0</v>
      </c>
      <c r="AP131" s="140">
        <f t="shared" si="64"/>
        <v>14.452669397830256</v>
      </c>
      <c r="AQ131" s="75" t="str">
        <f>VLOOKUP($H131,'[1]Unit factor_selected'!$F$3:$AC$346,'[1]Unit factor_selected'!H$1,FALSE)</f>
        <v>kg</v>
      </c>
      <c r="AR131" s="76">
        <f>VLOOKUP($H131,'[1]Unit factor_selected'!$F$3:$AC$346,'[1]Unit factor_selected'!J$1,FALSE)</f>
        <v>0.914493403926673</v>
      </c>
      <c r="AS131" s="6">
        <f>VLOOKUP($H131,'[1]Unit factor_selected'!$F$3:$AC$346,'[1]Unit factor_selected'!K$1,FALSE)</f>
        <v>14.779374300708101</v>
      </c>
      <c r="AT131" s="7">
        <f>VLOOKUP($H131,'[1]Unit factor_selected'!$F$3:$AC$346,'[1]Unit factor_selected'!L$1,FALSE)</f>
        <v>2.0493684799615299E-3</v>
      </c>
      <c r="AU131" s="5">
        <f>VLOOKUP($H131,'[1]Unit factor_selected'!$F$3:$AC$346,'[1]Unit factor_selected'!M$1,FALSE)</f>
        <v>0.243765345833445</v>
      </c>
      <c r="AV131" s="7">
        <f>VLOOKUP($H131,'[1]Unit factor_selected'!$F$3:$AC$346,'[1]Unit factor_selected'!N$1,FALSE)</f>
        <v>2.27941614633848E-2</v>
      </c>
      <c r="AW131" s="7">
        <f>VLOOKUP($H131,'[1]Unit factor_selected'!$F$3:$AC$346,'[1]Unit factor_selected'!O$1,FALSE)</f>
        <v>3.8024540708178801E-4</v>
      </c>
      <c r="AX131" s="5">
        <f>VLOOKUP($H131,'[1]Unit factor_selected'!$F$3:$AC$346,'[1]Unit factor_selected'!P$1,FALSE)</f>
        <v>0.92906892128224705</v>
      </c>
      <c r="AY131" s="7">
        <f>VLOOKUP($H131,'[1]Unit factor_selected'!$F$3:$AC$346,'[1]Unit factor_selected'!Q$1,FALSE)</f>
        <v>3.5809439678605497E-2</v>
      </c>
      <c r="AZ131" s="5">
        <f>VLOOKUP($H131,'[1]Unit factor_selected'!$F$3:$AC$346,'[1]Unit factor_selected'!R$1,FALSE)</f>
        <v>0.655505527352502</v>
      </c>
      <c r="BA131" s="7">
        <f>VLOOKUP($H131,'[1]Unit factor_selected'!$F$3:$AC$346,'[1]Unit factor_selected'!S$1,FALSE)</f>
        <v>0.10460820162428799</v>
      </c>
      <c r="BB131" s="7">
        <f>VLOOKUP($H131,'[1]Unit factor_selected'!$F$3:$AC$346,'[1]Unit factor_selected'!T$1,FALSE)</f>
        <v>4.5647500292037803E-3</v>
      </c>
      <c r="BC131" s="7">
        <f>VLOOKUP($H131,'[1]Unit factor_selected'!$F$3:$AC$346,'[1]Unit factor_selected'!U$1,FALSE)</f>
        <v>3.0169543017816498E-2</v>
      </c>
      <c r="BD131" s="7">
        <f>VLOOKUP($H131,'[1]Unit factor_selected'!$F$3:$AC$346,'[1]Unit factor_selected'!V$1,FALSE)</f>
        <v>2.8032293797923E-5</v>
      </c>
      <c r="BE131" s="7">
        <f>VLOOKUP($H131,'[1]Unit factor_selected'!$F$3:$AC$346,'[1]Unit factor_selected'!W$1,FALSE)</f>
        <v>6.1626138781631498E-4</v>
      </c>
      <c r="BF131" s="7">
        <f>VLOOKUP($H131,'[1]Unit factor_selected'!$F$3:$AC$346,'[1]Unit factor_selected'!X$1,FALSE)</f>
        <v>1.9562440447556E-3</v>
      </c>
      <c r="BG131" s="7">
        <f>VLOOKUP($H131,'[1]Unit factor_selected'!$F$3:$AC$346,'[1]Unit factor_selected'!Y$1,FALSE)</f>
        <v>1.9743549714387599E-3</v>
      </c>
      <c r="BH131" s="7">
        <f>VLOOKUP($H131,'[1]Unit factor_selected'!$F$3:$AC$346,'[1]Unit factor_selected'!Z$1,FALSE)</f>
        <v>3.5566715053367098E-7</v>
      </c>
      <c r="BI131" s="7">
        <f>VLOOKUP($H131,'[1]Unit factor_selected'!$F$3:$AC$346,'[1]Unit factor_selected'!AA$1,FALSE)</f>
        <v>2.9693243766324802E-3</v>
      </c>
      <c r="BJ131" s="5">
        <f>VLOOKUP($H131,'[1]Unit factor_selected'!$F$3:$AC$346,'[1]Unit factor_selected'!AB$1,FALSE)</f>
        <v>0.93309838584633797</v>
      </c>
      <c r="BK131" s="77">
        <f>VLOOKUP($H131,'[1]Unit factor_selected'!$F$3:$AC$346,'[1]Unit factor_selected'!AC$1,FALSE)</f>
        <v>2.7098009779650298E-2</v>
      </c>
    </row>
    <row r="132" spans="2:63" x14ac:dyDescent="0.2">
      <c r="B132" s="61"/>
      <c r="C132" s="61"/>
      <c r="D132" s="62"/>
      <c r="E132" s="91" t="str">
        <f>'[1]Unit factor_selected'!C15</f>
        <v>Decarbonised Water</v>
      </c>
      <c r="F132" s="106" t="str">
        <f>'[1]Unit factor_selected'!D15</f>
        <v>market for water, decarbonised | water, decarbonised | Cutoff, U</v>
      </c>
      <c r="G132" s="80" t="str">
        <f>'[1]Unit factor_selected'!E15</f>
        <v>RoW</v>
      </c>
      <c r="H132" s="81" t="str">
        <f>'[1]Unit factor_selected'!F15</f>
        <v>7d2d9e98-3dd7-4808-994f-95116df8194e</v>
      </c>
      <c r="I132" s="82">
        <v>1</v>
      </c>
      <c r="J132" s="82">
        <f t="shared" si="65"/>
        <v>1</v>
      </c>
      <c r="K132" s="209">
        <f>'[1]EV proj_BAU'!R119</f>
        <v>28.276224000000003</v>
      </c>
      <c r="L132" s="109">
        <f>'[1]EV proj_BAU'!S119</f>
        <v>23.986176</v>
      </c>
      <c r="M132" s="109">
        <f>'[1]EV proj_BAU'!T119</f>
        <v>25.978368</v>
      </c>
      <c r="N132" s="109">
        <f>'[1]EV proj_BAU'!U119</f>
        <v>2756.1084000000001</v>
      </c>
      <c r="O132" s="109">
        <f>'[1]EV proj_BAU'!V119</f>
        <v>23.127551999999998</v>
      </c>
      <c r="P132" s="109">
        <f>'[1]EV proj_BAU'!W119</f>
        <v>25.348608000000006</v>
      </c>
      <c r="Q132" s="108">
        <v>0</v>
      </c>
      <c r="R132" s="108">
        <v>0</v>
      </c>
      <c r="S132" s="109">
        <f>'[1]EV proj_BAU'!X119</f>
        <v>55.615487999999999</v>
      </c>
      <c r="T132" s="109">
        <f>'[1]EV proj_BAU'!Y119</f>
        <v>47.176703999999994</v>
      </c>
      <c r="U132" s="109">
        <f>'[1]EV proj_BAU'!Z119</f>
        <v>51.096576000000006</v>
      </c>
      <c r="V132" s="109">
        <f>'[1]EV proj_BAU'!AA119</f>
        <v>5418.4549999999999</v>
      </c>
      <c r="W132" s="109">
        <f>'[1]EV proj_BAU'!AB119</f>
        <v>45.490176000000005</v>
      </c>
      <c r="X132" s="109">
        <f>'[1]EV proj_BAU'!AC119</f>
        <v>49.858559999999997</v>
      </c>
      <c r="Y132" s="108">
        <v>0</v>
      </c>
      <c r="Z132" s="110">
        <v>0</v>
      </c>
      <c r="AA132" s="168">
        <f t="shared" si="66"/>
        <v>28.276224000000003</v>
      </c>
      <c r="AB132" s="35">
        <f t="shared" si="64"/>
        <v>23.986176</v>
      </c>
      <c r="AC132" s="35">
        <f t="shared" si="64"/>
        <v>25.978368</v>
      </c>
      <c r="AD132" s="35">
        <f t="shared" si="64"/>
        <v>2756.1084000000001</v>
      </c>
      <c r="AE132" s="35">
        <f t="shared" si="64"/>
        <v>23.127551999999998</v>
      </c>
      <c r="AF132" s="35">
        <f t="shared" si="64"/>
        <v>25.348608000000006</v>
      </c>
      <c r="AG132" s="89">
        <f t="shared" si="64"/>
        <v>0</v>
      </c>
      <c r="AH132" s="89">
        <f t="shared" si="64"/>
        <v>0</v>
      </c>
      <c r="AI132" s="35">
        <f t="shared" si="64"/>
        <v>55.615487999999999</v>
      </c>
      <c r="AJ132" s="35">
        <f t="shared" si="64"/>
        <v>47.176703999999994</v>
      </c>
      <c r="AK132" s="35">
        <f t="shared" si="64"/>
        <v>51.096576000000006</v>
      </c>
      <c r="AL132" s="35">
        <f t="shared" si="64"/>
        <v>5418.4549999999999</v>
      </c>
      <c r="AM132" s="35">
        <f t="shared" si="64"/>
        <v>45.490176000000005</v>
      </c>
      <c r="AN132" s="35">
        <f t="shared" si="64"/>
        <v>49.858559999999997</v>
      </c>
      <c r="AO132" s="89">
        <f t="shared" si="64"/>
        <v>0</v>
      </c>
      <c r="AP132" s="90">
        <f t="shared" si="64"/>
        <v>0</v>
      </c>
      <c r="AQ132" s="91" t="str">
        <f>VLOOKUP($H132,'[1]Unit factor_selected'!$F$3:$AC$346,'[1]Unit factor_selected'!H$1,FALSE)</f>
        <v>kg</v>
      </c>
      <c r="AR132" s="92">
        <f>VLOOKUP($H132,'[1]Unit factor_selected'!$F$3:$AC$346,'[1]Unit factor_selected'!J$1,FALSE)</f>
        <v>7.33932337217713E-5</v>
      </c>
      <c r="AS132" s="93">
        <f>VLOOKUP($H132,'[1]Unit factor_selected'!$F$3:$AC$346,'[1]Unit factor_selected'!K$1,FALSE)</f>
        <v>1.554064448122E-3</v>
      </c>
      <c r="AT132" s="94">
        <f>VLOOKUP($H132,'[1]Unit factor_selected'!$F$3:$AC$346,'[1]Unit factor_selected'!L$1,FALSE)</f>
        <v>8.8753508561342304E-8</v>
      </c>
      <c r="AU132" s="95">
        <f>VLOOKUP($H132,'[1]Unit factor_selected'!$F$3:$AC$346,'[1]Unit factor_selected'!M$1,FALSE)</f>
        <v>2.4228314001563201E-5</v>
      </c>
      <c r="AV132" s="94">
        <f>VLOOKUP($H132,'[1]Unit factor_selected'!$F$3:$AC$346,'[1]Unit factor_selected'!N$1,FALSE)</f>
        <v>4.0205988980611102E-6</v>
      </c>
      <c r="AW132" s="94">
        <f>VLOOKUP($H132,'[1]Unit factor_selected'!$F$3:$AC$346,'[1]Unit factor_selected'!O$1,FALSE)</f>
        <v>2.18513224524162E-7</v>
      </c>
      <c r="AX132" s="95">
        <f>VLOOKUP($H132,'[1]Unit factor_selected'!$F$3:$AC$346,'[1]Unit factor_selected'!P$1,FALSE)</f>
        <v>7.4144530634284004E-5</v>
      </c>
      <c r="AY132" s="94">
        <f>VLOOKUP($H132,'[1]Unit factor_selected'!$F$3:$AC$346,'[1]Unit factor_selected'!Q$1,FALSE)</f>
        <v>3.9562691636093299E-5</v>
      </c>
      <c r="AZ132" s="95">
        <f>VLOOKUP($H132,'[1]Unit factor_selected'!$F$3:$AC$346,'[1]Unit factor_selected'!R$1,FALSE)</f>
        <v>3.8180597812679601E-4</v>
      </c>
      <c r="BA132" s="94">
        <f>VLOOKUP($H132,'[1]Unit factor_selected'!$F$3:$AC$346,'[1]Unit factor_selected'!S$1,FALSE)</f>
        <v>1.18527744867612E-5</v>
      </c>
      <c r="BB132" s="94">
        <f>VLOOKUP($H132,'[1]Unit factor_selected'!$F$3:$AC$346,'[1]Unit factor_selected'!T$1,FALSE)</f>
        <v>2.2652814921409E-6</v>
      </c>
      <c r="BC132" s="94">
        <f>VLOOKUP($H132,'[1]Unit factor_selected'!$F$3:$AC$346,'[1]Unit factor_selected'!U$1,FALSE)</f>
        <v>5.4491831562078396E-6</v>
      </c>
      <c r="BD132" s="94">
        <f>VLOOKUP($H132,'[1]Unit factor_selected'!$F$3:$AC$346,'[1]Unit factor_selected'!V$1,FALSE)</f>
        <v>2.0612264680721299E-7</v>
      </c>
      <c r="BE132" s="94">
        <f>VLOOKUP($H132,'[1]Unit factor_selected'!$F$3:$AC$346,'[1]Unit factor_selected'!W$1,FALSE)</f>
        <v>2.2460959949777799E-7</v>
      </c>
      <c r="BF132" s="94">
        <f>VLOOKUP($H132,'[1]Unit factor_selected'!$F$3:$AC$346,'[1]Unit factor_selected'!X$1,FALSE)</f>
        <v>1.5065120057831699E-7</v>
      </c>
      <c r="BG132" s="94">
        <f>VLOOKUP($H132,'[1]Unit factor_selected'!$F$3:$AC$346,'[1]Unit factor_selected'!Y$1,FALSE)</f>
        <v>1.5390791939395201E-7</v>
      </c>
      <c r="BH132" s="94">
        <f>VLOOKUP($H132,'[1]Unit factor_selected'!$F$3:$AC$346,'[1]Unit factor_selected'!Z$1,FALSE)</f>
        <v>3.9695439211095103E-11</v>
      </c>
      <c r="BI132" s="94">
        <f>VLOOKUP($H132,'[1]Unit factor_selected'!$F$3:$AC$346,'[1]Unit factor_selected'!AA$1,FALSE)</f>
        <v>1.7925778059452901E-7</v>
      </c>
      <c r="BJ132" s="95">
        <f>VLOOKUP($H132,'[1]Unit factor_selected'!$F$3:$AC$346,'[1]Unit factor_selected'!AB$1,FALSE)</f>
        <v>2.0315209039049401E-4</v>
      </c>
      <c r="BK132" s="96">
        <f>VLOOKUP($H132,'[1]Unit factor_selected'!$F$3:$AC$346,'[1]Unit factor_selected'!AC$1,FALSE)</f>
        <v>1.0083241165218101E-3</v>
      </c>
    </row>
    <row r="133" spans="2:63" x14ac:dyDescent="0.2">
      <c r="B133" s="61"/>
      <c r="C133" s="61"/>
      <c r="D133" s="62"/>
      <c r="E133" s="160" t="str">
        <f>'[1]EV proj_BAU'!K120</f>
        <v>Electricity (kWh)</v>
      </c>
      <c r="F133" s="42" t="str">
        <f>'[1]Unit factor_selected'!D105</f>
        <v>market for electricity, medium voltage | electricity, medium voltage | Cutoff</v>
      </c>
      <c r="G133" s="43" t="str">
        <f>'[1]Unit factor_selected'!E114</f>
        <v>US</v>
      </c>
      <c r="H133" s="44" t="str">
        <f>'[1]Unit factor_selected'!F114</f>
        <v>c8427d94-a0eb-34c5-b306-c01919d79911</v>
      </c>
      <c r="I133" s="196">
        <f>'[1]LIB components'!B3</f>
        <v>0</v>
      </c>
      <c r="J133" s="46">
        <f>SUM(I133:I137)</f>
        <v>1</v>
      </c>
      <c r="K133" s="161">
        <f>'[1]EV proj_BAU'!R120</f>
        <v>280.55315999999999</v>
      </c>
      <c r="L133" s="49">
        <f>'[1]EV proj_BAU'!S120</f>
        <v>272.09318400000001</v>
      </c>
      <c r="M133" s="49">
        <f>'[1]EV proj_BAU'!T120</f>
        <v>294.69211200000001</v>
      </c>
      <c r="N133" s="126">
        <f>'[1]EV proj_BAU'!U120</f>
        <v>0</v>
      </c>
      <c r="O133" s="49">
        <f>'[1]EV proj_BAU'!V120</f>
        <v>262.35316799999993</v>
      </c>
      <c r="P133" s="49">
        <f>'[1]EV proj_BAU'!W120</f>
        <v>287.54827200000005</v>
      </c>
      <c r="Q133" s="48">
        <v>0</v>
      </c>
      <c r="R133" s="48">
        <v>0</v>
      </c>
      <c r="S133" s="49">
        <f>'[1]EV proj_BAU'!X120</f>
        <v>551.80991999999992</v>
      </c>
      <c r="T133" s="49">
        <f>'[1]EV proj_BAU'!Y120</f>
        <v>535.16073599999993</v>
      </c>
      <c r="U133" s="49">
        <f>'[1]EV proj_BAU'!Z120</f>
        <v>579.62678400000004</v>
      </c>
      <c r="V133" s="126">
        <f>'[1]EV proj_BAU'!AA120</f>
        <v>0</v>
      </c>
      <c r="W133" s="49">
        <f>'[1]EV proj_BAU'!AB120</f>
        <v>516.02918399999999</v>
      </c>
      <c r="X133" s="49">
        <f>'[1]EV proj_BAU'!AC120</f>
        <v>565.58303999999998</v>
      </c>
      <c r="Y133" s="48">
        <v>0</v>
      </c>
      <c r="Z133" s="50">
        <v>0</v>
      </c>
      <c r="AA133" s="162">
        <f>$I133*K$133</f>
        <v>0</v>
      </c>
      <c r="AB133" s="53">
        <f t="shared" ref="AB133:AP137" si="67">$I133*L$133</f>
        <v>0</v>
      </c>
      <c r="AC133" s="53">
        <f t="shared" si="67"/>
        <v>0</v>
      </c>
      <c r="AD133" s="57">
        <f t="shared" si="67"/>
        <v>0</v>
      </c>
      <c r="AE133" s="53">
        <f t="shared" si="67"/>
        <v>0</v>
      </c>
      <c r="AF133" s="53">
        <f t="shared" si="67"/>
        <v>0</v>
      </c>
      <c r="AG133" s="52">
        <f t="shared" si="67"/>
        <v>0</v>
      </c>
      <c r="AH133" s="52">
        <f t="shared" si="67"/>
        <v>0</v>
      </c>
      <c r="AI133" s="53">
        <f t="shared" si="67"/>
        <v>0</v>
      </c>
      <c r="AJ133" s="53">
        <f t="shared" si="67"/>
        <v>0</v>
      </c>
      <c r="AK133" s="53">
        <f t="shared" si="67"/>
        <v>0</v>
      </c>
      <c r="AL133" s="52">
        <f t="shared" si="67"/>
        <v>0</v>
      </c>
      <c r="AM133" s="53">
        <f t="shared" si="67"/>
        <v>0</v>
      </c>
      <c r="AN133" s="53">
        <f t="shared" si="67"/>
        <v>0</v>
      </c>
      <c r="AO133" s="52">
        <f t="shared" si="67"/>
        <v>0</v>
      </c>
      <c r="AP133" s="54">
        <f t="shared" si="67"/>
        <v>0</v>
      </c>
      <c r="AQ133" s="55" t="str">
        <f>VLOOKUP($H133,'[1]Unit factor_selected'!$F$3:$AC$346,'[1]Unit factor_selected'!H$1,FALSE)</f>
        <v>kWh</v>
      </c>
      <c r="AR133" s="56">
        <f>VLOOKUP($H133,'[1]Unit factor_selected'!$F$3:$AC$346,'[1]Unit factor_selected'!J$1,FALSE)</f>
        <v>0.51356071017077598</v>
      </c>
      <c r="AS133" s="57">
        <f>VLOOKUP($H133,'[1]Unit factor_selected'!$F$3:$AC$346,'[1]Unit factor_selected'!K$1,FALSE)</f>
        <v>9.7980290474973906</v>
      </c>
      <c r="AT133" s="58">
        <f>VLOOKUP($H133,'[1]Unit factor_selected'!$F$3:$AC$346,'[1]Unit factor_selected'!L$1,FALSE)</f>
        <v>1.05044535305605E-3</v>
      </c>
      <c r="AU133" s="59">
        <f>VLOOKUP($H133,'[1]Unit factor_selected'!$F$3:$AC$346,'[1]Unit factor_selected'!M$1,FALSE)</f>
        <v>0.14601518715266901</v>
      </c>
      <c r="AV133" s="58">
        <f>VLOOKUP($H133,'[1]Unit factor_selected'!$F$3:$AC$346,'[1]Unit factor_selected'!N$1,FALSE)</f>
        <v>1.5122761355858E-2</v>
      </c>
      <c r="AW133" s="58">
        <f>VLOOKUP($H133,'[1]Unit factor_selected'!$F$3:$AC$346,'[1]Unit factor_selected'!O$1,FALSE)</f>
        <v>2.91307908682079E-4</v>
      </c>
      <c r="AX133" s="59">
        <f>VLOOKUP($H133,'[1]Unit factor_selected'!$F$3:$AC$346,'[1]Unit factor_selected'!P$1,FALSE)</f>
        <v>0.52160712549542898</v>
      </c>
      <c r="AY133" s="58">
        <f>VLOOKUP($H133,'[1]Unit factor_selected'!$F$3:$AC$346,'[1]Unit factor_selected'!Q$1,FALSE)</f>
        <v>2.1702994608386102E-2</v>
      </c>
      <c r="AZ133" s="59">
        <f>VLOOKUP($H133,'[1]Unit factor_selected'!$F$3:$AC$346,'[1]Unit factor_selected'!R$1,FALSE)</f>
        <v>0.427624273036463</v>
      </c>
      <c r="BA133" s="58">
        <f>VLOOKUP($H133,'[1]Unit factor_selected'!$F$3:$AC$346,'[1]Unit factor_selected'!S$1,FALSE)</f>
        <v>0.10895212603589199</v>
      </c>
      <c r="BB133" s="58">
        <f>VLOOKUP($H133,'[1]Unit factor_selected'!$F$3:$AC$346,'[1]Unit factor_selected'!T$1,FALSE)</f>
        <v>2.4258290731627502E-3</v>
      </c>
      <c r="BC133" s="58">
        <f>VLOOKUP($H133,'[1]Unit factor_selected'!$F$3:$AC$346,'[1]Unit factor_selected'!U$1,FALSE)</f>
        <v>1.98844341438464E-2</v>
      </c>
      <c r="BD133" s="58">
        <f>VLOOKUP($H133,'[1]Unit factor_selected'!$F$3:$AC$346,'[1]Unit factor_selected'!V$1,FALSE)</f>
        <v>2.0768878749921599E-5</v>
      </c>
      <c r="BE133" s="58">
        <f>VLOOKUP($H133,'[1]Unit factor_selected'!$F$3:$AC$346,'[1]Unit factor_selected'!W$1,FALSE)</f>
        <v>4.20143039530467E-4</v>
      </c>
      <c r="BF133" s="58">
        <f>VLOOKUP($H133,'[1]Unit factor_selected'!$F$3:$AC$346,'[1]Unit factor_selected'!X$1,FALSE)</f>
        <v>5.9654327586961995E-4</v>
      </c>
      <c r="BG133" s="58">
        <f>VLOOKUP($H133,'[1]Unit factor_selected'!$F$3:$AC$346,'[1]Unit factor_selected'!Y$1,FALSE)</f>
        <v>6.0959721536207499E-4</v>
      </c>
      <c r="BH133" s="58">
        <f>VLOOKUP($H133,'[1]Unit factor_selected'!$F$3:$AC$346,'[1]Unit factor_selected'!Z$1,FALSE)</f>
        <v>1.9732399390914601E-7</v>
      </c>
      <c r="BI133" s="58">
        <f>VLOOKUP($H133,'[1]Unit factor_selected'!$F$3:$AC$346,'[1]Unit factor_selected'!AA$1,FALSE)</f>
        <v>1.1922869355695501E-3</v>
      </c>
      <c r="BJ133" s="59">
        <f>VLOOKUP($H133,'[1]Unit factor_selected'!$F$3:$AC$346,'[1]Unit factor_selected'!AB$1,FALSE)</f>
        <v>0.35959326900184702</v>
      </c>
      <c r="BK133" s="60">
        <f>VLOOKUP($H133,'[1]Unit factor_selected'!$F$3:$AC$346,'[1]Unit factor_selected'!AC$1,FALSE)</f>
        <v>4.1351653880876303E-3</v>
      </c>
    </row>
    <row r="134" spans="2:63" x14ac:dyDescent="0.2">
      <c r="B134" s="61"/>
      <c r="C134" s="61"/>
      <c r="D134" s="62"/>
      <c r="E134" s="163"/>
      <c r="F134" s="63"/>
      <c r="G134" s="64" t="str">
        <f>'[1]Unit factor_selected'!E105</f>
        <v>CN</v>
      </c>
      <c r="H134" s="3" t="str">
        <f>'[1]Unit factor_selected'!F105</f>
        <v>2f8c8b91-331c-3e43-a127-1c812d3073f6</v>
      </c>
      <c r="I134" s="197">
        <f>'[1]LIB components'!B4</f>
        <v>0.42</v>
      </c>
      <c r="J134" s="66"/>
      <c r="K134" s="164"/>
      <c r="L134" s="69"/>
      <c r="M134" s="69"/>
      <c r="N134" s="136"/>
      <c r="O134" s="69"/>
      <c r="P134" s="69"/>
      <c r="Q134" s="68"/>
      <c r="R134" s="68"/>
      <c r="S134" s="69"/>
      <c r="T134" s="69"/>
      <c r="U134" s="69"/>
      <c r="V134" s="136"/>
      <c r="W134" s="69"/>
      <c r="X134" s="69"/>
      <c r="Y134" s="68"/>
      <c r="Z134" s="70"/>
      <c r="AA134" s="165">
        <f>$I134*K$133</f>
        <v>117.83232719999999</v>
      </c>
      <c r="AB134" s="73">
        <f t="shared" si="67"/>
        <v>114.27913728</v>
      </c>
      <c r="AC134" s="73">
        <f t="shared" si="67"/>
        <v>123.77068704</v>
      </c>
      <c r="AD134" s="6">
        <f t="shared" si="67"/>
        <v>0</v>
      </c>
      <c r="AE134" s="73">
        <f t="shared" si="67"/>
        <v>110.18833055999997</v>
      </c>
      <c r="AF134" s="73">
        <f t="shared" si="67"/>
        <v>120.77027424000002</v>
      </c>
      <c r="AG134" s="72">
        <f t="shared" si="67"/>
        <v>0</v>
      </c>
      <c r="AH134" s="72">
        <f t="shared" si="67"/>
        <v>0</v>
      </c>
      <c r="AI134" s="73">
        <f t="shared" si="67"/>
        <v>231.76016639999995</v>
      </c>
      <c r="AJ134" s="73">
        <f t="shared" si="67"/>
        <v>224.76750911999997</v>
      </c>
      <c r="AK134" s="73">
        <f t="shared" si="67"/>
        <v>243.44324928</v>
      </c>
      <c r="AL134" s="72">
        <f t="shared" si="67"/>
        <v>0</v>
      </c>
      <c r="AM134" s="73">
        <f t="shared" si="67"/>
        <v>216.73225728</v>
      </c>
      <c r="AN134" s="73">
        <f t="shared" si="67"/>
        <v>237.5448768</v>
      </c>
      <c r="AO134" s="72">
        <f t="shared" si="67"/>
        <v>0</v>
      </c>
      <c r="AP134" s="74">
        <f t="shared" si="67"/>
        <v>0</v>
      </c>
      <c r="AQ134" s="75" t="str">
        <f>VLOOKUP($H134,'[1]Unit factor_selected'!$F$3:$AC$346,'[1]Unit factor_selected'!H$1,FALSE)</f>
        <v>kWh</v>
      </c>
      <c r="AR134" s="76">
        <f>VLOOKUP($H134,'[1]Unit factor_selected'!$F$3:$AC$346,'[1]Unit factor_selected'!J$1,FALSE)</f>
        <v>0.68746296560428899</v>
      </c>
      <c r="AS134" s="6">
        <f>VLOOKUP($H134,'[1]Unit factor_selected'!$F$3:$AC$346,'[1]Unit factor_selected'!K$1,FALSE)</f>
        <v>9.7010033787044794</v>
      </c>
      <c r="AT134" s="7">
        <f>VLOOKUP($H134,'[1]Unit factor_selected'!$F$3:$AC$346,'[1]Unit factor_selected'!L$1,FALSE)</f>
        <v>9.9226057000681802E-4</v>
      </c>
      <c r="AU134" s="5">
        <f>VLOOKUP($H134,'[1]Unit factor_selected'!$F$3:$AC$346,'[1]Unit factor_selected'!M$1,FALSE)</f>
        <v>0.148842974490274</v>
      </c>
      <c r="AV134" s="7">
        <f>VLOOKUP($H134,'[1]Unit factor_selected'!$F$3:$AC$346,'[1]Unit factor_selected'!N$1,FALSE)</f>
        <v>1.4762475304844201E-2</v>
      </c>
      <c r="AW134" s="7">
        <f>VLOOKUP($H134,'[1]Unit factor_selected'!$F$3:$AC$346,'[1]Unit factor_selected'!O$1,FALSE)</f>
        <v>1.17912616833355E-4</v>
      </c>
      <c r="AX134" s="5">
        <f>VLOOKUP($H134,'[1]Unit factor_selected'!$F$3:$AC$346,'[1]Unit factor_selected'!P$1,FALSE)</f>
        <v>0.70661367936612995</v>
      </c>
      <c r="AY134" s="7">
        <f>VLOOKUP($H134,'[1]Unit factor_selected'!$F$3:$AC$346,'[1]Unit factor_selected'!Q$1,FALSE)</f>
        <v>2.2040527160046699E-2</v>
      </c>
      <c r="AZ134" s="5">
        <f>VLOOKUP($H134,'[1]Unit factor_selected'!$F$3:$AC$346,'[1]Unit factor_selected'!R$1,FALSE)</f>
        <v>0.33196991561305</v>
      </c>
      <c r="BA134" s="7">
        <f>VLOOKUP($H134,'[1]Unit factor_selected'!$F$3:$AC$346,'[1]Unit factor_selected'!S$1,FALSE)</f>
        <v>9.1474678776494595E-2</v>
      </c>
      <c r="BB134" s="7">
        <f>VLOOKUP($H134,'[1]Unit factor_selected'!$F$3:$AC$346,'[1]Unit factor_selected'!T$1,FALSE)</f>
        <v>1.11973114173334E-3</v>
      </c>
      <c r="BC134" s="7">
        <f>VLOOKUP($H134,'[1]Unit factor_selected'!$F$3:$AC$346,'[1]Unit factor_selected'!U$1,FALSE)</f>
        <v>1.90732781196748E-2</v>
      </c>
      <c r="BD134" s="7">
        <f>VLOOKUP($H134,'[1]Unit factor_selected'!$F$3:$AC$346,'[1]Unit factor_selected'!V$1,FALSE)</f>
        <v>9.2699226365137902E-6</v>
      </c>
      <c r="BE134" s="7">
        <f>VLOOKUP($H134,'[1]Unit factor_selected'!$F$3:$AC$346,'[1]Unit factor_selected'!W$1,FALSE)</f>
        <v>4.5105351350897501E-4</v>
      </c>
      <c r="BF134" s="7">
        <f>VLOOKUP($H134,'[1]Unit factor_selected'!$F$3:$AC$346,'[1]Unit factor_selected'!X$1,FALSE)</f>
        <v>1.8178025091641801E-3</v>
      </c>
      <c r="BG134" s="7">
        <f>VLOOKUP($H134,'[1]Unit factor_selected'!$F$3:$AC$346,'[1]Unit factor_selected'!Y$1,FALSE)</f>
        <v>1.82493150768991E-3</v>
      </c>
      <c r="BH134" s="7">
        <f>VLOOKUP($H134,'[1]Unit factor_selected'!$F$3:$AC$346,'[1]Unit factor_selected'!Z$1,FALSE)</f>
        <v>1.7392652392117499E-7</v>
      </c>
      <c r="BI134" s="7">
        <f>VLOOKUP($H134,'[1]Unit factor_selected'!$F$3:$AC$346,'[1]Unit factor_selected'!AA$1,FALSE)</f>
        <v>2.2210853876581099E-3</v>
      </c>
      <c r="BJ134" s="5">
        <f>VLOOKUP($H134,'[1]Unit factor_selected'!$F$3:$AC$346,'[1]Unit factor_selected'!AB$1,FALSE)</f>
        <v>0.60830408954433701</v>
      </c>
      <c r="BK134" s="77">
        <f>VLOOKUP($H134,'[1]Unit factor_selected'!$F$3:$AC$346,'[1]Unit factor_selected'!AC$1,FALSE)</f>
        <v>2.0768753694455902E-3</v>
      </c>
    </row>
    <row r="135" spans="2:63" x14ac:dyDescent="0.2">
      <c r="B135" s="61"/>
      <c r="C135" s="61"/>
      <c r="D135" s="62"/>
      <c r="E135" s="163"/>
      <c r="F135" s="63"/>
      <c r="G135" s="64" t="str">
        <f>'[1]Unit factor_selected'!E106</f>
        <v>JP</v>
      </c>
      <c r="H135" s="3" t="str">
        <f>'[1]Unit factor_selected'!F106</f>
        <v>dc1099ef-8bc9-38e6-a899-4ebfe8b58820</v>
      </c>
      <c r="I135" s="197">
        <f>'[1]LIB components'!B5</f>
        <v>0.33</v>
      </c>
      <c r="J135" s="66"/>
      <c r="K135" s="164"/>
      <c r="L135" s="69"/>
      <c r="M135" s="69"/>
      <c r="N135" s="136"/>
      <c r="O135" s="69"/>
      <c r="P135" s="69"/>
      <c r="Q135" s="68"/>
      <c r="R135" s="68"/>
      <c r="S135" s="69"/>
      <c r="T135" s="69"/>
      <c r="U135" s="69"/>
      <c r="V135" s="136"/>
      <c r="W135" s="69"/>
      <c r="X135" s="69"/>
      <c r="Y135" s="68"/>
      <c r="Z135" s="70"/>
      <c r="AA135" s="165">
        <f>$I135*K$133</f>
        <v>92.582542799999999</v>
      </c>
      <c r="AB135" s="73">
        <f t="shared" si="67"/>
        <v>89.790750720000005</v>
      </c>
      <c r="AC135" s="73">
        <f t="shared" si="67"/>
        <v>97.248396960000008</v>
      </c>
      <c r="AD135" s="6">
        <f t="shared" si="67"/>
        <v>0</v>
      </c>
      <c r="AE135" s="73">
        <f t="shared" si="67"/>
        <v>86.576545439999975</v>
      </c>
      <c r="AF135" s="73">
        <f t="shared" si="67"/>
        <v>94.89092976000002</v>
      </c>
      <c r="AG135" s="72">
        <f t="shared" si="67"/>
        <v>0</v>
      </c>
      <c r="AH135" s="72">
        <f t="shared" si="67"/>
        <v>0</v>
      </c>
      <c r="AI135" s="73">
        <f t="shared" si="67"/>
        <v>182.09727359999999</v>
      </c>
      <c r="AJ135" s="73">
        <f t="shared" si="67"/>
        <v>176.60304287999998</v>
      </c>
      <c r="AK135" s="73">
        <f t="shared" si="67"/>
        <v>191.27683872000003</v>
      </c>
      <c r="AL135" s="72">
        <f t="shared" si="67"/>
        <v>0</v>
      </c>
      <c r="AM135" s="73">
        <f t="shared" si="67"/>
        <v>170.28963071999999</v>
      </c>
      <c r="AN135" s="73">
        <f t="shared" si="67"/>
        <v>186.64240319999999</v>
      </c>
      <c r="AO135" s="72">
        <f t="shared" si="67"/>
        <v>0</v>
      </c>
      <c r="AP135" s="74">
        <f t="shared" si="67"/>
        <v>0</v>
      </c>
      <c r="AQ135" s="75" t="str">
        <f>VLOOKUP($H135,'[1]Unit factor_selected'!$F$3:$AC$346,'[1]Unit factor_selected'!H$1,FALSE)</f>
        <v>kWh</v>
      </c>
      <c r="AR135" s="76">
        <f>VLOOKUP($H135,'[1]Unit factor_selected'!$F$3:$AC$346,'[1]Unit factor_selected'!J$1,FALSE)</f>
        <v>0.41450650291678098</v>
      </c>
      <c r="AS135" s="6">
        <f>VLOOKUP($H135,'[1]Unit factor_selected'!$F$3:$AC$346,'[1]Unit factor_selected'!K$1,FALSE)</f>
        <v>8.3367300508058904</v>
      </c>
      <c r="AT135" s="7">
        <f>VLOOKUP($H135,'[1]Unit factor_selected'!$F$3:$AC$346,'[1]Unit factor_selected'!L$1,FALSE)</f>
        <v>4.70337261621905E-4</v>
      </c>
      <c r="AU135" s="5">
        <f>VLOOKUP($H135,'[1]Unit factor_selected'!$F$3:$AC$346,'[1]Unit factor_selected'!M$1,FALSE)</f>
        <v>0.111943226159109</v>
      </c>
      <c r="AV135" s="7">
        <f>VLOOKUP($H135,'[1]Unit factor_selected'!$F$3:$AC$346,'[1]Unit factor_selected'!N$1,FALSE)</f>
        <v>1.25811012052375E-2</v>
      </c>
      <c r="AW135" s="7">
        <f>VLOOKUP($H135,'[1]Unit factor_selected'!$F$3:$AC$346,'[1]Unit factor_selected'!O$1,FALSE)</f>
        <v>8.9372407623357496E-5</v>
      </c>
      <c r="AX135" s="5">
        <f>VLOOKUP($H135,'[1]Unit factor_selected'!$F$3:$AC$346,'[1]Unit factor_selected'!P$1,FALSE)</f>
        <v>0.42140331288079302</v>
      </c>
      <c r="AY135" s="7">
        <f>VLOOKUP($H135,'[1]Unit factor_selected'!$F$3:$AC$346,'[1]Unit factor_selected'!Q$1,FALSE)</f>
        <v>1.5137898085976299E-2</v>
      </c>
      <c r="AZ135" s="5">
        <f>VLOOKUP($H135,'[1]Unit factor_selected'!$F$3:$AC$346,'[1]Unit factor_selected'!R$1,FALSE)</f>
        <v>0.18211602628431001</v>
      </c>
      <c r="BA135" s="7">
        <f>VLOOKUP($H135,'[1]Unit factor_selected'!$F$3:$AC$346,'[1]Unit factor_selected'!S$1,FALSE)</f>
        <v>8.4793123170334994E-2</v>
      </c>
      <c r="BB135" s="7">
        <f>VLOOKUP($H135,'[1]Unit factor_selected'!$F$3:$AC$346,'[1]Unit factor_selected'!T$1,FALSE)</f>
        <v>4.9120726538256897E-3</v>
      </c>
      <c r="BC135" s="7">
        <f>VLOOKUP($H135,'[1]Unit factor_selected'!$F$3:$AC$346,'[1]Unit factor_selected'!U$1,FALSE)</f>
        <v>1.5984857458058499E-2</v>
      </c>
      <c r="BD135" s="7">
        <f>VLOOKUP($H135,'[1]Unit factor_selected'!$F$3:$AC$346,'[1]Unit factor_selected'!V$1,FALSE)</f>
        <v>7.9979898120999704E-6</v>
      </c>
      <c r="BE135" s="7">
        <f>VLOOKUP($H135,'[1]Unit factor_selected'!$F$3:$AC$346,'[1]Unit factor_selected'!W$1,FALSE)</f>
        <v>5.8183001950795903E-4</v>
      </c>
      <c r="BF135" s="7">
        <f>VLOOKUP($H135,'[1]Unit factor_selected'!$F$3:$AC$346,'[1]Unit factor_selected'!X$1,FALSE)</f>
        <v>7.4379576374734803E-4</v>
      </c>
      <c r="BG135" s="7">
        <f>VLOOKUP($H135,'[1]Unit factor_selected'!$F$3:$AC$346,'[1]Unit factor_selected'!Y$1,FALSE)</f>
        <v>7.5874089752607802E-4</v>
      </c>
      <c r="BH135" s="7">
        <f>VLOOKUP($H135,'[1]Unit factor_selected'!$F$3:$AC$346,'[1]Unit factor_selected'!Z$1,FALSE)</f>
        <v>1.3452291425765E-7</v>
      </c>
      <c r="BI135" s="7">
        <f>VLOOKUP($H135,'[1]Unit factor_selected'!$F$3:$AC$346,'[1]Unit factor_selected'!AA$1,FALSE)</f>
        <v>1.35594163646376E-3</v>
      </c>
      <c r="BJ135" s="5">
        <f>VLOOKUP($H135,'[1]Unit factor_selected'!$F$3:$AC$346,'[1]Unit factor_selected'!AB$1,FALSE)</f>
        <v>0.47061637305181098</v>
      </c>
      <c r="BK135" s="77">
        <f>VLOOKUP($H135,'[1]Unit factor_selected'!$F$3:$AC$346,'[1]Unit factor_selected'!AC$1,FALSE)</f>
        <v>1.6840278154762599E-3</v>
      </c>
    </row>
    <row r="136" spans="2:63" x14ac:dyDescent="0.2">
      <c r="B136" s="61"/>
      <c r="C136" s="61"/>
      <c r="D136" s="62"/>
      <c r="E136" s="163"/>
      <c r="F136" s="63"/>
      <c r="G136" s="64" t="str">
        <f>'[1]Unit factor_selected'!E107</f>
        <v>KR</v>
      </c>
      <c r="H136" s="3" t="str">
        <f>'[1]Unit factor_selected'!F107</f>
        <v>2fcc8944-1021-3349-ace4-288efc955cd1</v>
      </c>
      <c r="I136" s="197">
        <f>'[1]LIB components'!B6</f>
        <v>0.15</v>
      </c>
      <c r="J136" s="66"/>
      <c r="K136" s="164"/>
      <c r="L136" s="69"/>
      <c r="M136" s="69"/>
      <c r="N136" s="136"/>
      <c r="O136" s="69"/>
      <c r="P136" s="69"/>
      <c r="Q136" s="68"/>
      <c r="R136" s="68"/>
      <c r="S136" s="69"/>
      <c r="T136" s="69"/>
      <c r="U136" s="69"/>
      <c r="V136" s="136"/>
      <c r="W136" s="69"/>
      <c r="X136" s="69"/>
      <c r="Y136" s="68"/>
      <c r="Z136" s="70"/>
      <c r="AA136" s="165">
        <f>$I136*K$133</f>
        <v>42.082974</v>
      </c>
      <c r="AB136" s="73">
        <f t="shared" si="67"/>
        <v>40.813977600000001</v>
      </c>
      <c r="AC136" s="73">
        <f t="shared" si="67"/>
        <v>44.203816799999998</v>
      </c>
      <c r="AD136" s="6">
        <f t="shared" si="67"/>
        <v>0</v>
      </c>
      <c r="AE136" s="73">
        <f t="shared" si="67"/>
        <v>39.352975199999989</v>
      </c>
      <c r="AF136" s="73">
        <f t="shared" si="67"/>
        <v>43.132240800000005</v>
      </c>
      <c r="AG136" s="72">
        <f t="shared" si="67"/>
        <v>0</v>
      </c>
      <c r="AH136" s="72">
        <f t="shared" si="67"/>
        <v>0</v>
      </c>
      <c r="AI136" s="73">
        <f t="shared" si="67"/>
        <v>82.771487999999991</v>
      </c>
      <c r="AJ136" s="73">
        <f t="shared" si="67"/>
        <v>80.274110399999984</v>
      </c>
      <c r="AK136" s="73">
        <f t="shared" si="67"/>
        <v>86.944017600000009</v>
      </c>
      <c r="AL136" s="72">
        <f t="shared" si="67"/>
        <v>0</v>
      </c>
      <c r="AM136" s="73">
        <f t="shared" si="67"/>
        <v>77.404377599999989</v>
      </c>
      <c r="AN136" s="73">
        <f t="shared" si="67"/>
        <v>84.837455999999989</v>
      </c>
      <c r="AO136" s="72">
        <f t="shared" si="67"/>
        <v>0</v>
      </c>
      <c r="AP136" s="74">
        <f t="shared" si="67"/>
        <v>0</v>
      </c>
      <c r="AQ136" s="75" t="str">
        <f>VLOOKUP($H136,'[1]Unit factor_selected'!$F$3:$AC$346,'[1]Unit factor_selected'!H$1,FALSE)</f>
        <v>kWh</v>
      </c>
      <c r="AR136" s="76">
        <f>VLOOKUP($H136,'[1]Unit factor_selected'!$F$3:$AC$346,'[1]Unit factor_selected'!J$1,FALSE)</f>
        <v>0.44882419692131298</v>
      </c>
      <c r="AS136" s="6">
        <f>VLOOKUP($H136,'[1]Unit factor_selected'!$F$3:$AC$346,'[1]Unit factor_selected'!K$1,FALSE)</f>
        <v>10.6797594704434</v>
      </c>
      <c r="AT136" s="7">
        <f>VLOOKUP($H136,'[1]Unit factor_selected'!$F$3:$AC$346,'[1]Unit factor_selected'!L$1,FALSE)</f>
        <v>4.9265264292420302E-4</v>
      </c>
      <c r="AU136" s="5">
        <f>VLOOKUP($H136,'[1]Unit factor_selected'!$F$3:$AC$346,'[1]Unit factor_selected'!M$1,FALSE)</f>
        <v>0.12623149246165999</v>
      </c>
      <c r="AV136" s="7">
        <f>VLOOKUP($H136,'[1]Unit factor_selected'!$F$3:$AC$346,'[1]Unit factor_selected'!N$1,FALSE)</f>
        <v>1.6968609446120098E-2</v>
      </c>
      <c r="AW136" s="7">
        <f>VLOOKUP($H136,'[1]Unit factor_selected'!$F$3:$AC$346,'[1]Unit factor_selected'!O$1,FALSE)</f>
        <v>2.7405747398636201E-4</v>
      </c>
      <c r="AX136" s="5">
        <f>VLOOKUP($H136,'[1]Unit factor_selected'!$F$3:$AC$346,'[1]Unit factor_selected'!P$1,FALSE)</f>
        <v>0.45253492451686</v>
      </c>
      <c r="AY136" s="7">
        <f>VLOOKUP($H136,'[1]Unit factor_selected'!$F$3:$AC$346,'[1]Unit factor_selected'!Q$1,FALSE)</f>
        <v>2.48684596265452E-2</v>
      </c>
      <c r="AZ136" s="5">
        <f>VLOOKUP($H136,'[1]Unit factor_selected'!$F$3:$AC$346,'[1]Unit factor_selected'!R$1,FALSE)</f>
        <v>0.42508296115309102</v>
      </c>
      <c r="BA136" s="7">
        <f>VLOOKUP($H136,'[1]Unit factor_selected'!$F$3:$AC$346,'[1]Unit factor_selected'!S$1,FALSE)</f>
        <v>0.191914630710534</v>
      </c>
      <c r="BB136" s="7">
        <f>VLOOKUP($H136,'[1]Unit factor_selected'!$F$3:$AC$346,'[1]Unit factor_selected'!T$1,FALSE)</f>
        <v>8.9421744425186196E-3</v>
      </c>
      <c r="BC136" s="7">
        <f>VLOOKUP($H136,'[1]Unit factor_selected'!$F$3:$AC$346,'[1]Unit factor_selected'!U$1,FALSE)</f>
        <v>2.2227062220125101E-2</v>
      </c>
      <c r="BD136" s="7">
        <f>VLOOKUP($H136,'[1]Unit factor_selected'!$F$3:$AC$346,'[1]Unit factor_selected'!V$1,FALSE)</f>
        <v>2.0839885011706401E-5</v>
      </c>
      <c r="BE136" s="7">
        <f>VLOOKUP($H136,'[1]Unit factor_selected'!$F$3:$AC$346,'[1]Unit factor_selected'!W$1,FALSE)</f>
        <v>5.9720515722452502E-4</v>
      </c>
      <c r="BF136" s="7">
        <f>VLOOKUP($H136,'[1]Unit factor_selected'!$F$3:$AC$346,'[1]Unit factor_selected'!X$1,FALSE)</f>
        <v>9.57080591438114E-4</v>
      </c>
      <c r="BG136" s="7">
        <f>VLOOKUP($H136,'[1]Unit factor_selected'!$F$3:$AC$346,'[1]Unit factor_selected'!Y$1,FALSE)</f>
        <v>9.6987712976880503E-4</v>
      </c>
      <c r="BH136" s="7">
        <f>VLOOKUP($H136,'[1]Unit factor_selected'!$F$3:$AC$346,'[1]Unit factor_selected'!Z$1,FALSE)</f>
        <v>1.6228126937245899E-7</v>
      </c>
      <c r="BI136" s="7">
        <f>VLOOKUP($H136,'[1]Unit factor_selected'!$F$3:$AC$346,'[1]Unit factor_selected'!AA$1,FALSE)</f>
        <v>8.2713932894040601E-4</v>
      </c>
      <c r="BJ136" s="5">
        <f>VLOOKUP($H136,'[1]Unit factor_selected'!$F$3:$AC$346,'[1]Unit factor_selected'!AB$1,FALSE)</f>
        <v>0.51620363771325195</v>
      </c>
      <c r="BK136" s="77">
        <f>VLOOKUP($H136,'[1]Unit factor_selected'!$F$3:$AC$346,'[1]Unit factor_selected'!AC$1,FALSE)</f>
        <v>3.0323563137813099E-3</v>
      </c>
    </row>
    <row r="137" spans="2:63" x14ac:dyDescent="0.2">
      <c r="B137" s="61"/>
      <c r="C137" s="61"/>
      <c r="D137" s="62"/>
      <c r="E137" s="166"/>
      <c r="F137" s="79"/>
      <c r="G137" s="80" t="str">
        <f>'[1]Unit factor_selected'!E108</f>
        <v>RER</v>
      </c>
      <c r="H137" s="147">
        <f>'[1]Unit factor_selected'!F108</f>
        <v>0</v>
      </c>
      <c r="I137" s="210">
        <f>'[1]LIB components'!B7</f>
        <v>0.1</v>
      </c>
      <c r="J137" s="83"/>
      <c r="K137" s="167"/>
      <c r="L137" s="86"/>
      <c r="M137" s="86"/>
      <c r="N137" s="149"/>
      <c r="O137" s="86"/>
      <c r="P137" s="86"/>
      <c r="Q137" s="85"/>
      <c r="R137" s="85"/>
      <c r="S137" s="86"/>
      <c r="T137" s="86"/>
      <c r="U137" s="86"/>
      <c r="V137" s="149"/>
      <c r="W137" s="86"/>
      <c r="X137" s="86"/>
      <c r="Y137" s="85"/>
      <c r="Z137" s="87"/>
      <c r="AA137" s="168">
        <f>$I137*K$133</f>
        <v>28.055316000000001</v>
      </c>
      <c r="AB137" s="35">
        <f t="shared" si="67"/>
        <v>27.209318400000001</v>
      </c>
      <c r="AC137" s="35">
        <f t="shared" si="67"/>
        <v>29.469211200000004</v>
      </c>
      <c r="AD137" s="93">
        <f t="shared" si="67"/>
        <v>0</v>
      </c>
      <c r="AE137" s="35">
        <f t="shared" si="67"/>
        <v>26.235316799999993</v>
      </c>
      <c r="AF137" s="35">
        <f t="shared" si="67"/>
        <v>28.754827200000008</v>
      </c>
      <c r="AG137" s="89">
        <f t="shared" si="67"/>
        <v>0</v>
      </c>
      <c r="AH137" s="89">
        <f t="shared" si="67"/>
        <v>0</v>
      </c>
      <c r="AI137" s="35">
        <f t="shared" si="67"/>
        <v>55.180991999999996</v>
      </c>
      <c r="AJ137" s="35">
        <f t="shared" si="67"/>
        <v>53.516073599999999</v>
      </c>
      <c r="AK137" s="35">
        <f t="shared" si="67"/>
        <v>57.962678400000009</v>
      </c>
      <c r="AL137" s="89">
        <f t="shared" si="67"/>
        <v>0</v>
      </c>
      <c r="AM137" s="35">
        <f t="shared" si="67"/>
        <v>51.6029184</v>
      </c>
      <c r="AN137" s="35">
        <f t="shared" si="67"/>
        <v>56.558304</v>
      </c>
      <c r="AO137" s="89">
        <f t="shared" si="67"/>
        <v>0</v>
      </c>
      <c r="AP137" s="90">
        <f t="shared" si="67"/>
        <v>0</v>
      </c>
      <c r="AQ137" s="91" t="str">
        <f>VLOOKUP($H137,'[1]Unit factor_selected'!$F$3:$AC$346,'[1]Unit factor_selected'!H$1,FALSE)</f>
        <v>kWh</v>
      </c>
      <c r="AR137" s="92">
        <f>VLOOKUP($H137,'[1]Unit factor_selected'!$F$3:$AC$346,'[1]Unit factor_selected'!J$1,FALSE)</f>
        <v>0.21957146944853601</v>
      </c>
      <c r="AS137" s="93">
        <f>VLOOKUP($H137,'[1]Unit factor_selected'!$F$3:$AC$346,'[1]Unit factor_selected'!K$1,FALSE)</f>
        <v>7.0862201970238701</v>
      </c>
      <c r="AT137" s="94">
        <f>VLOOKUP($H137,'[1]Unit factor_selected'!$F$3:$AC$346,'[1]Unit factor_selected'!L$1,FALSE)</f>
        <v>8.3772731763599921E-5</v>
      </c>
      <c r="AU137" s="95">
        <f>VLOOKUP($H137,'[1]Unit factor_selected'!$F$3:$AC$346,'[1]Unit factor_selected'!M$1,FALSE)</f>
        <v>6.70359680813368E-2</v>
      </c>
      <c r="AV137" s="94">
        <f>VLOOKUP($H137,'[1]Unit factor_selected'!$F$3:$AC$346,'[1]Unit factor_selected'!N$1,FALSE)</f>
        <v>1.4266749439454635E-2</v>
      </c>
      <c r="AW137" s="94">
        <f>VLOOKUP($H137,'[1]Unit factor_selected'!$F$3:$AC$346,'[1]Unit factor_selected'!O$1,FALSE)</f>
        <v>1.7149187688680467E-4</v>
      </c>
      <c r="AX137" s="95">
        <f>VLOOKUP($H137,'[1]Unit factor_selected'!$F$3:$AC$346,'[1]Unit factor_selected'!P$1,FALSE)</f>
        <v>0.22332948822621831</v>
      </c>
      <c r="AY137" s="94">
        <f>VLOOKUP($H137,'[1]Unit factor_selected'!$F$3:$AC$346,'[1]Unit factor_selected'!Q$1,FALSE)</f>
        <v>1.7528206718914665E-2</v>
      </c>
      <c r="AZ137" s="95">
        <f>VLOOKUP($H137,'[1]Unit factor_selected'!$F$3:$AC$346,'[1]Unit factor_selected'!R$1,FALSE)</f>
        <v>0.24292780895591501</v>
      </c>
      <c r="BA137" s="94">
        <f>VLOOKUP($H137,'[1]Unit factor_selected'!$F$3:$AC$346,'[1]Unit factor_selected'!S$1,FALSE)</f>
        <v>6.1311111138674372E-2</v>
      </c>
      <c r="BB137" s="94">
        <f>VLOOKUP($H137,'[1]Unit factor_selected'!$F$3:$AC$346,'[1]Unit factor_selected'!T$1,FALSE)</f>
        <v>8.6136377138703001E-3</v>
      </c>
      <c r="BC137" s="94">
        <f>VLOOKUP($H137,'[1]Unit factor_selected'!$F$3:$AC$346,'[1]Unit factor_selected'!U$1,FALSE)</f>
        <v>1.8263804873492769E-2</v>
      </c>
      <c r="BD137" s="94">
        <f>VLOOKUP($H137,'[1]Unit factor_selected'!$F$3:$AC$346,'[1]Unit factor_selected'!V$1,FALSE)</f>
        <v>1.2041369103710334E-5</v>
      </c>
      <c r="BE137" s="94">
        <f>VLOOKUP($H137,'[1]Unit factor_selected'!$F$3:$AC$346,'[1]Unit factor_selected'!W$1,FALSE)</f>
        <v>5.1752647425555532E-4</v>
      </c>
      <c r="BF137" s="94">
        <f>VLOOKUP($H137,'[1]Unit factor_selected'!$F$3:$AC$346,'[1]Unit factor_selected'!X$1,FALSE)</f>
        <v>9.5976832614757729E-5</v>
      </c>
      <c r="BG137" s="94">
        <f>VLOOKUP($H137,'[1]Unit factor_selected'!$F$3:$AC$346,'[1]Unit factor_selected'!Y$1,FALSE)</f>
        <v>1.0406939694266351E-4</v>
      </c>
      <c r="BH137" s="94">
        <f>VLOOKUP($H137,'[1]Unit factor_selected'!$F$3:$AC$346,'[1]Unit factor_selected'!Z$1,FALSE)</f>
        <v>1.4849161471338802E-7</v>
      </c>
      <c r="BI137" s="94">
        <f>VLOOKUP($H137,'[1]Unit factor_selected'!$F$3:$AC$346,'[1]Unit factor_selected'!AA$1,FALSE)</f>
        <v>1.9100570584220264E-4</v>
      </c>
      <c r="BJ137" s="95">
        <f>VLOOKUP($H137,'[1]Unit factor_selected'!$F$3:$AC$346,'[1]Unit factor_selected'!AB$1,FALSE)</f>
        <v>0.403963453734209</v>
      </c>
      <c r="BK137" s="96">
        <f>VLOOKUP($H137,'[1]Unit factor_selected'!$F$3:$AC$346,'[1]Unit factor_selected'!AC$1,FALSE)</f>
        <v>2.2325972022637624E-3</v>
      </c>
    </row>
    <row r="138" spans="2:63" x14ac:dyDescent="0.2">
      <c r="B138" s="61"/>
      <c r="C138" s="61"/>
      <c r="D138" s="62"/>
      <c r="E138" s="160" t="str">
        <f>'[1]EV proj_BAU'!K121</f>
        <v>Heat (MJ)</v>
      </c>
      <c r="F138" s="42" t="str">
        <f>'[1]Unit factor_selected'!D93</f>
        <v>heat production, natural gas, at industrial furnace &gt;100kW | heat, district or industrial, natural gas | Cutoff</v>
      </c>
      <c r="G138" s="43" t="str">
        <f>'[1]Unit factor_selected'!E97</f>
        <v>US</v>
      </c>
      <c r="H138" s="44" t="str">
        <f>'[1]Unit factor_selected'!F97</f>
        <v>348b3b3e-3913-4d14-a18a-422487f6f063</v>
      </c>
      <c r="I138" s="45">
        <f>I133</f>
        <v>0</v>
      </c>
      <c r="J138" s="46">
        <f>SUM(I138:I142)</f>
        <v>1</v>
      </c>
      <c r="K138" s="161">
        <f>'[1]EV proj_BAU'!R121</f>
        <v>1708.5024720000001</v>
      </c>
      <c r="L138" s="49">
        <f>'[1]EV proj_BAU'!S121</f>
        <v>1449.2897280000002</v>
      </c>
      <c r="M138" s="49">
        <f>'[1]EV proj_BAU'!T121</f>
        <v>1569.6617040000001</v>
      </c>
      <c r="N138" s="49">
        <f>'[1]EV proj_BAU'!U121</f>
        <v>898.73099999999999</v>
      </c>
      <c r="O138" s="49">
        <f>'[1]EV proj_BAU'!V121</f>
        <v>1397.4100559999997</v>
      </c>
      <c r="P138" s="49">
        <f>'[1]EV proj_BAU'!W121</f>
        <v>1531.6104240000002</v>
      </c>
      <c r="Q138" s="48">
        <v>0</v>
      </c>
      <c r="R138" s="48">
        <v>0</v>
      </c>
      <c r="S138" s="49">
        <f>'[1]EV proj_BAU'!X121</f>
        <v>3360.3920639999997</v>
      </c>
      <c r="T138" s="49">
        <f>'[1]EV proj_BAU'!Y121</f>
        <v>2850.5049119999994</v>
      </c>
      <c r="U138" s="49">
        <f>'[1]EV proj_BAU'!Z121</f>
        <v>3087.3509280000003</v>
      </c>
      <c r="V138" s="49">
        <f>'[1]EV proj_BAU'!AA121</f>
        <v>1766.8874999999998</v>
      </c>
      <c r="W138" s="49">
        <f>'[1]EV proj_BAU'!AB121</f>
        <v>2748.6017280000001</v>
      </c>
      <c r="X138" s="49">
        <f>'[1]EV proj_BAU'!AC121</f>
        <v>3012.5476800000001</v>
      </c>
      <c r="Y138" s="48">
        <v>0</v>
      </c>
      <c r="Z138" s="50">
        <v>0</v>
      </c>
      <c r="AA138" s="162">
        <f>$I138*K$138</f>
        <v>0</v>
      </c>
      <c r="AB138" s="53">
        <f t="shared" ref="AB138:AP142" si="68">$I138*L$138</f>
        <v>0</v>
      </c>
      <c r="AC138" s="53">
        <f t="shared" si="68"/>
        <v>0</v>
      </c>
      <c r="AD138" s="53">
        <f t="shared" si="68"/>
        <v>0</v>
      </c>
      <c r="AE138" s="53">
        <f t="shared" si="68"/>
        <v>0</v>
      </c>
      <c r="AF138" s="53">
        <f t="shared" si="68"/>
        <v>0</v>
      </c>
      <c r="AG138" s="52">
        <f t="shared" si="68"/>
        <v>0</v>
      </c>
      <c r="AH138" s="52">
        <f t="shared" si="68"/>
        <v>0</v>
      </c>
      <c r="AI138" s="53">
        <f t="shared" si="68"/>
        <v>0</v>
      </c>
      <c r="AJ138" s="53">
        <f t="shared" si="68"/>
        <v>0</v>
      </c>
      <c r="AK138" s="53">
        <f t="shared" si="68"/>
        <v>0</v>
      </c>
      <c r="AL138" s="53">
        <f t="shared" si="68"/>
        <v>0</v>
      </c>
      <c r="AM138" s="53">
        <f t="shared" si="68"/>
        <v>0</v>
      </c>
      <c r="AN138" s="53">
        <f t="shared" si="68"/>
        <v>0</v>
      </c>
      <c r="AO138" s="52">
        <f t="shared" si="68"/>
        <v>0</v>
      </c>
      <c r="AP138" s="54">
        <f t="shared" si="68"/>
        <v>0</v>
      </c>
      <c r="AQ138" s="55" t="str">
        <f>VLOOKUP($H138,'[1]Unit factor_selected'!$F$3:$AC$346,'[1]Unit factor_selected'!H$1,FALSE)</f>
        <v>MJ</v>
      </c>
      <c r="AR138" s="56">
        <f>VLOOKUP($H138,'[1]Unit factor_selected'!$F$3:$AC$346,'[1]Unit factor_selected'!J$1,FALSE)</f>
        <v>7.2094031587863094E-2</v>
      </c>
      <c r="AS138" s="57">
        <f>VLOOKUP($H138,'[1]Unit factor_selected'!$F$3:$AC$346,'[1]Unit factor_selected'!K$1,FALSE)</f>
        <v>1.1623922373923701</v>
      </c>
      <c r="AT138" s="58">
        <f>VLOOKUP($H138,'[1]Unit factor_selected'!$F$3:$AC$346,'[1]Unit factor_selected'!L$1,FALSE)</f>
        <v>2.0931598834842001E-5</v>
      </c>
      <c r="AU138" s="59">
        <f>VLOOKUP($H138,'[1]Unit factor_selected'!$F$3:$AC$346,'[1]Unit factor_selected'!M$1,FALSE)</f>
        <v>2.5321132153628099E-2</v>
      </c>
      <c r="AV138" s="58">
        <f>VLOOKUP($H138,'[1]Unit factor_selected'!$F$3:$AC$346,'[1]Unit factor_selected'!N$1,FALSE)</f>
        <v>1.6961817255031701E-4</v>
      </c>
      <c r="AW138" s="58">
        <f>VLOOKUP($H138,'[1]Unit factor_selected'!$F$3:$AC$346,'[1]Unit factor_selected'!O$1,FALSE)</f>
        <v>8.4553408816282301E-7</v>
      </c>
      <c r="AX138" s="59">
        <f>VLOOKUP($H138,'[1]Unit factor_selected'!$F$3:$AC$346,'[1]Unit factor_selected'!P$1,FALSE)</f>
        <v>7.3587134749462393E-2</v>
      </c>
      <c r="AY138" s="58">
        <f>VLOOKUP($H138,'[1]Unit factor_selected'!$F$3:$AC$346,'[1]Unit factor_selected'!Q$1,FALSE)</f>
        <v>4.5255056973978998E-4</v>
      </c>
      <c r="AZ138" s="59">
        <f>VLOOKUP($H138,'[1]Unit factor_selected'!$F$3:$AC$346,'[1]Unit factor_selected'!R$1,FALSE)</f>
        <v>3.2094938120077201E-3</v>
      </c>
      <c r="BA138" s="58">
        <f>VLOOKUP($H138,'[1]Unit factor_selected'!$F$3:$AC$346,'[1]Unit factor_selected'!S$1,FALSE)</f>
        <v>2.6225037052588201E-4</v>
      </c>
      <c r="BB138" s="58">
        <f>VLOOKUP($H138,'[1]Unit factor_selected'!$F$3:$AC$346,'[1]Unit factor_selected'!T$1,FALSE)</f>
        <v>2.2693752243180101E-5</v>
      </c>
      <c r="BC138" s="58">
        <f>VLOOKUP($H138,'[1]Unit factor_selected'!$F$3:$AC$346,'[1]Unit factor_selected'!U$1,FALSE)</f>
        <v>2.1284632193969801E-4</v>
      </c>
      <c r="BD138" s="58">
        <f>VLOOKUP($H138,'[1]Unit factor_selected'!$F$3:$AC$346,'[1]Unit factor_selected'!V$1,FALSE)</f>
        <v>2.4085315647483799E-7</v>
      </c>
      <c r="BE138" s="58">
        <f>VLOOKUP($H138,'[1]Unit factor_selected'!$F$3:$AC$346,'[1]Unit factor_selected'!W$1,FALSE)</f>
        <v>1.5759495571695601E-5</v>
      </c>
      <c r="BF138" s="58">
        <f>VLOOKUP($H138,'[1]Unit factor_selected'!$F$3:$AC$346,'[1]Unit factor_selected'!X$1,FALSE)</f>
        <v>4.1886391251840799E-5</v>
      </c>
      <c r="BG138" s="58">
        <f>VLOOKUP($H138,'[1]Unit factor_selected'!$F$3:$AC$346,'[1]Unit factor_selected'!Y$1,FALSE)</f>
        <v>4.4587043810290402E-5</v>
      </c>
      <c r="BH138" s="58">
        <f>VLOOKUP($H138,'[1]Unit factor_selected'!$F$3:$AC$346,'[1]Unit factor_selected'!Z$1,FALSE)</f>
        <v>1.33252968090072E-8</v>
      </c>
      <c r="BI138" s="58">
        <f>VLOOKUP($H138,'[1]Unit factor_selected'!$F$3:$AC$346,'[1]Unit factor_selected'!AA$1,FALSE)</f>
        <v>6.2351253446064903E-5</v>
      </c>
      <c r="BJ138" s="59">
        <f>VLOOKUP($H138,'[1]Unit factor_selected'!$F$3:$AC$346,'[1]Unit factor_selected'!AB$1,FALSE)</f>
        <v>4.1849833346856496E-3</v>
      </c>
      <c r="BK138" s="60">
        <f>VLOOKUP($H138,'[1]Unit factor_selected'!$F$3:$AC$346,'[1]Unit factor_selected'!AC$1,FALSE)</f>
        <v>1.71513863272773E-5</v>
      </c>
    </row>
    <row r="139" spans="2:63" x14ac:dyDescent="0.2">
      <c r="B139" s="61"/>
      <c r="C139" s="61"/>
      <c r="D139" s="62"/>
      <c r="E139" s="163"/>
      <c r="F139" s="63"/>
      <c r="G139" s="64" t="str">
        <f>'[1]Unit factor_selected'!E93</f>
        <v>CN</v>
      </c>
      <c r="H139" s="3" t="str">
        <f>'[1]Unit factor_selected'!F93</f>
        <v>94b37130-2d92-460f-afc2-f9d6895d0814</v>
      </c>
      <c r="I139" s="65">
        <f t="shared" ref="I139:I142" si="69">I134</f>
        <v>0.42</v>
      </c>
      <c r="J139" s="66"/>
      <c r="K139" s="164"/>
      <c r="L139" s="69"/>
      <c r="M139" s="69"/>
      <c r="N139" s="69"/>
      <c r="O139" s="69"/>
      <c r="P139" s="69"/>
      <c r="Q139" s="68"/>
      <c r="R139" s="68"/>
      <c r="S139" s="69"/>
      <c r="T139" s="69"/>
      <c r="U139" s="69"/>
      <c r="V139" s="69"/>
      <c r="W139" s="69"/>
      <c r="X139" s="69"/>
      <c r="Y139" s="68"/>
      <c r="Z139" s="70"/>
      <c r="AA139" s="165">
        <f>$I139*K$138</f>
        <v>717.57103824000001</v>
      </c>
      <c r="AB139" s="73">
        <f t="shared" si="68"/>
        <v>608.70168576000003</v>
      </c>
      <c r="AC139" s="73">
        <f t="shared" si="68"/>
        <v>659.25791568</v>
      </c>
      <c r="AD139" s="73">
        <f t="shared" si="68"/>
        <v>377.46701999999999</v>
      </c>
      <c r="AE139" s="73">
        <f t="shared" si="68"/>
        <v>586.91222351999988</v>
      </c>
      <c r="AF139" s="73">
        <f t="shared" si="68"/>
        <v>643.27637808000009</v>
      </c>
      <c r="AG139" s="72">
        <f t="shared" si="68"/>
        <v>0</v>
      </c>
      <c r="AH139" s="72">
        <f t="shared" si="68"/>
        <v>0</v>
      </c>
      <c r="AI139" s="73">
        <f t="shared" si="68"/>
        <v>1411.3646668799997</v>
      </c>
      <c r="AJ139" s="73">
        <f t="shared" si="68"/>
        <v>1197.2120630399997</v>
      </c>
      <c r="AK139" s="73">
        <f t="shared" si="68"/>
        <v>1296.6873897600001</v>
      </c>
      <c r="AL139" s="73">
        <f t="shared" si="68"/>
        <v>742.09274999999991</v>
      </c>
      <c r="AM139" s="73">
        <f t="shared" si="68"/>
        <v>1154.4127257600001</v>
      </c>
      <c r="AN139" s="73">
        <f t="shared" si="68"/>
        <v>1265.2700256000001</v>
      </c>
      <c r="AO139" s="72">
        <f t="shared" si="68"/>
        <v>0</v>
      </c>
      <c r="AP139" s="74">
        <f t="shared" si="68"/>
        <v>0</v>
      </c>
      <c r="AQ139" s="75" t="str">
        <f>VLOOKUP($H139,'[1]Unit factor_selected'!$F$3:$AC$346,'[1]Unit factor_selected'!H$1,FALSE)</f>
        <v>MJ</v>
      </c>
      <c r="AR139" s="76">
        <f>VLOOKUP($H139,'[1]Unit factor_selected'!$F$3:$AC$346,'[1]Unit factor_selected'!J$1,FALSE)</f>
        <v>6.7561703505123999E-2</v>
      </c>
      <c r="AS139" s="6">
        <f>VLOOKUP($H139,'[1]Unit factor_selected'!$F$3:$AC$346,'[1]Unit factor_selected'!K$1,FALSE)</f>
        <v>1.1286368642416</v>
      </c>
      <c r="AT139" s="7">
        <f>VLOOKUP($H139,'[1]Unit factor_selected'!$F$3:$AC$346,'[1]Unit factor_selected'!L$1,FALSE)</f>
        <v>1.34192652696239E-5</v>
      </c>
      <c r="AU139" s="5">
        <f>VLOOKUP($H139,'[1]Unit factor_selected'!$F$3:$AC$346,'[1]Unit factor_selected'!M$1,FALSE)</f>
        <v>2.46079777505234E-2</v>
      </c>
      <c r="AV139" s="7">
        <f>VLOOKUP($H139,'[1]Unit factor_selected'!$F$3:$AC$346,'[1]Unit factor_selected'!N$1,FALSE)</f>
        <v>1.3297703340276601E-4</v>
      </c>
      <c r="AW139" s="7">
        <f>VLOOKUP($H139,'[1]Unit factor_selected'!$F$3:$AC$346,'[1]Unit factor_selected'!O$1,FALSE)</f>
        <v>4.7544411438651503E-7</v>
      </c>
      <c r="AX139" s="5">
        <f>VLOOKUP($H139,'[1]Unit factor_selected'!$F$3:$AC$346,'[1]Unit factor_selected'!P$1,FALSE)</f>
        <v>6.8294048582825603E-2</v>
      </c>
      <c r="AY139" s="7">
        <f>VLOOKUP($H139,'[1]Unit factor_selected'!$F$3:$AC$346,'[1]Unit factor_selected'!Q$1,FALSE)</f>
        <v>3.04392105561114E-4</v>
      </c>
      <c r="AZ139" s="5">
        <f>VLOOKUP($H139,'[1]Unit factor_selected'!$F$3:$AC$346,'[1]Unit factor_selected'!R$1,FALSE)</f>
        <v>3.2654437525124198E-3</v>
      </c>
      <c r="BA139" s="7">
        <f>VLOOKUP($H139,'[1]Unit factor_selected'!$F$3:$AC$346,'[1]Unit factor_selected'!S$1,FALSE)</f>
        <v>2.0455474075815999E-4</v>
      </c>
      <c r="BB139" s="7">
        <f>VLOOKUP($H139,'[1]Unit factor_selected'!$F$3:$AC$346,'[1]Unit factor_selected'!T$1,FALSE)</f>
        <v>1.44714443289619E-5</v>
      </c>
      <c r="BC139" s="7">
        <f>VLOOKUP($H139,'[1]Unit factor_selected'!$F$3:$AC$346,'[1]Unit factor_selected'!U$1,FALSE)</f>
        <v>1.8673082475627399E-4</v>
      </c>
      <c r="BD139" s="7">
        <f>VLOOKUP($H139,'[1]Unit factor_selected'!$F$3:$AC$346,'[1]Unit factor_selected'!V$1,FALSE)</f>
        <v>1.1570836096670501E-7</v>
      </c>
      <c r="BE139" s="7">
        <f>VLOOKUP($H139,'[1]Unit factor_selected'!$F$3:$AC$346,'[1]Unit factor_selected'!W$1,FALSE)</f>
        <v>1.0657233038909801E-5</v>
      </c>
      <c r="BF139" s="7">
        <f>VLOOKUP($H139,'[1]Unit factor_selected'!$F$3:$AC$346,'[1]Unit factor_selected'!X$1,FALSE)</f>
        <v>3.8412323609695801E-5</v>
      </c>
      <c r="BG139" s="7">
        <f>VLOOKUP($H139,'[1]Unit factor_selected'!$F$3:$AC$346,'[1]Unit factor_selected'!Y$1,FALSE)</f>
        <v>4.1262791322937203E-5</v>
      </c>
      <c r="BH139" s="7">
        <f>VLOOKUP($H139,'[1]Unit factor_selected'!$F$3:$AC$346,'[1]Unit factor_selected'!Z$1,FALSE)</f>
        <v>6.9985129754833599E-9</v>
      </c>
      <c r="BI139" s="7">
        <f>VLOOKUP($H139,'[1]Unit factor_selected'!$F$3:$AC$346,'[1]Unit factor_selected'!AA$1,FALSE)</f>
        <v>3.97048683969412E-5</v>
      </c>
      <c r="BJ139" s="5">
        <f>VLOOKUP($H139,'[1]Unit factor_selected'!$F$3:$AC$346,'[1]Unit factor_selected'!AB$1,FALSE)</f>
        <v>3.8609525070636801E-3</v>
      </c>
      <c r="BK139" s="77">
        <f>VLOOKUP($H139,'[1]Unit factor_selected'!$F$3:$AC$346,'[1]Unit factor_selected'!AC$1,FALSE)</f>
        <v>7.9763357328164692E-6</v>
      </c>
    </row>
    <row r="140" spans="2:63" x14ac:dyDescent="0.2">
      <c r="B140" s="61"/>
      <c r="C140" s="61"/>
      <c r="D140" s="62"/>
      <c r="E140" s="163"/>
      <c r="F140" s="63"/>
      <c r="G140" s="64" t="str">
        <f>'[1]Unit factor_selected'!E94</f>
        <v>JP</v>
      </c>
      <c r="H140" s="3" t="str">
        <f>'[1]Unit factor_selected'!F94</f>
        <v>4c970fa9-d056-405f-8871-64ebf0f37ffc</v>
      </c>
      <c r="I140" s="65">
        <f t="shared" si="69"/>
        <v>0.33</v>
      </c>
      <c r="J140" s="66"/>
      <c r="K140" s="164"/>
      <c r="L140" s="69"/>
      <c r="M140" s="69"/>
      <c r="N140" s="69"/>
      <c r="O140" s="69"/>
      <c r="P140" s="69"/>
      <c r="Q140" s="68"/>
      <c r="R140" s="68"/>
      <c r="S140" s="69"/>
      <c r="T140" s="69"/>
      <c r="U140" s="69"/>
      <c r="V140" s="69"/>
      <c r="W140" s="69"/>
      <c r="X140" s="69"/>
      <c r="Y140" s="68"/>
      <c r="Z140" s="70"/>
      <c r="AA140" s="165">
        <f>$I140*K$138</f>
        <v>563.80581576000009</v>
      </c>
      <c r="AB140" s="73">
        <f t="shared" si="68"/>
        <v>478.26561024000011</v>
      </c>
      <c r="AC140" s="73">
        <f t="shared" si="68"/>
        <v>517.98836232000008</v>
      </c>
      <c r="AD140" s="73">
        <f t="shared" si="68"/>
        <v>296.58123000000001</v>
      </c>
      <c r="AE140" s="73">
        <f t="shared" si="68"/>
        <v>461.1453184799999</v>
      </c>
      <c r="AF140" s="73">
        <f t="shared" si="68"/>
        <v>505.43143992000006</v>
      </c>
      <c r="AG140" s="72">
        <f t="shared" si="68"/>
        <v>0</v>
      </c>
      <c r="AH140" s="72">
        <f t="shared" si="68"/>
        <v>0</v>
      </c>
      <c r="AI140" s="73">
        <f t="shared" si="68"/>
        <v>1108.92938112</v>
      </c>
      <c r="AJ140" s="73">
        <f t="shared" si="68"/>
        <v>940.66662095999982</v>
      </c>
      <c r="AK140" s="73">
        <f t="shared" si="68"/>
        <v>1018.8258062400001</v>
      </c>
      <c r="AL140" s="73">
        <f t="shared" si="68"/>
        <v>583.07287499999995</v>
      </c>
      <c r="AM140" s="73">
        <f t="shared" si="68"/>
        <v>907.03857024000013</v>
      </c>
      <c r="AN140" s="73">
        <f t="shared" si="68"/>
        <v>994.14073440000004</v>
      </c>
      <c r="AO140" s="72">
        <f t="shared" si="68"/>
        <v>0</v>
      </c>
      <c r="AP140" s="74">
        <f t="shared" si="68"/>
        <v>0</v>
      </c>
      <c r="AQ140" s="75" t="str">
        <f>VLOOKUP($H140,'[1]Unit factor_selected'!$F$3:$AC$346,'[1]Unit factor_selected'!H$1,FALSE)</f>
        <v>MJ</v>
      </c>
      <c r="AR140" s="76">
        <f>VLOOKUP($H140,'[1]Unit factor_selected'!$F$3:$AC$346,'[1]Unit factor_selected'!J$1,FALSE)</f>
        <v>7.93512076278024E-2</v>
      </c>
      <c r="AS140" s="6">
        <f>VLOOKUP($H140,'[1]Unit factor_selected'!$F$3:$AC$346,'[1]Unit factor_selected'!K$1,FALSE)</f>
        <v>1.32276848359443</v>
      </c>
      <c r="AT140" s="7">
        <f>VLOOKUP($H140,'[1]Unit factor_selected'!$F$3:$AC$346,'[1]Unit factor_selected'!L$1,FALSE)</f>
        <v>3.1263415803588299E-5</v>
      </c>
      <c r="AU140" s="5">
        <f>VLOOKUP($H140,'[1]Unit factor_selected'!$F$3:$AC$346,'[1]Unit factor_selected'!M$1,FALSE)</f>
        <v>2.8641793027265099E-2</v>
      </c>
      <c r="AV140" s="7">
        <f>VLOOKUP($H140,'[1]Unit factor_selected'!$F$3:$AC$346,'[1]Unit factor_selected'!N$1,FALSE)</f>
        <v>4.5261992541638499E-4</v>
      </c>
      <c r="AW140" s="7">
        <f>VLOOKUP($H140,'[1]Unit factor_selected'!$F$3:$AC$346,'[1]Unit factor_selected'!O$1,FALSE)</f>
        <v>1.53309941271616E-6</v>
      </c>
      <c r="AX140" s="5">
        <f>VLOOKUP($H140,'[1]Unit factor_selected'!$F$3:$AC$346,'[1]Unit factor_selected'!P$1,FALSE)</f>
        <v>8.0566010804188806E-2</v>
      </c>
      <c r="AY140" s="7">
        <f>VLOOKUP($H140,'[1]Unit factor_selected'!$F$3:$AC$346,'[1]Unit factor_selected'!Q$1,FALSE)</f>
        <v>1.6155785489210201E-3</v>
      </c>
      <c r="AZ140" s="5">
        <f>VLOOKUP($H140,'[1]Unit factor_selected'!$F$3:$AC$346,'[1]Unit factor_selected'!R$1,FALSE)</f>
        <v>8.8357184081817308E-3</v>
      </c>
      <c r="BA140" s="7">
        <f>VLOOKUP($H140,'[1]Unit factor_selected'!$F$3:$AC$346,'[1]Unit factor_selected'!S$1,FALSE)</f>
        <v>4.2126662656830402E-4</v>
      </c>
      <c r="BB140" s="7">
        <f>VLOOKUP($H140,'[1]Unit factor_selected'!$F$3:$AC$346,'[1]Unit factor_selected'!T$1,FALSE)</f>
        <v>3.1856838700717401E-4</v>
      </c>
      <c r="BC140" s="7">
        <f>VLOOKUP($H140,'[1]Unit factor_selected'!$F$3:$AC$346,'[1]Unit factor_selected'!U$1,FALSE)</f>
        <v>5.9676567228942202E-4</v>
      </c>
      <c r="BD140" s="7">
        <f>VLOOKUP($H140,'[1]Unit factor_selected'!$F$3:$AC$346,'[1]Unit factor_selected'!V$1,FALSE)</f>
        <v>3.62731138567858E-7</v>
      </c>
      <c r="BE140" s="7">
        <f>VLOOKUP($H140,'[1]Unit factor_selected'!$F$3:$AC$346,'[1]Unit factor_selected'!W$1,FALSE)</f>
        <v>7.2609868172480204E-5</v>
      </c>
      <c r="BF140" s="7">
        <f>VLOOKUP($H140,'[1]Unit factor_selected'!$F$3:$AC$346,'[1]Unit factor_selected'!X$1,FALSE)</f>
        <v>7.5021780235330594E-5</v>
      </c>
      <c r="BG140" s="7">
        <f>VLOOKUP($H140,'[1]Unit factor_selected'!$F$3:$AC$346,'[1]Unit factor_selected'!Y$1,FALSE)</f>
        <v>7.92969361637094E-5</v>
      </c>
      <c r="BH140" s="7">
        <f>VLOOKUP($H140,'[1]Unit factor_selected'!$F$3:$AC$346,'[1]Unit factor_selected'!Z$1,FALSE)</f>
        <v>4.5492952877156298E-9</v>
      </c>
      <c r="BI140" s="7">
        <f>VLOOKUP($H140,'[1]Unit factor_selected'!$F$3:$AC$346,'[1]Unit factor_selected'!AA$1,FALSE)</f>
        <v>9.0580613030702498E-5</v>
      </c>
      <c r="BJ140" s="5">
        <f>VLOOKUP($H140,'[1]Unit factor_selected'!$F$3:$AC$346,'[1]Unit factor_selected'!AB$1,FALSE)</f>
        <v>2.86655183532433E-2</v>
      </c>
      <c r="BK140" s="77">
        <f>VLOOKUP($H140,'[1]Unit factor_selected'!$F$3:$AC$346,'[1]Unit factor_selected'!AC$1,FALSE)</f>
        <v>4.2197206111642398E-5</v>
      </c>
    </row>
    <row r="141" spans="2:63" x14ac:dyDescent="0.2">
      <c r="B141" s="61"/>
      <c r="C141" s="61"/>
      <c r="D141" s="62"/>
      <c r="E141" s="163"/>
      <c r="F141" s="63"/>
      <c r="G141" s="64" t="str">
        <f>'[1]Unit factor_selected'!E95</f>
        <v>KR</v>
      </c>
      <c r="H141" s="3" t="str">
        <f>'[1]Unit factor_selected'!F95</f>
        <v>a3a7e5f6-7e8c-43a3-8d7a-39bd79efc2f9</v>
      </c>
      <c r="I141" s="65">
        <f t="shared" si="69"/>
        <v>0.15</v>
      </c>
      <c r="J141" s="66"/>
      <c r="K141" s="164"/>
      <c r="L141" s="69"/>
      <c r="M141" s="69"/>
      <c r="N141" s="69"/>
      <c r="O141" s="69"/>
      <c r="P141" s="69"/>
      <c r="Q141" s="68"/>
      <c r="R141" s="68"/>
      <c r="S141" s="69"/>
      <c r="T141" s="69"/>
      <c r="U141" s="69"/>
      <c r="V141" s="69"/>
      <c r="W141" s="69"/>
      <c r="X141" s="69"/>
      <c r="Y141" s="68"/>
      <c r="Z141" s="70"/>
      <c r="AA141" s="165">
        <f>$I141*K$138</f>
        <v>256.27537080000002</v>
      </c>
      <c r="AB141" s="73">
        <f t="shared" si="68"/>
        <v>217.39345920000002</v>
      </c>
      <c r="AC141" s="73">
        <f t="shared" si="68"/>
        <v>235.44925560000001</v>
      </c>
      <c r="AD141" s="73">
        <f t="shared" si="68"/>
        <v>134.80965</v>
      </c>
      <c r="AE141" s="73">
        <f t="shared" si="68"/>
        <v>209.61150839999996</v>
      </c>
      <c r="AF141" s="73">
        <f t="shared" si="68"/>
        <v>229.74156360000003</v>
      </c>
      <c r="AG141" s="72">
        <f t="shared" si="68"/>
        <v>0</v>
      </c>
      <c r="AH141" s="72">
        <f t="shared" si="68"/>
        <v>0</v>
      </c>
      <c r="AI141" s="73">
        <f t="shared" si="68"/>
        <v>504.0588095999999</v>
      </c>
      <c r="AJ141" s="73">
        <f t="shared" si="68"/>
        <v>427.5757367999999</v>
      </c>
      <c r="AK141" s="73">
        <f t="shared" si="68"/>
        <v>463.1026392</v>
      </c>
      <c r="AL141" s="73">
        <f t="shared" si="68"/>
        <v>265.03312499999998</v>
      </c>
      <c r="AM141" s="73">
        <f t="shared" si="68"/>
        <v>412.29025919999998</v>
      </c>
      <c r="AN141" s="73">
        <f t="shared" si="68"/>
        <v>451.88215200000002</v>
      </c>
      <c r="AO141" s="72">
        <f t="shared" si="68"/>
        <v>0</v>
      </c>
      <c r="AP141" s="74">
        <f t="shared" si="68"/>
        <v>0</v>
      </c>
      <c r="AQ141" s="75" t="str">
        <f>VLOOKUP($H141,'[1]Unit factor_selected'!$F$3:$AC$346,'[1]Unit factor_selected'!H$1,FALSE)</f>
        <v>MJ</v>
      </c>
      <c r="AR141" s="76">
        <f>VLOOKUP($H141,'[1]Unit factor_selected'!$F$3:$AC$346,'[1]Unit factor_selected'!J$1,FALSE)</f>
        <v>6.7253809860047906E-2</v>
      </c>
      <c r="AS141" s="6">
        <f>VLOOKUP($H141,'[1]Unit factor_selected'!$F$3:$AC$346,'[1]Unit factor_selected'!K$1,FALSE)</f>
        <v>1.1294125052100501</v>
      </c>
      <c r="AT141" s="7">
        <f>VLOOKUP($H141,'[1]Unit factor_selected'!$F$3:$AC$346,'[1]Unit factor_selected'!L$1,FALSE)</f>
        <v>1.2795087764735001E-5</v>
      </c>
      <c r="AU141" s="5">
        <f>VLOOKUP($H141,'[1]Unit factor_selected'!$F$3:$AC$346,'[1]Unit factor_selected'!M$1,FALSE)</f>
        <v>2.4575331543782601E-2</v>
      </c>
      <c r="AV141" s="7">
        <f>VLOOKUP($H141,'[1]Unit factor_selected'!$F$3:$AC$346,'[1]Unit factor_selected'!N$1,FALSE)</f>
        <v>1.3506052312702401E-4</v>
      </c>
      <c r="AW141" s="7">
        <f>VLOOKUP($H141,'[1]Unit factor_selected'!$F$3:$AC$346,'[1]Unit factor_selected'!O$1,FALSE)</f>
        <v>6.5286606690765305E-7</v>
      </c>
      <c r="AX141" s="5">
        <f>VLOOKUP($H141,'[1]Unit factor_selected'!$F$3:$AC$346,'[1]Unit factor_selected'!P$1,FALSE)</f>
        <v>6.7967294629948397E-2</v>
      </c>
      <c r="AY141" s="7">
        <f>VLOOKUP($H141,'[1]Unit factor_selected'!$F$3:$AC$346,'[1]Unit factor_selected'!Q$1,FALSE)</f>
        <v>3.0695237695689098E-4</v>
      </c>
      <c r="AZ141" s="5">
        <f>VLOOKUP($H141,'[1]Unit factor_selected'!$F$3:$AC$346,'[1]Unit factor_selected'!R$1,FALSE)</f>
        <v>3.3629623399084999E-3</v>
      </c>
      <c r="BA141" s="7">
        <f>VLOOKUP($H141,'[1]Unit factor_selected'!$F$3:$AC$346,'[1]Unit factor_selected'!S$1,FALSE)</f>
        <v>3.1601268785079798E-4</v>
      </c>
      <c r="BB141" s="7">
        <f>VLOOKUP($H141,'[1]Unit factor_selected'!$F$3:$AC$346,'[1]Unit factor_selected'!T$1,FALSE)</f>
        <v>2.41154246765223E-5</v>
      </c>
      <c r="BC141" s="7">
        <f>VLOOKUP($H141,'[1]Unit factor_selected'!$F$3:$AC$346,'[1]Unit factor_selected'!U$1,FALSE)</f>
        <v>1.8980648163218099E-4</v>
      </c>
      <c r="BD141" s="7">
        <f>VLOOKUP($H141,'[1]Unit factor_selected'!$F$3:$AC$346,'[1]Unit factor_selected'!V$1,FALSE)</f>
        <v>1.2888913005812801E-7</v>
      </c>
      <c r="BE141" s="7">
        <f>VLOOKUP($H141,'[1]Unit factor_selected'!$F$3:$AC$346,'[1]Unit factor_selected'!W$1,FALSE)</f>
        <v>1.0828460730635399E-5</v>
      </c>
      <c r="BF141" s="7">
        <f>VLOOKUP($H141,'[1]Unit factor_selected'!$F$3:$AC$346,'[1]Unit factor_selected'!X$1,FALSE)</f>
        <v>3.7330935365714099E-5</v>
      </c>
      <c r="BG141" s="7">
        <f>VLOOKUP($H141,'[1]Unit factor_selected'!$F$3:$AC$346,'[1]Unit factor_selected'!Y$1,FALSE)</f>
        <v>4.0187916432751998E-5</v>
      </c>
      <c r="BH141" s="7">
        <f>VLOOKUP($H141,'[1]Unit factor_selected'!$F$3:$AC$346,'[1]Unit factor_selected'!Z$1,FALSE)</f>
        <v>6.9775474062308804E-9</v>
      </c>
      <c r="BI141" s="7">
        <f>VLOOKUP($H141,'[1]Unit factor_selected'!$F$3:$AC$346,'[1]Unit factor_selected'!AA$1,FALSE)</f>
        <v>3.7985140662090601E-5</v>
      </c>
      <c r="BJ141" s="5">
        <f>VLOOKUP($H141,'[1]Unit factor_selected'!$F$3:$AC$346,'[1]Unit factor_selected'!AB$1,FALSE)</f>
        <v>3.7708823359342602E-3</v>
      </c>
      <c r="BK141" s="77">
        <f>VLOOKUP($H141,'[1]Unit factor_selected'!$F$3:$AC$346,'[1]Unit factor_selected'!AC$1,FALSE)</f>
        <v>9.0492303943148604E-6</v>
      </c>
    </row>
    <row r="142" spans="2:63" x14ac:dyDescent="0.2">
      <c r="B142" s="61"/>
      <c r="C142" s="61"/>
      <c r="D142" s="62"/>
      <c r="E142" s="166"/>
      <c r="F142" s="79"/>
      <c r="G142" s="80" t="str">
        <f>'[1]Unit factor_selected'!E96</f>
        <v>RER</v>
      </c>
      <c r="H142" s="81" t="str">
        <f>'[1]Unit factor_selected'!F96</f>
        <v>81f57f68-26a0-32eb-bdd1-6d68bf145cbf</v>
      </c>
      <c r="I142" s="82">
        <f t="shared" si="69"/>
        <v>0.1</v>
      </c>
      <c r="J142" s="83"/>
      <c r="K142" s="167"/>
      <c r="L142" s="86"/>
      <c r="M142" s="86"/>
      <c r="N142" s="86"/>
      <c r="O142" s="86"/>
      <c r="P142" s="86"/>
      <c r="Q142" s="85"/>
      <c r="R142" s="85"/>
      <c r="S142" s="86"/>
      <c r="T142" s="86"/>
      <c r="U142" s="86"/>
      <c r="V142" s="86"/>
      <c r="W142" s="86"/>
      <c r="X142" s="86"/>
      <c r="Y142" s="85"/>
      <c r="Z142" s="87"/>
      <c r="AA142" s="168">
        <f>$I142*K$138</f>
        <v>170.85024720000001</v>
      </c>
      <c r="AB142" s="35">
        <f t="shared" si="68"/>
        <v>144.92897280000003</v>
      </c>
      <c r="AC142" s="35">
        <f t="shared" si="68"/>
        <v>156.96617040000001</v>
      </c>
      <c r="AD142" s="35">
        <f t="shared" si="68"/>
        <v>89.873100000000008</v>
      </c>
      <c r="AE142" s="35">
        <f t="shared" si="68"/>
        <v>139.74100559999997</v>
      </c>
      <c r="AF142" s="35">
        <f t="shared" si="68"/>
        <v>153.16104240000001</v>
      </c>
      <c r="AG142" s="89">
        <f t="shared" si="68"/>
        <v>0</v>
      </c>
      <c r="AH142" s="89">
        <f t="shared" si="68"/>
        <v>0</v>
      </c>
      <c r="AI142" s="35">
        <f t="shared" si="68"/>
        <v>336.03920640000001</v>
      </c>
      <c r="AJ142" s="35">
        <f t="shared" si="68"/>
        <v>285.05049119999995</v>
      </c>
      <c r="AK142" s="35">
        <f t="shared" si="68"/>
        <v>308.73509280000007</v>
      </c>
      <c r="AL142" s="35">
        <f t="shared" si="68"/>
        <v>176.68875</v>
      </c>
      <c r="AM142" s="35">
        <f t="shared" si="68"/>
        <v>274.86017280000004</v>
      </c>
      <c r="AN142" s="35">
        <f t="shared" si="68"/>
        <v>301.25476800000001</v>
      </c>
      <c r="AO142" s="89">
        <f t="shared" si="68"/>
        <v>0</v>
      </c>
      <c r="AP142" s="90">
        <f t="shared" si="68"/>
        <v>0</v>
      </c>
      <c r="AQ142" s="91" t="str">
        <f>VLOOKUP($H142,'[1]Unit factor_selected'!$F$3:$AC$346,'[1]Unit factor_selected'!H$1,FALSE)</f>
        <v>MJ</v>
      </c>
      <c r="AR142" s="92">
        <f>VLOOKUP($H142,'[1]Unit factor_selected'!$F$3:$AC$346,'[1]Unit factor_selected'!J$1,FALSE)</f>
        <v>7.0118048765538996E-2</v>
      </c>
      <c r="AS142" s="93">
        <f>VLOOKUP($H142,'[1]Unit factor_selected'!$F$3:$AC$346,'[1]Unit factor_selected'!K$1,FALSE)</f>
        <v>1.3497453408187099</v>
      </c>
      <c r="AT142" s="94">
        <f>VLOOKUP($H142,'[1]Unit factor_selected'!$F$3:$AC$346,'[1]Unit factor_selected'!L$1,FALSE)</f>
        <v>1.06301210372212E-5</v>
      </c>
      <c r="AU142" s="95">
        <f>VLOOKUP($H142,'[1]Unit factor_selected'!$F$3:$AC$346,'[1]Unit factor_selected'!M$1,FALSE)</f>
        <v>2.9385955179995399E-2</v>
      </c>
      <c r="AV142" s="94">
        <f>VLOOKUP($H142,'[1]Unit factor_selected'!$F$3:$AC$346,'[1]Unit factor_selected'!N$1,FALSE)</f>
        <v>1.0025233031106201E-4</v>
      </c>
      <c r="AW142" s="94">
        <f>VLOOKUP($H142,'[1]Unit factor_selected'!$F$3:$AC$346,'[1]Unit factor_selected'!O$1,FALSE)</f>
        <v>5.9555853283527898E-7</v>
      </c>
      <c r="AX142" s="95">
        <f>VLOOKUP($H142,'[1]Unit factor_selected'!$F$3:$AC$346,'[1]Unit factor_selected'!P$1,FALSE)</f>
        <v>7.0869144201546899E-2</v>
      </c>
      <c r="AY142" s="94">
        <f>VLOOKUP($H142,'[1]Unit factor_selected'!$F$3:$AC$346,'[1]Unit factor_selected'!Q$1,FALSE)</f>
        <v>4.5144039477974199E-4</v>
      </c>
      <c r="AZ142" s="95">
        <f>VLOOKUP($H142,'[1]Unit factor_selected'!$F$3:$AC$346,'[1]Unit factor_selected'!R$1,FALSE)</f>
        <v>1.5356028778998299E-3</v>
      </c>
      <c r="BA142" s="94">
        <f>VLOOKUP($H142,'[1]Unit factor_selected'!$F$3:$AC$346,'[1]Unit factor_selected'!S$1,FALSE)</f>
        <v>3.2455970565379699E-4</v>
      </c>
      <c r="BB142" s="94">
        <f>VLOOKUP($H142,'[1]Unit factor_selected'!$F$3:$AC$346,'[1]Unit factor_selected'!T$1,FALSE)</f>
        <v>3.01250376434892E-5</v>
      </c>
      <c r="BC142" s="94">
        <f>VLOOKUP($H142,'[1]Unit factor_selected'!$F$3:$AC$346,'[1]Unit factor_selected'!U$1,FALSE)</f>
        <v>2.66615630405421E-4</v>
      </c>
      <c r="BD142" s="94">
        <f>VLOOKUP($H142,'[1]Unit factor_selected'!$F$3:$AC$346,'[1]Unit factor_selected'!V$1,FALSE)</f>
        <v>6.0700632641943398E-8</v>
      </c>
      <c r="BE142" s="94">
        <f>VLOOKUP($H142,'[1]Unit factor_selected'!$F$3:$AC$346,'[1]Unit factor_selected'!W$1,FALSE)</f>
        <v>1.7662890886774801E-5</v>
      </c>
      <c r="BF142" s="94">
        <f>VLOOKUP($H142,'[1]Unit factor_selected'!$F$3:$AC$346,'[1]Unit factor_selected'!X$1,FALSE)</f>
        <v>3.2165862121886299E-5</v>
      </c>
      <c r="BG142" s="94">
        <f>VLOOKUP($H142,'[1]Unit factor_selected'!$F$3:$AC$346,'[1]Unit factor_selected'!Y$1,FALSE)</f>
        <v>3.4052642672935498E-5</v>
      </c>
      <c r="BH142" s="94">
        <f>VLOOKUP($H142,'[1]Unit factor_selected'!$F$3:$AC$346,'[1]Unit factor_selected'!Z$1,FALSE)</f>
        <v>1.6017502682224398E-8</v>
      </c>
      <c r="BI142" s="94">
        <f>VLOOKUP($H142,'[1]Unit factor_selected'!$F$3:$AC$346,'[1]Unit factor_selected'!AA$1,FALSE)</f>
        <v>3.0729154602136902E-5</v>
      </c>
      <c r="BJ142" s="95">
        <f>VLOOKUP($H142,'[1]Unit factor_selected'!$F$3:$AC$346,'[1]Unit factor_selected'!AB$1,FALSE)</f>
        <v>5.1457720294377004E-3</v>
      </c>
      <c r="BK142" s="96">
        <f>VLOOKUP($H142,'[1]Unit factor_selected'!$F$3:$AC$346,'[1]Unit factor_selected'!AC$1,FALSE)</f>
        <v>2.1648941226151601E-5</v>
      </c>
    </row>
    <row r="143" spans="2:63" x14ac:dyDescent="0.2">
      <c r="B143" s="61"/>
      <c r="C143" s="61"/>
      <c r="D143" s="62"/>
      <c r="E143" s="75" t="str">
        <f>'[1]EV proj_BAU'!K122</f>
        <v>Cathode active material (kg)</v>
      </c>
      <c r="F143" s="102"/>
      <c r="G143" s="64"/>
      <c r="I143" s="65">
        <v>1</v>
      </c>
      <c r="J143" s="65">
        <f>I143</f>
        <v>1</v>
      </c>
      <c r="K143" s="206">
        <f>'[1]EV proj_BAU'!R122</f>
        <v>44.181600000000003</v>
      </c>
      <c r="L143" s="104">
        <f>'[1]EV proj_BAU'!S122</f>
        <v>37.478400000000001</v>
      </c>
      <c r="M143" s="104">
        <f>'[1]EV proj_BAU'!T122</f>
        <v>40.591200000000001</v>
      </c>
      <c r="N143" s="104">
        <f>'[1]EV proj_BAU'!U122</f>
        <v>59.915399999999998</v>
      </c>
      <c r="O143" s="104">
        <f>'[1]EV proj_BAU'!V122</f>
        <v>36.136799999999994</v>
      </c>
      <c r="P143" s="104">
        <f>'[1]EV proj_BAU'!W122</f>
        <v>39.607200000000006</v>
      </c>
      <c r="Q143" s="104">
        <f>'[1]EV proj_BAU'!AF72</f>
        <v>16.495942636799899</v>
      </c>
      <c r="R143" s="4">
        <v>0</v>
      </c>
      <c r="S143" s="104">
        <f>'[1]EV proj_BAU'!X122</f>
        <v>86.899199999999993</v>
      </c>
      <c r="T143" s="104">
        <f>'[1]EV proj_BAU'!Y122</f>
        <v>73.713599999999985</v>
      </c>
      <c r="U143" s="104">
        <f>'[1]EV proj_BAU'!Z122</f>
        <v>79.838400000000007</v>
      </c>
      <c r="V143" s="104">
        <f>'[1]EV proj_BAU'!AA122</f>
        <v>117.79249999999999</v>
      </c>
      <c r="W143" s="104">
        <f>'[1]EV proj_BAU'!AB122</f>
        <v>71.078400000000002</v>
      </c>
      <c r="X143" s="104">
        <f>'[1]EV proj_BAU'!AC122</f>
        <v>77.903999999999996</v>
      </c>
      <c r="Y143" s="104">
        <f>'[1]EV proj_BAU'!AG72</f>
        <v>33.598604715079929</v>
      </c>
      <c r="Z143" s="105">
        <v>0</v>
      </c>
      <c r="AA143" s="165">
        <f>$I143*K143</f>
        <v>44.181600000000003</v>
      </c>
      <c r="AB143" s="73">
        <f t="shared" ref="AB143:AP145" si="70">$I143*L143</f>
        <v>37.478400000000001</v>
      </c>
      <c r="AC143" s="73">
        <f t="shared" si="70"/>
        <v>40.591200000000001</v>
      </c>
      <c r="AD143" s="73">
        <f t="shared" si="70"/>
        <v>59.915399999999998</v>
      </c>
      <c r="AE143" s="73">
        <f t="shared" si="70"/>
        <v>36.136799999999994</v>
      </c>
      <c r="AF143" s="73">
        <f t="shared" si="70"/>
        <v>39.607200000000006</v>
      </c>
      <c r="AG143" s="73">
        <f t="shared" si="70"/>
        <v>16.495942636799899</v>
      </c>
      <c r="AH143" s="72">
        <f t="shared" si="70"/>
        <v>0</v>
      </c>
      <c r="AI143" s="73">
        <f t="shared" si="70"/>
        <v>86.899199999999993</v>
      </c>
      <c r="AJ143" s="73">
        <f t="shared" si="70"/>
        <v>73.713599999999985</v>
      </c>
      <c r="AK143" s="73">
        <f t="shared" si="70"/>
        <v>79.838400000000007</v>
      </c>
      <c r="AL143" s="73">
        <f t="shared" si="70"/>
        <v>117.79249999999999</v>
      </c>
      <c r="AM143" s="73">
        <f t="shared" si="70"/>
        <v>71.078400000000002</v>
      </c>
      <c r="AN143" s="73">
        <f t="shared" si="70"/>
        <v>77.903999999999996</v>
      </c>
      <c r="AO143" s="73">
        <f t="shared" si="70"/>
        <v>33.598604715079929</v>
      </c>
      <c r="AP143" s="74">
        <f t="shared" si="70"/>
        <v>0</v>
      </c>
      <c r="AQ143" s="75" t="s">
        <v>24</v>
      </c>
      <c r="AR143" s="76">
        <v>0</v>
      </c>
      <c r="AS143" s="6">
        <v>0</v>
      </c>
      <c r="AT143" s="7">
        <v>0</v>
      </c>
      <c r="AU143" s="5">
        <v>0</v>
      </c>
      <c r="AV143" s="7">
        <v>0</v>
      </c>
      <c r="AW143" s="7">
        <v>0</v>
      </c>
      <c r="AX143" s="5">
        <v>0</v>
      </c>
      <c r="AY143" s="7">
        <v>0</v>
      </c>
      <c r="AZ143" s="5">
        <v>0</v>
      </c>
      <c r="BA143" s="7">
        <v>0</v>
      </c>
      <c r="BB143" s="7">
        <v>0</v>
      </c>
      <c r="BC143" s="7">
        <v>0</v>
      </c>
      <c r="BD143" s="7">
        <v>0</v>
      </c>
      <c r="BE143" s="7">
        <v>0</v>
      </c>
      <c r="BF143" s="7">
        <v>0</v>
      </c>
      <c r="BG143" s="7">
        <v>0</v>
      </c>
      <c r="BH143" s="7">
        <v>0</v>
      </c>
      <c r="BI143" s="7">
        <v>0</v>
      </c>
      <c r="BJ143" s="5">
        <v>0</v>
      </c>
      <c r="BK143" s="77">
        <v>0</v>
      </c>
    </row>
    <row r="144" spans="2:63" x14ac:dyDescent="0.2">
      <c r="B144" s="61"/>
      <c r="C144" s="61"/>
      <c r="D144" s="111"/>
      <c r="E144" s="91" t="str">
        <f>'[1]EV proj_BAU'!K123</f>
        <v>Emitted CO2</v>
      </c>
      <c r="F144" s="106"/>
      <c r="G144" s="80"/>
      <c r="H144" s="81"/>
      <c r="I144" s="82">
        <v>1</v>
      </c>
      <c r="J144" s="82">
        <f>I144</f>
        <v>1</v>
      </c>
      <c r="K144" s="209">
        <f>'[1]EV proj_BAU'!R123</f>
        <v>10.161768</v>
      </c>
      <c r="L144" s="108">
        <f>'[1]EV proj_BAU'!S123</f>
        <v>0</v>
      </c>
      <c r="M144" s="108">
        <f>'[1]EV proj_BAU'!T123</f>
        <v>0</v>
      </c>
      <c r="N144" s="108">
        <f>'[1]EV proj_BAU'!U123</f>
        <v>0</v>
      </c>
      <c r="O144" s="108">
        <f>'[1]EV proj_BAU'!V123</f>
        <v>0</v>
      </c>
      <c r="P144" s="108">
        <f>'[1]EV proj_BAU'!W123</f>
        <v>0</v>
      </c>
      <c r="Q144" s="108">
        <v>0</v>
      </c>
      <c r="R144" s="108">
        <v>0</v>
      </c>
      <c r="S144" s="109">
        <f>'[1]EV proj_BAU'!X123</f>
        <v>19.986816000000001</v>
      </c>
      <c r="T144" s="108">
        <f>'[1]EV proj_BAU'!Y123</f>
        <v>0</v>
      </c>
      <c r="U144" s="108">
        <f>'[1]EV proj_BAU'!Z123</f>
        <v>0</v>
      </c>
      <c r="V144" s="108">
        <f>'[1]EV proj_BAU'!AA123</f>
        <v>0</v>
      </c>
      <c r="W144" s="108">
        <f>'[1]EV proj_BAU'!AB123</f>
        <v>0</v>
      </c>
      <c r="X144" s="108">
        <f>'[1]EV proj_BAU'!AC123</f>
        <v>0</v>
      </c>
      <c r="Y144" s="108">
        <v>0</v>
      </c>
      <c r="Z144" s="110">
        <v>0</v>
      </c>
      <c r="AA144" s="168">
        <f>$I144*K144</f>
        <v>10.161768</v>
      </c>
      <c r="AB144" s="89">
        <f t="shared" si="70"/>
        <v>0</v>
      </c>
      <c r="AC144" s="89">
        <f t="shared" si="70"/>
        <v>0</v>
      </c>
      <c r="AD144" s="89">
        <f t="shared" si="70"/>
        <v>0</v>
      </c>
      <c r="AE144" s="89">
        <f t="shared" si="70"/>
        <v>0</v>
      </c>
      <c r="AF144" s="89">
        <f t="shared" si="70"/>
        <v>0</v>
      </c>
      <c r="AG144" s="89">
        <f t="shared" si="70"/>
        <v>0</v>
      </c>
      <c r="AH144" s="89">
        <f t="shared" si="70"/>
        <v>0</v>
      </c>
      <c r="AI144" s="35">
        <f t="shared" si="70"/>
        <v>19.986816000000001</v>
      </c>
      <c r="AJ144" s="89">
        <f t="shared" si="70"/>
        <v>0</v>
      </c>
      <c r="AK144" s="89">
        <f t="shared" si="70"/>
        <v>0</v>
      </c>
      <c r="AL144" s="89">
        <f t="shared" si="70"/>
        <v>0</v>
      </c>
      <c r="AM144" s="89">
        <f t="shared" si="70"/>
        <v>0</v>
      </c>
      <c r="AN144" s="89">
        <f t="shared" si="70"/>
        <v>0</v>
      </c>
      <c r="AO144" s="89">
        <f t="shared" si="70"/>
        <v>0</v>
      </c>
      <c r="AP144" s="90">
        <f t="shared" si="70"/>
        <v>0</v>
      </c>
      <c r="AQ144" s="91" t="s">
        <v>24</v>
      </c>
      <c r="AR144" s="92">
        <v>1</v>
      </c>
      <c r="AS144" s="93">
        <v>0</v>
      </c>
      <c r="AT144" s="94">
        <v>0</v>
      </c>
      <c r="AU144" s="95">
        <v>0</v>
      </c>
      <c r="AV144" s="94">
        <v>0</v>
      </c>
      <c r="AW144" s="94">
        <v>0</v>
      </c>
      <c r="AX144" s="95">
        <v>1</v>
      </c>
      <c r="AY144" s="94">
        <v>0</v>
      </c>
      <c r="AZ144" s="95">
        <v>0</v>
      </c>
      <c r="BA144" s="94">
        <v>0</v>
      </c>
      <c r="BB144" s="94">
        <v>0</v>
      </c>
      <c r="BC144" s="94">
        <v>0</v>
      </c>
      <c r="BD144" s="94">
        <v>0</v>
      </c>
      <c r="BE144" s="94">
        <v>0</v>
      </c>
      <c r="BF144" s="94">
        <v>0</v>
      </c>
      <c r="BG144" s="94">
        <v>0</v>
      </c>
      <c r="BH144" s="94">
        <v>0</v>
      </c>
      <c r="BI144" s="94">
        <v>0</v>
      </c>
      <c r="BJ144" s="95">
        <v>0</v>
      </c>
      <c r="BK144" s="96">
        <v>0</v>
      </c>
    </row>
    <row r="145" spans="2:63" x14ac:dyDescent="0.2">
      <c r="B145" s="61"/>
      <c r="C145" s="61"/>
      <c r="D145" s="211" t="str">
        <f>'[1]Unit factor_selected'!C3</f>
        <v>Carbon black</v>
      </c>
      <c r="E145" s="21"/>
      <c r="F145" s="212" t="str">
        <f>'[1]Unit factor_selected'!D3</f>
        <v>market for carbon black | carbon black | Cutoff</v>
      </c>
      <c r="G145" s="213" t="str">
        <f>'[1]Unit factor_selected'!E3</f>
        <v>GLO</v>
      </c>
      <c r="H145" s="214" t="str">
        <f>'[1]Unit factor_selected'!F3</f>
        <v>8b91b271-1290-363f-aa3a-e8fd5bf4a7a8</v>
      </c>
      <c r="I145" s="215">
        <v>1</v>
      </c>
      <c r="J145" s="215">
        <f>I145</f>
        <v>1</v>
      </c>
      <c r="K145" s="216">
        <f>'[1]EV proj_BAU'!R73</f>
        <v>0.92159999999999997</v>
      </c>
      <c r="L145" s="217">
        <f>'[1]EV proj_BAU'!S73</f>
        <v>2.0832000000000002</v>
      </c>
      <c r="M145" s="217">
        <f>'[1]EV proj_BAU'!T73</f>
        <v>0.8448</v>
      </c>
      <c r="N145" s="217">
        <f>'[1]EV proj_BAU'!U73</f>
        <v>1.2483</v>
      </c>
      <c r="O145" s="217">
        <f>'[1]EV proj_BAU'!V73</f>
        <v>2.0087999999999999</v>
      </c>
      <c r="P145" s="217">
        <f>'[1]EV proj_BAU'!W73</f>
        <v>0.8256</v>
      </c>
      <c r="Q145" s="217">
        <f>'[1]EV proj_BAU'!AF73</f>
        <v>4.7131264676571218</v>
      </c>
      <c r="R145" s="218">
        <v>0</v>
      </c>
      <c r="S145" s="217">
        <f>'[1]EV proj_BAU'!X73</f>
        <v>1.8095999999999999</v>
      </c>
      <c r="T145" s="217">
        <f>'[1]EV proj_BAU'!Y73</f>
        <v>4.0943999999999994</v>
      </c>
      <c r="U145" s="217">
        <f>'[1]EV proj_BAU'!Z73</f>
        <v>1.6631999999999998</v>
      </c>
      <c r="V145" s="217">
        <f>'[1]EV proj_BAU'!AA73</f>
        <v>2.4539999999999997</v>
      </c>
      <c r="W145" s="217">
        <f>'[1]EV proj_BAU'!AB73</f>
        <v>3.948</v>
      </c>
      <c r="X145" s="217">
        <f>'[1]EV proj_BAU'!AC73</f>
        <v>1.6223999999999998</v>
      </c>
      <c r="Y145" s="217">
        <f>'[1]EV proj_BAU'!AG73</f>
        <v>9.599601347165704</v>
      </c>
      <c r="Z145" s="219">
        <v>0</v>
      </c>
      <c r="AA145" s="220">
        <f>$I145*K145</f>
        <v>0.92159999999999997</v>
      </c>
      <c r="AB145" s="221">
        <f t="shared" si="70"/>
        <v>2.0832000000000002</v>
      </c>
      <c r="AC145" s="221">
        <f t="shared" si="70"/>
        <v>0.8448</v>
      </c>
      <c r="AD145" s="221">
        <f t="shared" si="70"/>
        <v>1.2483</v>
      </c>
      <c r="AE145" s="221">
        <f t="shared" si="70"/>
        <v>2.0087999999999999</v>
      </c>
      <c r="AF145" s="221">
        <f t="shared" si="70"/>
        <v>0.8256</v>
      </c>
      <c r="AG145" s="221">
        <f t="shared" si="70"/>
        <v>4.7131264676571218</v>
      </c>
      <c r="AH145" s="222">
        <f t="shared" si="70"/>
        <v>0</v>
      </c>
      <c r="AI145" s="221">
        <f t="shared" si="70"/>
        <v>1.8095999999999999</v>
      </c>
      <c r="AJ145" s="221">
        <f t="shared" si="70"/>
        <v>4.0943999999999994</v>
      </c>
      <c r="AK145" s="221">
        <f t="shared" si="70"/>
        <v>1.6631999999999998</v>
      </c>
      <c r="AL145" s="221">
        <f t="shared" si="70"/>
        <v>2.4539999999999997</v>
      </c>
      <c r="AM145" s="221">
        <f t="shared" si="70"/>
        <v>3.948</v>
      </c>
      <c r="AN145" s="221">
        <f t="shared" si="70"/>
        <v>1.6223999999999998</v>
      </c>
      <c r="AO145" s="221">
        <f t="shared" si="70"/>
        <v>9.599601347165704</v>
      </c>
      <c r="AP145" s="223">
        <f t="shared" si="70"/>
        <v>0</v>
      </c>
      <c r="AQ145" s="224" t="str">
        <f>VLOOKUP($H145,'[1]Unit factor_selected'!$F$3:$AC$346,'[1]Unit factor_selected'!H$1,FALSE)</f>
        <v>kg</v>
      </c>
      <c r="AR145" s="225">
        <f>VLOOKUP($H145,'[1]Unit factor_selected'!$F$3:$AC$346,'[1]Unit factor_selected'!J$1,FALSE)</f>
        <v>1.8480808771278501</v>
      </c>
      <c r="AS145" s="226">
        <f>VLOOKUP($H145,'[1]Unit factor_selected'!$F$3:$AC$346,'[1]Unit factor_selected'!K$1,FALSE)</f>
        <v>81.1517825769659</v>
      </c>
      <c r="AT145" s="227">
        <f>VLOOKUP($H145,'[1]Unit factor_selected'!$F$3:$AC$346,'[1]Unit factor_selected'!L$1,FALSE)</f>
        <v>3.7632397269843601E-3</v>
      </c>
      <c r="AU145" s="228">
        <f>VLOOKUP($H145,'[1]Unit factor_selected'!$F$3:$AC$346,'[1]Unit factor_selected'!M$1,FALSE)</f>
        <v>1.7577899545570099</v>
      </c>
      <c r="AV145" s="227">
        <f>VLOOKUP($H145,'[1]Unit factor_selected'!$F$3:$AC$346,'[1]Unit factor_selected'!N$1,FALSE)</f>
        <v>3.8634841227341697E-2</v>
      </c>
      <c r="AW145" s="227">
        <f>VLOOKUP($H145,'[1]Unit factor_selected'!$F$3:$AC$346,'[1]Unit factor_selected'!O$1,FALSE)</f>
        <v>9.4473766745053301E-5</v>
      </c>
      <c r="AX145" s="228">
        <f>VLOOKUP($H145,'[1]Unit factor_selected'!$F$3:$AC$346,'[1]Unit factor_selected'!P$1,FALSE)</f>
        <v>1.8613417050024501</v>
      </c>
      <c r="AY145" s="227">
        <f>VLOOKUP($H145,'[1]Unit factor_selected'!$F$3:$AC$346,'[1]Unit factor_selected'!Q$1,FALSE)</f>
        <v>4.8500192525947297E-2</v>
      </c>
      <c r="AZ145" s="228">
        <f>VLOOKUP($H145,'[1]Unit factor_selected'!$F$3:$AC$346,'[1]Unit factor_selected'!R$1,FALSE)</f>
        <v>0.682030970714669</v>
      </c>
      <c r="BA145" s="227">
        <f>VLOOKUP($H145,'[1]Unit factor_selected'!$F$3:$AC$346,'[1]Unit factor_selected'!S$1,FALSE)</f>
        <v>5.2192141122154499E-2</v>
      </c>
      <c r="BB145" s="227">
        <f>VLOOKUP($H145,'[1]Unit factor_selected'!$F$3:$AC$346,'[1]Unit factor_selected'!T$1,FALSE)</f>
        <v>1.21305848985181E-2</v>
      </c>
      <c r="BC145" s="227">
        <f>VLOOKUP($H145,'[1]Unit factor_selected'!$F$3:$AC$346,'[1]Unit factor_selected'!U$1,FALSE)</f>
        <v>5.2686002134902502E-2</v>
      </c>
      <c r="BD145" s="227">
        <f>VLOOKUP($H145,'[1]Unit factor_selected'!$F$3:$AC$346,'[1]Unit factor_selected'!V$1,FALSE)</f>
        <v>7.4471482407536297E-6</v>
      </c>
      <c r="BE145" s="227">
        <f>VLOOKUP($H145,'[1]Unit factor_selected'!$F$3:$AC$346,'[1]Unit factor_selected'!W$1,FALSE)</f>
        <v>3.6613018236917E-3</v>
      </c>
      <c r="BF145" s="227">
        <f>VLOOKUP($H145,'[1]Unit factor_selected'!$F$3:$AC$346,'[1]Unit factor_selected'!X$1,FALSE)</f>
        <v>4.0642037515313803E-3</v>
      </c>
      <c r="BG145" s="227">
        <f>VLOOKUP($H145,'[1]Unit factor_selected'!$F$3:$AC$346,'[1]Unit factor_selected'!Y$1,FALSE)</f>
        <v>4.2163722244946298E-3</v>
      </c>
      <c r="BH145" s="227">
        <f>VLOOKUP($H145,'[1]Unit factor_selected'!$F$3:$AC$346,'[1]Unit factor_selected'!Z$1,FALSE)</f>
        <v>1.3012003587815501E-6</v>
      </c>
      <c r="BI145" s="227">
        <f>VLOOKUP($H145,'[1]Unit factor_selected'!$F$3:$AC$346,'[1]Unit factor_selected'!AA$1,FALSE)</f>
        <v>8.5094467748291196E-3</v>
      </c>
      <c r="BJ145" s="228">
        <f>VLOOKUP($H145,'[1]Unit factor_selected'!$F$3:$AC$346,'[1]Unit factor_selected'!AB$1,FALSE)</f>
        <v>3.71533656146332</v>
      </c>
      <c r="BK145" s="229">
        <f>VLOOKUP($H145,'[1]Unit factor_selected'!$F$3:$AC$346,'[1]Unit factor_selected'!AC$1,FALSE)</f>
        <v>2.5308258551214801E-3</v>
      </c>
    </row>
    <row r="146" spans="2:63" x14ac:dyDescent="0.2">
      <c r="B146" s="61"/>
      <c r="C146" s="61"/>
      <c r="D146" s="41" t="str">
        <f>'[1]Unit factor_selected'!C30</f>
        <v>PVDF</v>
      </c>
      <c r="E146" s="120"/>
      <c r="F146" s="42" t="str">
        <f>'[1]Unit factor_selected'!D30</f>
        <v>polyvinylfluoride production | polyvinylfluoride | Cutoff</v>
      </c>
      <c r="G146" s="43" t="str">
        <f>'[1]Unit factor_selected'!E30</f>
        <v>US</v>
      </c>
      <c r="H146" s="44" t="str">
        <f>'[1]Unit factor_selected'!F30</f>
        <v>b472473c-d19d-3594-ad81-9cb46238815c</v>
      </c>
      <c r="I146" s="45">
        <f>I138</f>
        <v>0</v>
      </c>
      <c r="J146" s="46">
        <f>SUM(I146:I150)</f>
        <v>1</v>
      </c>
      <c r="K146" s="161">
        <f>'[1]EV proj_BAU'!R74</f>
        <v>0.92159999999999997</v>
      </c>
      <c r="L146" s="49">
        <f>'[1]EV proj_BAU'!S74</f>
        <v>2.0832000000000002</v>
      </c>
      <c r="M146" s="49">
        <f>'[1]EV proj_BAU'!T74</f>
        <v>0.8448</v>
      </c>
      <c r="N146" s="49">
        <f>'[1]EV proj_BAU'!U74</f>
        <v>1.2483</v>
      </c>
      <c r="O146" s="49">
        <f>'[1]EV proj_BAU'!V74</f>
        <v>2.0087999999999999</v>
      </c>
      <c r="P146" s="49">
        <f>'[1]EV proj_BAU'!W74</f>
        <v>0.8256</v>
      </c>
      <c r="Q146" s="49">
        <f>'[1]EV proj_BAU'!AF74</f>
        <v>2.3565632370385976</v>
      </c>
      <c r="R146" s="49">
        <f>'[1]EV proj_BAU'!AJ74</f>
        <v>5.4664536719744401E-3</v>
      </c>
      <c r="S146" s="49">
        <f>'[1]EV proj_BAU'!X74</f>
        <v>1.8095999999999999</v>
      </c>
      <c r="T146" s="49">
        <f>'[1]EV proj_BAU'!Y74</f>
        <v>4.0943999999999994</v>
      </c>
      <c r="U146" s="49">
        <f>'[1]EV proj_BAU'!Z74</f>
        <v>1.6631999999999998</v>
      </c>
      <c r="V146" s="49">
        <f>'[1]EV proj_BAU'!AA74</f>
        <v>2.4539999999999997</v>
      </c>
      <c r="W146" s="49">
        <f>'[1]EV proj_BAU'!AB74</f>
        <v>3.948</v>
      </c>
      <c r="X146" s="49">
        <f>'[1]EV proj_BAU'!AC74</f>
        <v>1.6223999999999998</v>
      </c>
      <c r="Y146" s="49">
        <f>'[1]EV proj_BAU'!AG74</f>
        <v>4.7998006739937544</v>
      </c>
      <c r="Z146" s="127">
        <f>'[1]EV proj_BAU'!AK74</f>
        <v>1.0999999999999999E-2</v>
      </c>
      <c r="AA146" s="162">
        <f>$I146*K$146</f>
        <v>0</v>
      </c>
      <c r="AB146" s="53">
        <f t="shared" ref="AB146:AP150" si="71">$I146*L$146</f>
        <v>0</v>
      </c>
      <c r="AC146" s="53">
        <f t="shared" si="71"/>
        <v>0</v>
      </c>
      <c r="AD146" s="53">
        <f t="shared" si="71"/>
        <v>0</v>
      </c>
      <c r="AE146" s="53">
        <f t="shared" si="71"/>
        <v>0</v>
      </c>
      <c r="AF146" s="53">
        <f t="shared" si="71"/>
        <v>0</v>
      </c>
      <c r="AG146" s="53">
        <f t="shared" si="71"/>
        <v>0</v>
      </c>
      <c r="AH146" s="53">
        <f t="shared" si="71"/>
        <v>0</v>
      </c>
      <c r="AI146" s="53">
        <f t="shared" si="71"/>
        <v>0</v>
      </c>
      <c r="AJ146" s="53">
        <f t="shared" si="71"/>
        <v>0</v>
      </c>
      <c r="AK146" s="53">
        <f t="shared" si="71"/>
        <v>0</v>
      </c>
      <c r="AL146" s="53">
        <f t="shared" si="71"/>
        <v>0</v>
      </c>
      <c r="AM146" s="53">
        <f t="shared" si="71"/>
        <v>0</v>
      </c>
      <c r="AN146" s="53">
        <f t="shared" si="71"/>
        <v>0</v>
      </c>
      <c r="AO146" s="53">
        <f t="shared" si="71"/>
        <v>0</v>
      </c>
      <c r="AP146" s="130">
        <f t="shared" si="71"/>
        <v>0</v>
      </c>
      <c r="AQ146" s="55" t="str">
        <f>VLOOKUP($H146,'[1]Unit factor_selected'!$F$3:$AC$346,'[1]Unit factor_selected'!H$1,FALSE)</f>
        <v>kg</v>
      </c>
      <c r="AR146" s="56">
        <f>VLOOKUP($H146,'[1]Unit factor_selected'!$F$3:$AC$346,'[1]Unit factor_selected'!J$1,FALSE)</f>
        <v>12.444447385101901</v>
      </c>
      <c r="AS146" s="57">
        <f>VLOOKUP($H146,'[1]Unit factor_selected'!$F$3:$AC$346,'[1]Unit factor_selected'!K$1,FALSE)</f>
        <v>157.74732344515601</v>
      </c>
      <c r="AT146" s="58">
        <f>VLOOKUP($H146,'[1]Unit factor_selected'!$F$3:$AC$346,'[1]Unit factor_selected'!L$1,FALSE)</f>
        <v>1.6258143480977701E-2</v>
      </c>
      <c r="AU146" s="59">
        <f>VLOOKUP($H146,'[1]Unit factor_selected'!$F$3:$AC$346,'[1]Unit factor_selected'!M$1,FALSE)</f>
        <v>2.55858427187587</v>
      </c>
      <c r="AV146" s="58">
        <f>VLOOKUP($H146,'[1]Unit factor_selected'!$F$3:$AC$346,'[1]Unit factor_selected'!N$1,FALSE)</f>
        <v>0.52169684793485205</v>
      </c>
      <c r="AW146" s="58">
        <f>VLOOKUP($H146,'[1]Unit factor_selected'!$F$3:$AC$346,'[1]Unit factor_selected'!O$1,FALSE)</f>
        <v>3.4177342378621401E-3</v>
      </c>
      <c r="AX146" s="59">
        <f>VLOOKUP($H146,'[1]Unit factor_selected'!$F$3:$AC$346,'[1]Unit factor_selected'!P$1,FALSE)</f>
        <v>13.4844878544514</v>
      </c>
      <c r="AY146" s="58">
        <f>VLOOKUP($H146,'[1]Unit factor_selected'!$F$3:$AC$346,'[1]Unit factor_selected'!Q$1,FALSE)</f>
        <v>0.44433695211924401</v>
      </c>
      <c r="AZ146" s="59">
        <f>VLOOKUP($H146,'[1]Unit factor_selected'!$F$3:$AC$346,'[1]Unit factor_selected'!R$1,FALSE)</f>
        <v>10.967449194960199</v>
      </c>
      <c r="BA146" s="58">
        <f>VLOOKUP($H146,'[1]Unit factor_selected'!$F$3:$AC$346,'[1]Unit factor_selected'!S$1,FALSE)</f>
        <v>1.32910276835867</v>
      </c>
      <c r="BB146" s="58">
        <f>VLOOKUP($H146,'[1]Unit factor_selected'!$F$3:$AC$346,'[1]Unit factor_selected'!T$1,FALSE)</f>
        <v>8.1224843795180898E-2</v>
      </c>
      <c r="BC146" s="58">
        <f>VLOOKUP($H146,'[1]Unit factor_selected'!$F$3:$AC$346,'[1]Unit factor_selected'!U$1,FALSE)</f>
        <v>0.68473700497031498</v>
      </c>
      <c r="BD146" s="58">
        <f>VLOOKUP($H146,'[1]Unit factor_selected'!$F$3:$AC$346,'[1]Unit factor_selected'!V$1,FALSE)</f>
        <v>2.3920438529227399E-4</v>
      </c>
      <c r="BE146" s="58">
        <f>VLOOKUP($H146,'[1]Unit factor_selected'!$F$3:$AC$346,'[1]Unit factor_selected'!W$1,FALSE)</f>
        <v>3.2453521416333203E-2</v>
      </c>
      <c r="BF146" s="58">
        <f>VLOOKUP($H146,'[1]Unit factor_selected'!$F$3:$AC$346,'[1]Unit factor_selected'!X$1,FALSE)</f>
        <v>1.20157069793184E-2</v>
      </c>
      <c r="BG146" s="58">
        <f>VLOOKUP($H146,'[1]Unit factor_selected'!$F$3:$AC$346,'[1]Unit factor_selected'!Y$1,FALSE)</f>
        <v>1.23905137894089E-2</v>
      </c>
      <c r="BH146" s="58">
        <f>VLOOKUP($H146,'[1]Unit factor_selected'!$F$3:$AC$346,'[1]Unit factor_selected'!Z$1,FALSE)</f>
        <v>3.3291335593282002E-6</v>
      </c>
      <c r="BI146" s="58">
        <f>VLOOKUP($H146,'[1]Unit factor_selected'!$F$3:$AC$346,'[1]Unit factor_selected'!AA$1,FALSE)</f>
        <v>3.2247038434129197E-2</v>
      </c>
      <c r="BJ146" s="59">
        <f>VLOOKUP($H146,'[1]Unit factor_selected'!$F$3:$AC$346,'[1]Unit factor_selected'!AB$1,FALSE)</f>
        <v>43.482447569806297</v>
      </c>
      <c r="BK146" s="60">
        <f>VLOOKUP($H146,'[1]Unit factor_selected'!$F$3:$AC$346,'[1]Unit factor_selected'!AC$1,FALSE)</f>
        <v>0.143532690958807</v>
      </c>
    </row>
    <row r="147" spans="2:63" x14ac:dyDescent="0.2">
      <c r="B147" s="61"/>
      <c r="C147" s="61"/>
      <c r="D147" s="62"/>
      <c r="E147" s="121"/>
      <c r="F147" s="63"/>
      <c r="G147" s="64" t="str">
        <f>'[1]Unit factor_selected'!E31</f>
        <v>CN</v>
      </c>
      <c r="H147" s="3" t="str">
        <f>'[1]Unit factor_selected'!F31</f>
        <v>8799070d-0c1f-4439-8c5f-80a29ae6c346</v>
      </c>
      <c r="I147" s="65">
        <f t="shared" ref="I147:I150" si="72">I139</f>
        <v>0.42</v>
      </c>
      <c r="J147" s="66"/>
      <c r="K147" s="164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137"/>
      <c r="AA147" s="165">
        <f>$I147*K$146</f>
        <v>0.38707199999999997</v>
      </c>
      <c r="AB147" s="73">
        <f t="shared" si="71"/>
        <v>0.87494400000000006</v>
      </c>
      <c r="AC147" s="73">
        <f t="shared" si="71"/>
        <v>0.35481599999999996</v>
      </c>
      <c r="AD147" s="73">
        <f t="shared" si="71"/>
        <v>0.52428599999999992</v>
      </c>
      <c r="AE147" s="73">
        <f t="shared" si="71"/>
        <v>0.84369599999999989</v>
      </c>
      <c r="AF147" s="73">
        <f t="shared" si="71"/>
        <v>0.346752</v>
      </c>
      <c r="AG147" s="73">
        <f t="shared" si="71"/>
        <v>0.989756559556211</v>
      </c>
      <c r="AH147" s="73">
        <f t="shared" si="71"/>
        <v>2.2959105422292649E-3</v>
      </c>
      <c r="AI147" s="73">
        <f t="shared" si="71"/>
        <v>0.76003199999999993</v>
      </c>
      <c r="AJ147" s="73">
        <f t="shared" si="71"/>
        <v>1.7196479999999996</v>
      </c>
      <c r="AK147" s="73">
        <f t="shared" si="71"/>
        <v>0.69854399999999983</v>
      </c>
      <c r="AL147" s="73">
        <f t="shared" si="71"/>
        <v>1.0306799999999998</v>
      </c>
      <c r="AM147" s="73">
        <f t="shared" si="71"/>
        <v>1.6581599999999999</v>
      </c>
      <c r="AN147" s="73">
        <f t="shared" si="71"/>
        <v>0.6814079999999999</v>
      </c>
      <c r="AO147" s="73">
        <f t="shared" si="71"/>
        <v>2.0159162830773769</v>
      </c>
      <c r="AP147" s="140">
        <f t="shared" si="71"/>
        <v>4.62E-3</v>
      </c>
      <c r="AQ147" s="75" t="str">
        <f>VLOOKUP($H147,'[1]Unit factor_selected'!$F$3:$AC$346,'[1]Unit factor_selected'!H$1,FALSE)</f>
        <v>kg</v>
      </c>
      <c r="AR147" s="76">
        <f>VLOOKUP($H147,'[1]Unit factor_selected'!$F$3:$AC$346,'[1]Unit factor_selected'!J$1,FALSE)</f>
        <v>13.361071035070299</v>
      </c>
      <c r="AS147" s="6">
        <f>VLOOKUP($H147,'[1]Unit factor_selected'!$F$3:$AC$346,'[1]Unit factor_selected'!K$1,FALSE)</f>
        <v>158.64140463639899</v>
      </c>
      <c r="AT147" s="7">
        <f>VLOOKUP($H147,'[1]Unit factor_selected'!$F$3:$AC$346,'[1]Unit factor_selected'!L$1,FALSE)</f>
        <v>1.6076692588505199E-2</v>
      </c>
      <c r="AU147" s="5">
        <f>VLOOKUP($H147,'[1]Unit factor_selected'!$F$3:$AC$346,'[1]Unit factor_selected'!M$1,FALSE)</f>
        <v>2.6031138867150498</v>
      </c>
      <c r="AV147" s="7">
        <f>VLOOKUP($H147,'[1]Unit factor_selected'!$F$3:$AC$346,'[1]Unit factor_selected'!N$1,FALSE)</f>
        <v>0.52003098175920204</v>
      </c>
      <c r="AW147" s="7">
        <f>VLOOKUP($H147,'[1]Unit factor_selected'!$F$3:$AC$346,'[1]Unit factor_selected'!O$1,FALSE)</f>
        <v>2.5815857192210598E-3</v>
      </c>
      <c r="AX147" s="5">
        <f>VLOOKUP($H147,'[1]Unit factor_selected'!$F$3:$AC$346,'[1]Unit factor_selected'!P$1,FALSE)</f>
        <v>14.4543824686683</v>
      </c>
      <c r="AY147" s="7">
        <f>VLOOKUP($H147,'[1]Unit factor_selected'!$F$3:$AC$346,'[1]Unit factor_selected'!Q$1,FALSE)</f>
        <v>0.44710669720554302</v>
      </c>
      <c r="AZ147" s="5">
        <f>VLOOKUP($H147,'[1]Unit factor_selected'!$F$3:$AC$346,'[1]Unit factor_selected'!R$1,FALSE)</f>
        <v>10.514617613556201</v>
      </c>
      <c r="BA147" s="7">
        <f>VLOOKUP($H147,'[1]Unit factor_selected'!$F$3:$AC$346,'[1]Unit factor_selected'!S$1,FALSE)</f>
        <v>1.2383425521387901</v>
      </c>
      <c r="BB147" s="7">
        <f>VLOOKUP($H147,'[1]Unit factor_selected'!$F$3:$AC$346,'[1]Unit factor_selected'!T$1,FALSE)</f>
        <v>7.5508021403863299E-2</v>
      </c>
      <c r="BC147" s="7">
        <f>VLOOKUP($H147,'[1]Unit factor_selected'!$F$3:$AC$346,'[1]Unit factor_selected'!U$1,FALSE)</f>
        <v>0.68127295645978303</v>
      </c>
      <c r="BD147" s="7">
        <f>VLOOKUP($H147,'[1]Unit factor_selected'!$F$3:$AC$346,'[1]Unit factor_selected'!V$1,FALSE)</f>
        <v>1.8391731439583301E-4</v>
      </c>
      <c r="BE147" s="7">
        <f>VLOOKUP($H147,'[1]Unit factor_selected'!$F$3:$AC$346,'[1]Unit factor_selected'!W$1,FALSE)</f>
        <v>3.2599534279663001E-2</v>
      </c>
      <c r="BF147" s="7">
        <f>VLOOKUP($H147,'[1]Unit factor_selected'!$F$3:$AC$346,'[1]Unit factor_selected'!X$1,FALSE)</f>
        <v>1.8069811102513801E-2</v>
      </c>
      <c r="BG147" s="7">
        <f>VLOOKUP($H147,'[1]Unit factor_selected'!$F$3:$AC$346,'[1]Unit factor_selected'!Y$1,FALSE)</f>
        <v>1.8414795752653999E-2</v>
      </c>
      <c r="BH147" s="7">
        <f>VLOOKUP($H147,'[1]Unit factor_selected'!$F$3:$AC$346,'[1]Unit factor_selected'!Z$1,FALSE)</f>
        <v>3.25009240425296E-6</v>
      </c>
      <c r="BI147" s="7">
        <f>VLOOKUP($H147,'[1]Unit factor_selected'!$F$3:$AC$346,'[1]Unit factor_selected'!AA$1,FALSE)</f>
        <v>3.7385689365216399E-2</v>
      </c>
      <c r="BJ147" s="5">
        <f>VLOOKUP($H147,'[1]Unit factor_selected'!$F$3:$AC$346,'[1]Unit factor_selected'!AB$1,FALSE)</f>
        <v>44.747512287381497</v>
      </c>
      <c r="BK147" s="77">
        <f>VLOOKUP($H147,'[1]Unit factor_selected'!$F$3:$AC$346,'[1]Unit factor_selected'!AC$1,FALSE)</f>
        <v>0.13383504315615299</v>
      </c>
    </row>
    <row r="148" spans="2:63" x14ac:dyDescent="0.2">
      <c r="B148" s="61"/>
      <c r="C148" s="61"/>
      <c r="D148" s="62"/>
      <c r="E148" s="121"/>
      <c r="F148" s="63"/>
      <c r="G148" s="64" t="str">
        <f>'[1]Unit factor_selected'!E32</f>
        <v>JP</v>
      </c>
      <c r="H148" s="3" t="str">
        <f>'[1]Unit factor_selected'!F32</f>
        <v>d3299e1a-a221-4893-9214-6d47da5c2540</v>
      </c>
      <c r="I148" s="65">
        <f t="shared" si="72"/>
        <v>0.33</v>
      </c>
      <c r="J148" s="66"/>
      <c r="K148" s="164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137"/>
      <c r="AA148" s="165">
        <f>$I148*K$146</f>
        <v>0.30412800000000001</v>
      </c>
      <c r="AB148" s="73">
        <f t="shared" si="71"/>
        <v>0.68745600000000007</v>
      </c>
      <c r="AC148" s="73">
        <f t="shared" si="71"/>
        <v>0.27878400000000003</v>
      </c>
      <c r="AD148" s="73">
        <f t="shared" si="71"/>
        <v>0.411939</v>
      </c>
      <c r="AE148" s="73">
        <f t="shared" si="71"/>
        <v>0.66290400000000005</v>
      </c>
      <c r="AF148" s="73">
        <f t="shared" si="71"/>
        <v>0.27244800000000002</v>
      </c>
      <c r="AG148" s="73">
        <f t="shared" si="71"/>
        <v>0.7776658682227372</v>
      </c>
      <c r="AH148" s="73">
        <f t="shared" si="71"/>
        <v>1.8039297117515654E-3</v>
      </c>
      <c r="AI148" s="73">
        <f t="shared" si="71"/>
        <v>0.59716800000000003</v>
      </c>
      <c r="AJ148" s="73">
        <f t="shared" si="71"/>
        <v>1.3511519999999999</v>
      </c>
      <c r="AK148" s="73">
        <f t="shared" si="71"/>
        <v>0.54885600000000001</v>
      </c>
      <c r="AL148" s="73">
        <f t="shared" si="71"/>
        <v>0.80981999999999998</v>
      </c>
      <c r="AM148" s="73">
        <f t="shared" si="71"/>
        <v>1.30284</v>
      </c>
      <c r="AN148" s="73">
        <f t="shared" si="71"/>
        <v>0.53539199999999998</v>
      </c>
      <c r="AO148" s="73">
        <f t="shared" si="71"/>
        <v>1.5839342224179391</v>
      </c>
      <c r="AP148" s="140">
        <f t="shared" si="71"/>
        <v>3.63E-3</v>
      </c>
      <c r="AQ148" s="75" t="str">
        <f>VLOOKUP($H148,'[1]Unit factor_selected'!$F$3:$AC$346,'[1]Unit factor_selected'!H$1,FALSE)</f>
        <v>kg</v>
      </c>
      <c r="AR148" s="76">
        <f>VLOOKUP($H148,'[1]Unit factor_selected'!$F$3:$AC$346,'[1]Unit factor_selected'!J$1,FALSE)</f>
        <v>12.060815629412099</v>
      </c>
      <c r="AS148" s="6">
        <f>VLOOKUP($H148,'[1]Unit factor_selected'!$F$3:$AC$346,'[1]Unit factor_selected'!K$1,FALSE)</f>
        <v>152.14255221162199</v>
      </c>
      <c r="AT148" s="7">
        <f>VLOOKUP($H148,'[1]Unit factor_selected'!$F$3:$AC$346,'[1]Unit factor_selected'!L$1,FALSE)</f>
        <v>1.35904587166828E-2</v>
      </c>
      <c r="AU148" s="5">
        <f>VLOOKUP($H148,'[1]Unit factor_selected'!$F$3:$AC$346,'[1]Unit factor_selected'!M$1,FALSE)</f>
        <v>2.4273382455647199</v>
      </c>
      <c r="AV148" s="7">
        <f>VLOOKUP($H148,'[1]Unit factor_selected'!$F$3:$AC$346,'[1]Unit factor_selected'!N$1,FALSE)</f>
        <v>0.509639788098316</v>
      </c>
      <c r="AW148" s="7">
        <f>VLOOKUP($H148,'[1]Unit factor_selected'!$F$3:$AC$346,'[1]Unit factor_selected'!O$1,FALSE)</f>
        <v>2.44563157862831E-3</v>
      </c>
      <c r="AX148" s="5">
        <f>VLOOKUP($H148,'[1]Unit factor_selected'!$F$3:$AC$346,'[1]Unit factor_selected'!P$1,FALSE)</f>
        <v>13.095754366878801</v>
      </c>
      <c r="AY148" s="7">
        <f>VLOOKUP($H148,'[1]Unit factor_selected'!$F$3:$AC$346,'[1]Unit factor_selected'!Q$1,FALSE)</f>
        <v>0.41422533334830097</v>
      </c>
      <c r="AZ148" s="5">
        <f>VLOOKUP($H148,'[1]Unit factor_selected'!$F$3:$AC$346,'[1]Unit factor_selected'!R$1,FALSE)</f>
        <v>9.8007736263498799</v>
      </c>
      <c r="BA148" s="7">
        <f>VLOOKUP($H148,'[1]Unit factor_selected'!$F$3:$AC$346,'[1]Unit factor_selected'!S$1,FALSE)</f>
        <v>1.20651429385329</v>
      </c>
      <c r="BB148" s="7">
        <f>VLOOKUP($H148,'[1]Unit factor_selected'!$F$3:$AC$346,'[1]Unit factor_selected'!T$1,FALSE)</f>
        <v>9.3573219430866494E-2</v>
      </c>
      <c r="BC148" s="7">
        <f>VLOOKUP($H148,'[1]Unit factor_selected'!$F$3:$AC$346,'[1]Unit factor_selected'!U$1,FALSE)</f>
        <v>0.66656095579610797</v>
      </c>
      <c r="BD148" s="7">
        <f>VLOOKUP($H148,'[1]Unit factor_selected'!$F$3:$AC$346,'[1]Unit factor_selected'!V$1,FALSE)</f>
        <v>1.77858335193455E-4</v>
      </c>
      <c r="BE148" s="7">
        <f>VLOOKUP($H148,'[1]Unit factor_selected'!$F$3:$AC$346,'[1]Unit factor_selected'!W$1,FALSE)</f>
        <v>3.3222501243639797E-2</v>
      </c>
      <c r="BF148" s="7">
        <f>VLOOKUP($H148,'[1]Unit factor_selected'!$F$3:$AC$346,'[1]Unit factor_selected'!X$1,FALSE)</f>
        <v>1.2953672570046201E-2</v>
      </c>
      <c r="BG148" s="7">
        <f>VLOOKUP($H148,'[1]Unit factor_selected'!$F$3:$AC$346,'[1]Unit factor_selected'!Y$1,FALSE)</f>
        <v>1.3335890162077599E-2</v>
      </c>
      <c r="BH148" s="7">
        <f>VLOOKUP($H148,'[1]Unit factor_selected'!$F$3:$AC$346,'[1]Unit factor_selected'!Z$1,FALSE)</f>
        <v>3.0623893692597901E-6</v>
      </c>
      <c r="BI148" s="7">
        <f>VLOOKUP($H148,'[1]Unit factor_selected'!$F$3:$AC$346,'[1]Unit factor_selected'!AA$1,FALSE)</f>
        <v>3.3264490592026998E-2</v>
      </c>
      <c r="BJ148" s="5">
        <f>VLOOKUP($H148,'[1]Unit factor_selected'!$F$3:$AC$346,'[1]Unit factor_selected'!AB$1,FALSE)</f>
        <v>44.091623081097701</v>
      </c>
      <c r="BK148" s="77">
        <f>VLOOKUP($H148,'[1]Unit factor_selected'!$F$3:$AC$346,'[1]Unit factor_selected'!AC$1,FALSE)</f>
        <v>0.13196367454805</v>
      </c>
    </row>
    <row r="149" spans="2:63" x14ac:dyDescent="0.2">
      <c r="B149" s="61"/>
      <c r="C149" s="61"/>
      <c r="D149" s="62"/>
      <c r="E149" s="121"/>
      <c r="F149" s="63"/>
      <c r="G149" s="64" t="str">
        <f>'[1]Unit factor_selected'!E33</f>
        <v>KR</v>
      </c>
      <c r="H149" s="3" t="str">
        <f>'[1]Unit factor_selected'!F33</f>
        <v>792775db-17c3-4b46-a6b9-ae1df1090f2a</v>
      </c>
      <c r="I149" s="65">
        <f t="shared" si="72"/>
        <v>0.15</v>
      </c>
      <c r="J149" s="66"/>
      <c r="K149" s="164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137"/>
      <c r="AA149" s="165">
        <f>$I149*K$146</f>
        <v>0.13824</v>
      </c>
      <c r="AB149" s="73">
        <f t="shared" si="71"/>
        <v>0.31248000000000004</v>
      </c>
      <c r="AC149" s="73">
        <f t="shared" si="71"/>
        <v>0.12672</v>
      </c>
      <c r="AD149" s="73">
        <f t="shared" si="71"/>
        <v>0.18724499999999999</v>
      </c>
      <c r="AE149" s="73">
        <f t="shared" si="71"/>
        <v>0.30131999999999998</v>
      </c>
      <c r="AF149" s="73">
        <f t="shared" si="71"/>
        <v>0.12383999999999999</v>
      </c>
      <c r="AG149" s="73">
        <f t="shared" si="71"/>
        <v>0.35348448555578965</v>
      </c>
      <c r="AH149" s="73">
        <f t="shared" si="71"/>
        <v>8.1996805079616601E-4</v>
      </c>
      <c r="AI149" s="73">
        <f t="shared" si="71"/>
        <v>0.27143999999999996</v>
      </c>
      <c r="AJ149" s="73">
        <f t="shared" si="71"/>
        <v>0.61415999999999993</v>
      </c>
      <c r="AK149" s="73">
        <f t="shared" si="71"/>
        <v>0.24947999999999995</v>
      </c>
      <c r="AL149" s="73">
        <f t="shared" si="71"/>
        <v>0.36809999999999993</v>
      </c>
      <c r="AM149" s="73">
        <f t="shared" si="71"/>
        <v>0.59219999999999995</v>
      </c>
      <c r="AN149" s="73">
        <f t="shared" si="71"/>
        <v>0.24335999999999997</v>
      </c>
      <c r="AO149" s="73">
        <f t="shared" si="71"/>
        <v>0.71997010109906312</v>
      </c>
      <c r="AP149" s="140">
        <f t="shared" si="71"/>
        <v>1.6499999999999998E-3</v>
      </c>
      <c r="AQ149" s="75" t="str">
        <f>VLOOKUP($H149,'[1]Unit factor_selected'!$F$3:$AC$346,'[1]Unit factor_selected'!H$1,FALSE)</f>
        <v>kg</v>
      </c>
      <c r="AR149" s="76">
        <f>VLOOKUP($H149,'[1]Unit factor_selected'!$F$3:$AC$346,'[1]Unit factor_selected'!J$1,FALSE)</f>
        <v>12.224291396572101</v>
      </c>
      <c r="AS149" s="6">
        <f>VLOOKUP($H149,'[1]Unit factor_selected'!$F$3:$AC$346,'[1]Unit factor_selected'!K$1,FALSE)</f>
        <v>163.30380715500701</v>
      </c>
      <c r="AT149" s="7">
        <f>VLOOKUP($H149,'[1]Unit factor_selected'!$F$3:$AC$346,'[1]Unit factor_selected'!L$1,FALSE)</f>
        <v>1.3696760267054501E-2</v>
      </c>
      <c r="AU149" s="5">
        <f>VLOOKUP($H149,'[1]Unit factor_selected'!$F$3:$AC$346,'[1]Unit factor_selected'!M$1,FALSE)</f>
        <v>2.4954018309235502</v>
      </c>
      <c r="AV149" s="7">
        <f>VLOOKUP($H149,'[1]Unit factor_selected'!$F$3:$AC$346,'[1]Unit factor_selected'!N$1,FALSE)</f>
        <v>0.53054012235458403</v>
      </c>
      <c r="AW149" s="7">
        <f>VLOOKUP($H149,'[1]Unit factor_selected'!$F$3:$AC$346,'[1]Unit factor_selected'!O$1,FALSE)</f>
        <v>3.3253973607551201E-3</v>
      </c>
      <c r="AX149" s="5">
        <f>VLOOKUP($H149,'[1]Unit factor_selected'!$F$3:$AC$346,'[1]Unit factor_selected'!P$1,FALSE)</f>
        <v>13.2440529120683</v>
      </c>
      <c r="AY149" s="7">
        <f>VLOOKUP($H149,'[1]Unit factor_selected'!$F$3:$AC$346,'[1]Unit factor_selected'!Q$1,FALSE)</f>
        <v>0.46057783630295501</v>
      </c>
      <c r="AZ149" s="5">
        <f>VLOOKUP($H149,'[1]Unit factor_selected'!$F$3:$AC$346,'[1]Unit factor_selected'!R$1,FALSE)</f>
        <v>10.958170917290801</v>
      </c>
      <c r="BA149" s="7">
        <f>VLOOKUP($H149,'[1]Unit factor_selected'!$F$3:$AC$346,'[1]Unit factor_selected'!S$1,FALSE)</f>
        <v>1.7167983071717901</v>
      </c>
      <c r="BB149" s="7">
        <f>VLOOKUP($H149,'[1]Unit factor_selected'!$F$3:$AC$346,'[1]Unit factor_selected'!T$1,FALSE)</f>
        <v>0.112771012311484</v>
      </c>
      <c r="BC149" s="7">
        <f>VLOOKUP($H149,'[1]Unit factor_selected'!$F$3:$AC$346,'[1]Unit factor_selected'!U$1,FALSE)</f>
        <v>0.69629632240068895</v>
      </c>
      <c r="BD149" s="7">
        <f>VLOOKUP($H149,'[1]Unit factor_selected'!$F$3:$AC$346,'[1]Unit factor_selected'!V$1,FALSE)</f>
        <v>2.39031987166301E-4</v>
      </c>
      <c r="BE149" s="7">
        <f>VLOOKUP($H149,'[1]Unit factor_selected'!$F$3:$AC$346,'[1]Unit factor_selected'!W$1,FALSE)</f>
        <v>3.3295742249666402E-2</v>
      </c>
      <c r="BF149" s="7">
        <f>VLOOKUP($H149,'[1]Unit factor_selected'!$F$3:$AC$346,'[1]Unit factor_selected'!X$1,FALSE)</f>
        <v>1.3969676175233901E-2</v>
      </c>
      <c r="BG149" s="7">
        <f>VLOOKUP($H149,'[1]Unit factor_selected'!$F$3:$AC$346,'[1]Unit factor_selected'!Y$1,FALSE)</f>
        <v>1.4341658717989E-2</v>
      </c>
      <c r="BH149" s="7">
        <f>VLOOKUP($H149,'[1]Unit factor_selected'!$F$3:$AC$346,'[1]Unit factor_selected'!Z$1,FALSE)</f>
        <v>3.1946190696846901E-6</v>
      </c>
      <c r="BI149" s="7">
        <f>VLOOKUP($H149,'[1]Unit factor_selected'!$F$3:$AC$346,'[1]Unit factor_selected'!AA$1,FALSE)</f>
        <v>3.07454879199087E-2</v>
      </c>
      <c r="BJ149" s="5">
        <f>VLOOKUP($H149,'[1]Unit factor_selected'!$F$3:$AC$346,'[1]Unit factor_selected'!AB$1,FALSE)</f>
        <v>44.308782575038897</v>
      </c>
      <c r="BK149" s="77">
        <f>VLOOKUP($H149,'[1]Unit factor_selected'!$F$3:$AC$346,'[1]Unit factor_selected'!AC$1,FALSE)</f>
        <v>0.13838657218257</v>
      </c>
    </row>
    <row r="150" spans="2:63" x14ac:dyDescent="0.2">
      <c r="B150" s="61"/>
      <c r="C150" s="61"/>
      <c r="D150" s="111"/>
      <c r="E150" s="122"/>
      <c r="F150" s="79"/>
      <c r="G150" s="80" t="str">
        <f>'[1]Unit factor_selected'!E34</f>
        <v>RER</v>
      </c>
      <c r="H150" s="81" t="str">
        <f>'[1]Unit factor_selected'!F34</f>
        <v>2ff957e6-921a-463d-acf7-5e92b8b779f2</v>
      </c>
      <c r="I150" s="82">
        <f t="shared" si="72"/>
        <v>0.1</v>
      </c>
      <c r="J150" s="83"/>
      <c r="K150" s="167"/>
      <c r="L150" s="86"/>
      <c r="M150" s="86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150"/>
      <c r="AA150" s="168">
        <f>$I150*K$146</f>
        <v>9.2160000000000006E-2</v>
      </c>
      <c r="AB150" s="35">
        <f t="shared" si="71"/>
        <v>0.20832000000000003</v>
      </c>
      <c r="AC150" s="35">
        <f t="shared" si="71"/>
        <v>8.448E-2</v>
      </c>
      <c r="AD150" s="35">
        <f t="shared" si="71"/>
        <v>0.12483</v>
      </c>
      <c r="AE150" s="35">
        <f t="shared" si="71"/>
        <v>0.20088</v>
      </c>
      <c r="AF150" s="35">
        <f t="shared" si="71"/>
        <v>8.2560000000000008E-2</v>
      </c>
      <c r="AG150" s="35">
        <f t="shared" si="71"/>
        <v>0.23565632370385978</v>
      </c>
      <c r="AH150" s="35">
        <f t="shared" si="71"/>
        <v>5.4664536719744401E-4</v>
      </c>
      <c r="AI150" s="35">
        <f t="shared" si="71"/>
        <v>0.18096000000000001</v>
      </c>
      <c r="AJ150" s="35">
        <f t="shared" si="71"/>
        <v>0.40943999999999997</v>
      </c>
      <c r="AK150" s="35">
        <f t="shared" si="71"/>
        <v>0.16632</v>
      </c>
      <c r="AL150" s="35">
        <f t="shared" si="71"/>
        <v>0.24539999999999998</v>
      </c>
      <c r="AM150" s="35">
        <f t="shared" si="71"/>
        <v>0.39480000000000004</v>
      </c>
      <c r="AN150" s="35">
        <f t="shared" si="71"/>
        <v>0.16224</v>
      </c>
      <c r="AO150" s="35">
        <f t="shared" si="71"/>
        <v>0.47998006739937549</v>
      </c>
      <c r="AP150" s="153">
        <f t="shared" si="71"/>
        <v>1.1000000000000001E-3</v>
      </c>
      <c r="AQ150" s="91" t="str">
        <f>VLOOKUP($H150,'[1]Unit factor_selected'!$F$3:$AC$346,'[1]Unit factor_selected'!H$1,FALSE)</f>
        <v>kg</v>
      </c>
      <c r="AR150" s="92">
        <f>VLOOKUP($H150,'[1]Unit factor_selected'!$F$3:$AC$346,'[1]Unit factor_selected'!J$1,FALSE)</f>
        <v>12.056466886127099</v>
      </c>
      <c r="AS150" s="93">
        <f>VLOOKUP($H150,'[1]Unit factor_selected'!$F$3:$AC$346,'[1]Unit factor_selected'!K$1,FALSE)</f>
        <v>170.137291064095</v>
      </c>
      <c r="AT150" s="94">
        <f>VLOOKUP($H150,'[1]Unit factor_selected'!$F$3:$AC$346,'[1]Unit factor_selected'!L$1,FALSE)</f>
        <v>1.22615059485548E-2</v>
      </c>
      <c r="AU150" s="95">
        <f>VLOOKUP($H150,'[1]Unit factor_selected'!$F$3:$AC$346,'[1]Unit factor_selected'!M$1,FALSE)</f>
        <v>2.5862183028221999</v>
      </c>
      <c r="AV150" s="94">
        <f>VLOOKUP($H150,'[1]Unit factor_selected'!$F$3:$AC$346,'[1]Unit factor_selected'!N$1,FALSE)</f>
        <v>0.51192390515502895</v>
      </c>
      <c r="AW150" s="94">
        <f>VLOOKUP($H150,'[1]Unit factor_selected'!$F$3:$AC$346,'[1]Unit factor_selected'!O$1,FALSE)</f>
        <v>3.0773133273546299E-3</v>
      </c>
      <c r="AX150" s="95">
        <f>VLOOKUP($H150,'[1]Unit factor_selected'!$F$3:$AC$346,'[1]Unit factor_selected'!P$1,FALSE)</f>
        <v>13.068437574389099</v>
      </c>
      <c r="AY150" s="94">
        <f>VLOOKUP($H150,'[1]Unit factor_selected'!$F$3:$AC$346,'[1]Unit factor_selected'!Q$1,FALSE)</f>
        <v>0.43063452034909799</v>
      </c>
      <c r="AZ150" s="95">
        <f>VLOOKUP($H150,'[1]Unit factor_selected'!$F$3:$AC$346,'[1]Unit factor_selected'!R$1,FALSE)</f>
        <v>10.410461153270701</v>
      </c>
      <c r="BA150" s="94">
        <f>VLOOKUP($H150,'[1]Unit factor_selected'!$F$3:$AC$346,'[1]Unit factor_selected'!S$1,FALSE)</f>
        <v>1.67201635124854</v>
      </c>
      <c r="BB150" s="94">
        <f>VLOOKUP($H150,'[1]Unit factor_selected'!$F$3:$AC$346,'[1]Unit factor_selected'!T$1,FALSE)</f>
        <v>0.101701677688213</v>
      </c>
      <c r="BC150" s="94">
        <f>VLOOKUP($H150,'[1]Unit factor_selected'!$F$3:$AC$346,'[1]Unit factor_selected'!U$1,FALSE)</f>
        <v>0.67615699256812301</v>
      </c>
      <c r="BD150" s="94">
        <f>VLOOKUP($H150,'[1]Unit factor_selected'!$F$3:$AC$346,'[1]Unit factor_selected'!V$1,FALSE)</f>
        <v>2.2090656007687801E-4</v>
      </c>
      <c r="BE150" s="94">
        <f>VLOOKUP($H150,'[1]Unit factor_selected'!$F$3:$AC$346,'[1]Unit factor_selected'!W$1,FALSE)</f>
        <v>3.2831413328794301E-2</v>
      </c>
      <c r="BF150" s="94">
        <f>VLOOKUP($H150,'[1]Unit factor_selected'!$F$3:$AC$346,'[1]Unit factor_selected'!X$1,FALSE)</f>
        <v>9.9562646048123107E-3</v>
      </c>
      <c r="BG150" s="94">
        <f>VLOOKUP($H150,'[1]Unit factor_selected'!$F$3:$AC$346,'[1]Unit factor_selected'!Y$1,FALSE)</f>
        <v>1.02751408029265E-2</v>
      </c>
      <c r="BH150" s="94">
        <f>VLOOKUP($H150,'[1]Unit factor_selected'!$F$3:$AC$346,'[1]Unit factor_selected'!Z$1,FALSE)</f>
        <v>3.1839856999945698E-6</v>
      </c>
      <c r="BI150" s="94">
        <f>VLOOKUP($H150,'[1]Unit factor_selected'!$F$3:$AC$346,'[1]Unit factor_selected'!AA$1,FALSE)</f>
        <v>2.7744839309166901E-2</v>
      </c>
      <c r="BJ150" s="95">
        <f>VLOOKUP($H150,'[1]Unit factor_selected'!$F$3:$AC$346,'[1]Unit factor_selected'!AB$1,FALSE)</f>
        <v>43.7968554209396</v>
      </c>
      <c r="BK150" s="96">
        <f>VLOOKUP($H150,'[1]Unit factor_selected'!$F$3:$AC$346,'[1]Unit factor_selected'!AC$1,FALSE)</f>
        <v>0.14910411930053799</v>
      </c>
    </row>
    <row r="151" spans="2:63" x14ac:dyDescent="0.2">
      <c r="B151" s="61"/>
      <c r="C151" s="61"/>
      <c r="D151" s="39" t="str">
        <f>'[1]Unit factor_selected'!C35</f>
        <v>NMP</v>
      </c>
      <c r="E151" s="120" t="s">
        <v>28</v>
      </c>
      <c r="F151" s="42" t="str">
        <f>'[1]Unit factor_selected'!D35</f>
        <v>N-methyl-2-pyrrolidone production | N-methyl-2-pyrrolidone | Cutoff</v>
      </c>
      <c r="G151" s="43" t="str">
        <f>'[1]Unit factor_selected'!E35</f>
        <v>US</v>
      </c>
      <c r="H151" s="44" t="str">
        <f>'[1]Unit factor_selected'!F35</f>
        <v>b26c4853-61cd-4a6d-a241-be86505c7d80</v>
      </c>
      <c r="I151" s="45">
        <f>I146</f>
        <v>0</v>
      </c>
      <c r="J151" s="46">
        <f>SUM(I151:I155)</f>
        <v>1</v>
      </c>
      <c r="K151" s="161">
        <f>'[1]EV proj_BAU'!R75</f>
        <v>0.44236800000000004</v>
      </c>
      <c r="L151" s="49">
        <f>'[1]EV proj_BAU'!S75</f>
        <v>0.99993600000000016</v>
      </c>
      <c r="M151" s="49">
        <f>'[1]EV proj_BAU'!T75</f>
        <v>0.40550399999999998</v>
      </c>
      <c r="N151" s="49">
        <f>'[1]EV proj_BAU'!U75</f>
        <v>0.59918400000000005</v>
      </c>
      <c r="O151" s="49">
        <f>'[1]EV proj_BAU'!V75</f>
        <v>0.96422399999999997</v>
      </c>
      <c r="P151" s="49">
        <f>'[1]EV proj_BAU'!W75</f>
        <v>0.39628799999999997</v>
      </c>
      <c r="Q151" s="49">
        <f>'[1]EV proj_BAU'!AF75</f>
        <v>1.1311503537785268</v>
      </c>
      <c r="R151" s="49">
        <f>'[1]EV proj_BAU'!AJ75</f>
        <v>0.13119488812738656</v>
      </c>
      <c r="S151" s="49">
        <f>'[1]EV proj_BAU'!X75</f>
        <v>0.86860800000000005</v>
      </c>
      <c r="T151" s="49">
        <f>'[1]EV proj_BAU'!Y75</f>
        <v>1.9653119999999995</v>
      </c>
      <c r="U151" s="49">
        <f>'[1]EV proj_BAU'!Z75</f>
        <v>0.79833599999999993</v>
      </c>
      <c r="V151" s="49">
        <f>'[1]EV proj_BAU'!AA75</f>
        <v>1.1779199999999999</v>
      </c>
      <c r="W151" s="49">
        <f>'[1]EV proj_BAU'!AB75</f>
        <v>1.8950399999999998</v>
      </c>
      <c r="X151" s="49">
        <f>'[1]EV proj_BAU'!AC75</f>
        <v>0.77875199999999989</v>
      </c>
      <c r="Y151" s="49">
        <f>'[1]EV proj_BAU'!AG75</f>
        <v>2.3039043235170023</v>
      </c>
      <c r="Z151" s="127">
        <f>'[1]EV proj_BAU'!AK75</f>
        <v>0.26400000000000001</v>
      </c>
      <c r="AA151" s="162">
        <f>$I151*K$151</f>
        <v>0</v>
      </c>
      <c r="AB151" s="53">
        <f t="shared" ref="AB151:AP155" si="73">$I151*L$151</f>
        <v>0</v>
      </c>
      <c r="AC151" s="53">
        <f t="shared" si="73"/>
        <v>0</v>
      </c>
      <c r="AD151" s="53">
        <f t="shared" si="73"/>
        <v>0</v>
      </c>
      <c r="AE151" s="53">
        <f t="shared" si="73"/>
        <v>0</v>
      </c>
      <c r="AF151" s="53">
        <f t="shared" si="73"/>
        <v>0</v>
      </c>
      <c r="AG151" s="53">
        <f t="shared" si="73"/>
        <v>0</v>
      </c>
      <c r="AH151" s="53">
        <f t="shared" si="73"/>
        <v>0</v>
      </c>
      <c r="AI151" s="53">
        <f t="shared" si="73"/>
        <v>0</v>
      </c>
      <c r="AJ151" s="53">
        <f t="shared" si="73"/>
        <v>0</v>
      </c>
      <c r="AK151" s="53">
        <f t="shared" si="73"/>
        <v>0</v>
      </c>
      <c r="AL151" s="53">
        <f t="shared" si="73"/>
        <v>0</v>
      </c>
      <c r="AM151" s="53">
        <f t="shared" si="73"/>
        <v>0</v>
      </c>
      <c r="AN151" s="53">
        <f t="shared" si="73"/>
        <v>0</v>
      </c>
      <c r="AO151" s="53">
        <f t="shared" si="73"/>
        <v>0</v>
      </c>
      <c r="AP151" s="130">
        <f t="shared" si="73"/>
        <v>0</v>
      </c>
      <c r="AQ151" s="55" t="str">
        <f>VLOOKUP($H151,'[1]Unit factor_selected'!$F$3:$AC$346,'[1]Unit factor_selected'!H$1,FALSE)</f>
        <v>kg</v>
      </c>
      <c r="AR151" s="56">
        <f>VLOOKUP($H151,'[1]Unit factor_selected'!$F$3:$AC$346,'[1]Unit factor_selected'!J$1,FALSE)</f>
        <v>6.0519434964870999</v>
      </c>
      <c r="AS151" s="57">
        <f>VLOOKUP($H151,'[1]Unit factor_selected'!$F$3:$AC$346,'[1]Unit factor_selected'!K$1,FALSE)</f>
        <v>122.590879570347</v>
      </c>
      <c r="AT151" s="58">
        <f>VLOOKUP($H151,'[1]Unit factor_selected'!$F$3:$AC$346,'[1]Unit factor_selected'!L$1,FALSE)</f>
        <v>8.96773008741409E-3</v>
      </c>
      <c r="AU151" s="59">
        <f>VLOOKUP($H151,'[1]Unit factor_selected'!$F$3:$AC$346,'[1]Unit factor_selected'!M$1,FALSE)</f>
        <v>2.3254525073828298</v>
      </c>
      <c r="AV151" s="58">
        <f>VLOOKUP($H151,'[1]Unit factor_selected'!$F$3:$AC$346,'[1]Unit factor_selected'!N$1,FALSE)</f>
        <v>0.24438711777641001</v>
      </c>
      <c r="AW151" s="58">
        <f>VLOOKUP($H151,'[1]Unit factor_selected'!$F$3:$AC$346,'[1]Unit factor_selected'!O$1,FALSE)</f>
        <v>1.73250961621584E-3</v>
      </c>
      <c r="AX151" s="59">
        <f>VLOOKUP($H151,'[1]Unit factor_selected'!$F$3:$AC$346,'[1]Unit factor_selected'!P$1,FALSE)</f>
        <v>6.1722041300558503</v>
      </c>
      <c r="AY151" s="58">
        <f>VLOOKUP($H151,'[1]Unit factor_selected'!$F$3:$AC$346,'[1]Unit factor_selected'!Q$1,FALSE)</f>
        <v>0.275630349836262</v>
      </c>
      <c r="AZ151" s="59">
        <f>VLOOKUP($H151,'[1]Unit factor_selected'!$F$3:$AC$346,'[1]Unit factor_selected'!R$1,FALSE)</f>
        <v>5.2243672837587196</v>
      </c>
      <c r="BA151" s="58">
        <f>VLOOKUP($H151,'[1]Unit factor_selected'!$F$3:$AC$346,'[1]Unit factor_selected'!S$1,FALSE)</f>
        <v>0.45004767856837702</v>
      </c>
      <c r="BB151" s="58">
        <f>VLOOKUP($H151,'[1]Unit factor_selected'!$F$3:$AC$346,'[1]Unit factor_selected'!T$1,FALSE)</f>
        <v>0.10555733348860501</v>
      </c>
      <c r="BC151" s="58">
        <f>VLOOKUP($H151,'[1]Unit factor_selected'!$F$3:$AC$346,'[1]Unit factor_selected'!U$1,FALSE)</f>
        <v>0.32338400343682999</v>
      </c>
      <c r="BD151" s="58">
        <f>VLOOKUP($H151,'[1]Unit factor_selected'!$F$3:$AC$346,'[1]Unit factor_selected'!V$1,FALSE)</f>
        <v>3.3592689033244E-4</v>
      </c>
      <c r="BE151" s="58">
        <f>VLOOKUP($H151,'[1]Unit factor_selected'!$F$3:$AC$346,'[1]Unit factor_selected'!W$1,FALSE)</f>
        <v>1.7355344479629799E-2</v>
      </c>
      <c r="BF151" s="58">
        <f>VLOOKUP($H151,'[1]Unit factor_selected'!$F$3:$AC$346,'[1]Unit factor_selected'!X$1,FALSE)</f>
        <v>1.1504163829525E-2</v>
      </c>
      <c r="BG151" s="58">
        <f>VLOOKUP($H151,'[1]Unit factor_selected'!$F$3:$AC$346,'[1]Unit factor_selected'!Y$1,FALSE)</f>
        <v>1.2022343073398299E-2</v>
      </c>
      <c r="BH151" s="58">
        <f>VLOOKUP($H151,'[1]Unit factor_selected'!$F$3:$AC$346,'[1]Unit factor_selected'!Z$1,FALSE)</f>
        <v>2.0900892503974298E-6</v>
      </c>
      <c r="BI151" s="58">
        <f>VLOOKUP($H151,'[1]Unit factor_selected'!$F$3:$AC$346,'[1]Unit factor_selected'!AA$1,FALSE)</f>
        <v>1.9038820743333702E-2</v>
      </c>
      <c r="BJ151" s="59">
        <f>VLOOKUP($H151,'[1]Unit factor_selected'!$F$3:$AC$346,'[1]Unit factor_selected'!AB$1,FALSE)</f>
        <v>22.7041429064551</v>
      </c>
      <c r="BK151" s="60">
        <f>VLOOKUP($H151,'[1]Unit factor_selected'!$F$3:$AC$346,'[1]Unit factor_selected'!AC$1,FALSE)</f>
        <v>0.27714788274707303</v>
      </c>
    </row>
    <row r="152" spans="2:63" x14ac:dyDescent="0.2">
      <c r="B152" s="61"/>
      <c r="C152" s="61"/>
      <c r="D152" s="61"/>
      <c r="E152" s="121"/>
      <c r="F152" s="63"/>
      <c r="G152" s="64" t="str">
        <f>'[1]Unit factor_selected'!E36</f>
        <v>CN</v>
      </c>
      <c r="H152" s="3" t="str">
        <f>'[1]Unit factor_selected'!F36</f>
        <v>840fa1d1-943c-40f1-b2b6-204d9ae143fa</v>
      </c>
      <c r="I152" s="65">
        <f t="shared" ref="I152:I155" si="74">I147</f>
        <v>0.42</v>
      </c>
      <c r="J152" s="66"/>
      <c r="K152" s="164"/>
      <c r="L152" s="69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137"/>
      <c r="AA152" s="165">
        <f>$I152*K$151</f>
        <v>0.18579456</v>
      </c>
      <c r="AB152" s="73">
        <f t="shared" si="73"/>
        <v>0.41997312000000003</v>
      </c>
      <c r="AC152" s="73">
        <f t="shared" si="73"/>
        <v>0.17031167999999999</v>
      </c>
      <c r="AD152" s="73">
        <f t="shared" si="73"/>
        <v>0.25165728000000004</v>
      </c>
      <c r="AE152" s="73">
        <f t="shared" si="73"/>
        <v>0.40497407999999996</v>
      </c>
      <c r="AF152" s="73">
        <f t="shared" si="73"/>
        <v>0.16644095999999997</v>
      </c>
      <c r="AG152" s="73">
        <f t="shared" si="73"/>
        <v>0.47508314858698125</v>
      </c>
      <c r="AH152" s="73">
        <f t="shared" si="73"/>
        <v>5.5101853013502351E-2</v>
      </c>
      <c r="AI152" s="73">
        <f t="shared" si="73"/>
        <v>0.36481536000000003</v>
      </c>
      <c r="AJ152" s="73">
        <f t="shared" si="73"/>
        <v>0.82543103999999978</v>
      </c>
      <c r="AK152" s="73">
        <f t="shared" si="73"/>
        <v>0.33530111999999995</v>
      </c>
      <c r="AL152" s="73">
        <f t="shared" si="73"/>
        <v>0.4947263999999999</v>
      </c>
      <c r="AM152" s="73">
        <f t="shared" si="73"/>
        <v>0.79591679999999987</v>
      </c>
      <c r="AN152" s="73">
        <f t="shared" si="73"/>
        <v>0.32707583999999995</v>
      </c>
      <c r="AO152" s="73">
        <f t="shared" si="73"/>
        <v>0.96763981587714087</v>
      </c>
      <c r="AP152" s="140">
        <f t="shared" si="73"/>
        <v>0.11088000000000001</v>
      </c>
      <c r="AQ152" s="75" t="str">
        <f>VLOOKUP($H152,'[1]Unit factor_selected'!$F$3:$AC$346,'[1]Unit factor_selected'!H$1,FALSE)</f>
        <v>kg</v>
      </c>
      <c r="AR152" s="76">
        <f>VLOOKUP($H152,'[1]Unit factor_selected'!$F$3:$AC$346,'[1]Unit factor_selected'!J$1,FALSE)</f>
        <v>6.1242868347474504</v>
      </c>
      <c r="AS152" s="6">
        <f>VLOOKUP($H152,'[1]Unit factor_selected'!$F$3:$AC$346,'[1]Unit factor_selected'!K$1,FALSE)</f>
        <v>122.550516892129</v>
      </c>
      <c r="AT152" s="7">
        <f>VLOOKUP($H152,'[1]Unit factor_selected'!$F$3:$AC$346,'[1]Unit factor_selected'!L$1,FALSE)</f>
        <v>8.9435252176655999E-3</v>
      </c>
      <c r="AU152" s="5">
        <f>VLOOKUP($H152,'[1]Unit factor_selected'!$F$3:$AC$346,'[1]Unit factor_selected'!M$1,FALSE)</f>
        <v>2.3266288669152702</v>
      </c>
      <c r="AV152" s="7">
        <f>VLOOKUP($H152,'[1]Unit factor_selected'!$F$3:$AC$346,'[1]Unit factor_selected'!N$1,FALSE)</f>
        <v>0.24423723877918799</v>
      </c>
      <c r="AW152" s="7">
        <f>VLOOKUP($H152,'[1]Unit factor_selected'!$F$3:$AC$346,'[1]Unit factor_selected'!O$1,FALSE)</f>
        <v>1.66037717480676E-3</v>
      </c>
      <c r="AX152" s="5">
        <f>VLOOKUP($H152,'[1]Unit factor_selected'!$F$3:$AC$346,'[1]Unit factor_selected'!P$1,FALSE)</f>
        <v>6.2491668564660596</v>
      </c>
      <c r="AY152" s="7">
        <f>VLOOKUP($H152,'[1]Unit factor_selected'!$F$3:$AC$346,'[1]Unit factor_selected'!Q$1,FALSE)</f>
        <v>0.27577076337775303</v>
      </c>
      <c r="AZ152" s="5">
        <f>VLOOKUP($H152,'[1]Unit factor_selected'!$F$3:$AC$346,'[1]Unit factor_selected'!R$1,FALSE)</f>
        <v>5.18457507107059</v>
      </c>
      <c r="BA152" s="7">
        <f>VLOOKUP($H152,'[1]Unit factor_selected'!$F$3:$AC$346,'[1]Unit factor_selected'!S$1,FALSE)</f>
        <v>0.44277706050846799</v>
      </c>
      <c r="BB152" s="7">
        <f>VLOOKUP($H152,'[1]Unit factor_selected'!$F$3:$AC$346,'[1]Unit factor_selected'!T$1,FALSE)</f>
        <v>0.10501399674913101</v>
      </c>
      <c r="BC152" s="7">
        <f>VLOOKUP($H152,'[1]Unit factor_selected'!$F$3:$AC$346,'[1]Unit factor_selected'!U$1,FALSE)</f>
        <v>0.32304656253077502</v>
      </c>
      <c r="BD152" s="7">
        <f>VLOOKUP($H152,'[1]Unit factor_selected'!$F$3:$AC$346,'[1]Unit factor_selected'!V$1,FALSE)</f>
        <v>3.3114332458926199E-4</v>
      </c>
      <c r="BE152" s="7">
        <f>VLOOKUP($H152,'[1]Unit factor_selected'!$F$3:$AC$346,'[1]Unit factor_selected'!W$1,FALSE)</f>
        <v>1.7368203236804901E-2</v>
      </c>
      <c r="BF152" s="7">
        <f>VLOOKUP($H152,'[1]Unit factor_selected'!$F$3:$AC$346,'[1]Unit factor_selected'!X$1,FALSE)</f>
        <v>1.20122076705755E-2</v>
      </c>
      <c r="BG152" s="7">
        <f>VLOOKUP($H152,'[1]Unit factor_selected'!$F$3:$AC$346,'[1]Unit factor_selected'!Y$1,FALSE)</f>
        <v>1.2527922139006701E-2</v>
      </c>
      <c r="BH152" s="7">
        <f>VLOOKUP($H152,'[1]Unit factor_selected'!$F$3:$AC$346,'[1]Unit factor_selected'!Z$1,FALSE)</f>
        <v>2.08035590288243E-6</v>
      </c>
      <c r="BI152" s="7">
        <f>VLOOKUP($H152,'[1]Unit factor_selected'!$F$3:$AC$346,'[1]Unit factor_selected'!AA$1,FALSE)</f>
        <v>1.94668008994025E-2</v>
      </c>
      <c r="BJ152" s="5">
        <f>VLOOKUP($H152,'[1]Unit factor_selected'!$F$3:$AC$346,'[1]Unit factor_selected'!AB$1,FALSE)</f>
        <v>22.8076066078007</v>
      </c>
      <c r="BK152" s="77">
        <f>VLOOKUP($H152,'[1]Unit factor_selected'!$F$3:$AC$346,'[1]Unit factor_selected'!AC$1,FALSE)</f>
        <v>0.276291634099321</v>
      </c>
    </row>
    <row r="153" spans="2:63" x14ac:dyDescent="0.2">
      <c r="B153" s="61"/>
      <c r="C153" s="61"/>
      <c r="D153" s="61"/>
      <c r="E153" s="121"/>
      <c r="F153" s="63"/>
      <c r="G153" s="64" t="str">
        <f>'[1]Unit factor_selected'!E37</f>
        <v>JP</v>
      </c>
      <c r="H153" s="3" t="str">
        <f>'[1]Unit factor_selected'!F37</f>
        <v>1ff07c2d-f92b-4ef3-8dcc-32dad2da7577</v>
      </c>
      <c r="I153" s="65">
        <f t="shared" si="74"/>
        <v>0.33</v>
      </c>
      <c r="J153" s="66"/>
      <c r="K153" s="164"/>
      <c r="L153" s="69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137"/>
      <c r="AA153" s="165">
        <f>$I153*K$151</f>
        <v>0.14598144000000002</v>
      </c>
      <c r="AB153" s="73">
        <f t="shared" si="73"/>
        <v>0.32997888000000009</v>
      </c>
      <c r="AC153" s="73">
        <f t="shared" si="73"/>
        <v>0.13381631999999999</v>
      </c>
      <c r="AD153" s="73">
        <f t="shared" si="73"/>
        <v>0.19773072000000003</v>
      </c>
      <c r="AE153" s="73">
        <f t="shared" si="73"/>
        <v>0.31819392000000002</v>
      </c>
      <c r="AF153" s="73">
        <f t="shared" si="73"/>
        <v>0.13077504000000001</v>
      </c>
      <c r="AG153" s="73">
        <f t="shared" si="73"/>
        <v>0.37327961674691384</v>
      </c>
      <c r="AH153" s="73">
        <f t="shared" si="73"/>
        <v>4.3294313082037565E-2</v>
      </c>
      <c r="AI153" s="73">
        <f t="shared" si="73"/>
        <v>0.28664064</v>
      </c>
      <c r="AJ153" s="73">
        <f t="shared" si="73"/>
        <v>0.64855295999999985</v>
      </c>
      <c r="AK153" s="73">
        <f t="shared" si="73"/>
        <v>0.26345088</v>
      </c>
      <c r="AL153" s="73">
        <f t="shared" si="73"/>
        <v>0.38871359999999999</v>
      </c>
      <c r="AM153" s="73">
        <f t="shared" si="73"/>
        <v>0.62536320000000001</v>
      </c>
      <c r="AN153" s="73">
        <f t="shared" si="73"/>
        <v>0.25698815999999997</v>
      </c>
      <c r="AO153" s="73">
        <f t="shared" si="73"/>
        <v>0.76028842676061081</v>
      </c>
      <c r="AP153" s="140">
        <f t="shared" si="73"/>
        <v>8.7120000000000003E-2</v>
      </c>
      <c r="AQ153" s="75" t="str">
        <f>VLOOKUP($H153,'[1]Unit factor_selected'!$F$3:$AC$346,'[1]Unit factor_selected'!H$1,FALSE)</f>
        <v>kg</v>
      </c>
      <c r="AR153" s="76">
        <f>VLOOKUP($H153,'[1]Unit factor_selected'!$F$3:$AC$346,'[1]Unit factor_selected'!J$1,FALSE)</f>
        <v>6.01073694626945</v>
      </c>
      <c r="AS153" s="6">
        <f>VLOOKUP($H153,'[1]Unit factor_selected'!$F$3:$AC$346,'[1]Unit factor_selected'!K$1,FALSE)</f>
        <v>121.982979187723</v>
      </c>
      <c r="AT153" s="7">
        <f>VLOOKUP($H153,'[1]Unit factor_selected'!$F$3:$AC$346,'[1]Unit factor_selected'!L$1,FALSE)</f>
        <v>8.7264051213774892E-3</v>
      </c>
      <c r="AU153" s="5">
        <f>VLOOKUP($H153,'[1]Unit factor_selected'!$F$3:$AC$346,'[1]Unit factor_selected'!M$1,FALSE)</f>
        <v>2.3112785716095101</v>
      </c>
      <c r="AV153" s="7">
        <f>VLOOKUP($H153,'[1]Unit factor_selected'!$F$3:$AC$346,'[1]Unit factor_selected'!N$1,FALSE)</f>
        <v>0.243329787153752</v>
      </c>
      <c r="AW153" s="7">
        <f>VLOOKUP($H153,'[1]Unit factor_selected'!$F$3:$AC$346,'[1]Unit factor_selected'!O$1,FALSE)</f>
        <v>1.6485044477754099E-3</v>
      </c>
      <c r="AX153" s="5">
        <f>VLOOKUP($H153,'[1]Unit factor_selected'!$F$3:$AC$346,'[1]Unit factor_selected'!P$1,FALSE)</f>
        <v>6.13051934400817</v>
      </c>
      <c r="AY153" s="7">
        <f>VLOOKUP($H153,'[1]Unit factor_selected'!$F$3:$AC$346,'[1]Unit factor_selected'!Q$1,FALSE)</f>
        <v>0.27289926968293998</v>
      </c>
      <c r="AZ153" s="5">
        <f>VLOOKUP($H153,'[1]Unit factor_selected'!$F$3:$AC$346,'[1]Unit factor_selected'!R$1,FALSE)</f>
        <v>5.1222358531098298</v>
      </c>
      <c r="BA153" s="7">
        <f>VLOOKUP($H153,'[1]Unit factor_selected'!$F$3:$AC$346,'[1]Unit factor_selected'!S$1,FALSE)</f>
        <v>0.43999753337630498</v>
      </c>
      <c r="BB153" s="7">
        <f>VLOOKUP($H153,'[1]Unit factor_selected'!$F$3:$AC$346,'[1]Unit factor_selected'!T$1,FALSE)</f>
        <v>0.106591610818161</v>
      </c>
      <c r="BC153" s="7">
        <f>VLOOKUP($H153,'[1]Unit factor_selected'!$F$3:$AC$346,'[1]Unit factor_selected'!U$1,FALSE)</f>
        <v>0.32176177953554302</v>
      </c>
      <c r="BD153" s="7">
        <f>VLOOKUP($H153,'[1]Unit factor_selected'!$F$3:$AC$346,'[1]Unit factor_selected'!V$1,FALSE)</f>
        <v>3.3061420053430597E-4</v>
      </c>
      <c r="BE153" s="7">
        <f>VLOOKUP($H153,'[1]Unit factor_selected'!$F$3:$AC$346,'[1]Unit factor_selected'!W$1,FALSE)</f>
        <v>1.74226062633005E-2</v>
      </c>
      <c r="BF153" s="7">
        <f>VLOOKUP($H153,'[1]Unit factor_selected'!$F$3:$AC$346,'[1]Unit factor_selected'!X$1,FALSE)</f>
        <v>1.15654208644821E-2</v>
      </c>
      <c r="BG153" s="7">
        <f>VLOOKUP($H153,'[1]Unit factor_selected'!$F$3:$AC$346,'[1]Unit factor_selected'!Y$1,FALSE)</f>
        <v>1.2084386845178499E-2</v>
      </c>
      <c r="BH153" s="7">
        <f>VLOOKUP($H153,'[1]Unit factor_selected'!$F$3:$AC$346,'[1]Unit factor_selected'!Z$1,FALSE)</f>
        <v>2.0639640012624102E-6</v>
      </c>
      <c r="BI153" s="7">
        <f>VLOOKUP($H153,'[1]Unit factor_selected'!$F$3:$AC$346,'[1]Unit factor_selected'!AA$1,FALSE)</f>
        <v>1.9106901098905699E-2</v>
      </c>
      <c r="BJ153" s="5">
        <f>VLOOKUP($H153,'[1]Unit factor_selected'!$F$3:$AC$346,'[1]Unit factor_selected'!AB$1,FALSE)</f>
        <v>22.750328517739899</v>
      </c>
      <c r="BK153" s="77">
        <f>VLOOKUP($H153,'[1]Unit factor_selected'!$F$3:$AC$346,'[1]Unit factor_selected'!AC$1,FALSE)</f>
        <v>0.27612820951688399</v>
      </c>
    </row>
    <row r="154" spans="2:63" x14ac:dyDescent="0.2">
      <c r="B154" s="61"/>
      <c r="C154" s="61"/>
      <c r="D154" s="61"/>
      <c r="E154" s="121"/>
      <c r="F154" s="63"/>
      <c r="G154" s="64" t="str">
        <f>'[1]Unit factor_selected'!E38</f>
        <v>KR</v>
      </c>
      <c r="H154" s="3" t="str">
        <f>'[1]Unit factor_selected'!F38</f>
        <v>d7bafce0-74af-4d4f-a0e1-7ff800ad04ee</v>
      </c>
      <c r="I154" s="65">
        <f t="shared" si="74"/>
        <v>0.15</v>
      </c>
      <c r="J154" s="66"/>
      <c r="K154" s="164"/>
      <c r="L154" s="69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137"/>
      <c r="AA154" s="165">
        <f>$I154*K$151</f>
        <v>6.6355200000000003E-2</v>
      </c>
      <c r="AB154" s="73">
        <f t="shared" si="73"/>
        <v>0.14999040000000002</v>
      </c>
      <c r="AC154" s="73">
        <f t="shared" si="73"/>
        <v>6.0825599999999994E-2</v>
      </c>
      <c r="AD154" s="73">
        <f t="shared" si="73"/>
        <v>8.9877600000000002E-2</v>
      </c>
      <c r="AE154" s="73">
        <f t="shared" si="73"/>
        <v>0.1446336</v>
      </c>
      <c r="AF154" s="73">
        <f t="shared" si="73"/>
        <v>5.9443199999999995E-2</v>
      </c>
      <c r="AG154" s="73">
        <f t="shared" si="73"/>
        <v>0.169672553066779</v>
      </c>
      <c r="AH154" s="73">
        <f t="shared" si="73"/>
        <v>1.9679233219107983E-2</v>
      </c>
      <c r="AI154" s="73">
        <f t="shared" si="73"/>
        <v>0.1302912</v>
      </c>
      <c r="AJ154" s="73">
        <f t="shared" si="73"/>
        <v>0.29479679999999991</v>
      </c>
      <c r="AK154" s="73">
        <f t="shared" si="73"/>
        <v>0.11975039999999998</v>
      </c>
      <c r="AL154" s="73">
        <f t="shared" si="73"/>
        <v>0.17668799999999998</v>
      </c>
      <c r="AM154" s="73">
        <f t="shared" si="73"/>
        <v>0.28425599999999995</v>
      </c>
      <c r="AN154" s="73">
        <f t="shared" si="73"/>
        <v>0.11681279999999998</v>
      </c>
      <c r="AO154" s="73">
        <f t="shared" si="73"/>
        <v>0.3455856485275503</v>
      </c>
      <c r="AP154" s="140">
        <f t="shared" si="73"/>
        <v>3.9600000000000003E-2</v>
      </c>
      <c r="AQ154" s="75" t="str">
        <f>VLOOKUP($H154,'[1]Unit factor_selected'!$F$3:$AC$346,'[1]Unit factor_selected'!H$1,FALSE)</f>
        <v>kg</v>
      </c>
      <c r="AR154" s="76">
        <f>VLOOKUP($H154,'[1]Unit factor_selected'!$F$3:$AC$346,'[1]Unit factor_selected'!J$1,FALSE)</f>
        <v>6.0250131069753303</v>
      </c>
      <c r="AS154" s="6">
        <f>VLOOKUP($H154,'[1]Unit factor_selected'!$F$3:$AC$346,'[1]Unit factor_selected'!K$1,FALSE)</f>
        <v>122.957679426292</v>
      </c>
      <c r="AT154" s="7">
        <f>VLOOKUP($H154,'[1]Unit factor_selected'!$F$3:$AC$346,'[1]Unit factor_selected'!L$1,FALSE)</f>
        <v>8.7356883199992408E-3</v>
      </c>
      <c r="AU154" s="5">
        <f>VLOOKUP($H154,'[1]Unit factor_selected'!$F$3:$AC$346,'[1]Unit factor_selected'!M$1,FALSE)</f>
        <v>2.3172224903913698</v>
      </c>
      <c r="AV154" s="7">
        <f>VLOOKUP($H154,'[1]Unit factor_selected'!$F$3:$AC$346,'[1]Unit factor_selected'!N$1,FALSE)</f>
        <v>0.245154990581959</v>
      </c>
      <c r="AW154" s="7">
        <f>VLOOKUP($H154,'[1]Unit factor_selected'!$F$3:$AC$346,'[1]Unit factor_selected'!O$1,FALSE)</f>
        <v>1.7253334353824199E-3</v>
      </c>
      <c r="AX154" s="5">
        <f>VLOOKUP($H154,'[1]Unit factor_selected'!$F$3:$AC$346,'[1]Unit factor_selected'!P$1,FALSE)</f>
        <v>6.1434700944487703</v>
      </c>
      <c r="AY154" s="7">
        <f>VLOOKUP($H154,'[1]Unit factor_selected'!$F$3:$AC$346,'[1]Unit factor_selected'!Q$1,FALSE)</f>
        <v>0.27694718328381601</v>
      </c>
      <c r="AZ154" s="5">
        <f>VLOOKUP($H154,'[1]Unit factor_selected'!$F$3:$AC$346,'[1]Unit factor_selected'!R$1,FALSE)</f>
        <v>5.22331009801524</v>
      </c>
      <c r="BA154" s="7">
        <f>VLOOKUP($H154,'[1]Unit factor_selected'!$F$3:$AC$346,'[1]Unit factor_selected'!S$1,FALSE)</f>
        <v>0.48456008051302801</v>
      </c>
      <c r="BB154" s="7">
        <f>VLOOKUP($H154,'[1]Unit factor_selected'!$F$3:$AC$346,'[1]Unit factor_selected'!T$1,FALSE)</f>
        <v>0.108268133162257</v>
      </c>
      <c r="BC154" s="7">
        <f>VLOOKUP($H154,'[1]Unit factor_selected'!$F$3:$AC$346,'[1]Unit factor_selected'!U$1,FALSE)</f>
        <v>0.32435853671656201</v>
      </c>
      <c r="BD154" s="7">
        <f>VLOOKUP($H154,'[1]Unit factor_selected'!$F$3:$AC$346,'[1]Unit factor_selected'!V$1,FALSE)</f>
        <v>3.3595642893734299E-4</v>
      </c>
      <c r="BE154" s="7">
        <f>VLOOKUP($H154,'[1]Unit factor_selected'!$F$3:$AC$346,'[1]Unit factor_selected'!W$1,FALSE)</f>
        <v>1.7429002320590602E-2</v>
      </c>
      <c r="BF154" s="7">
        <f>VLOOKUP($H154,'[1]Unit factor_selected'!$F$3:$AC$346,'[1]Unit factor_selected'!X$1,FALSE)</f>
        <v>1.16541473528015E-2</v>
      </c>
      <c r="BG154" s="7">
        <f>VLOOKUP($H154,'[1]Unit factor_selected'!$F$3:$AC$346,'[1]Unit factor_selected'!Y$1,FALSE)</f>
        <v>1.21722195177915E-2</v>
      </c>
      <c r="BH154" s="7">
        <f>VLOOKUP($H154,'[1]Unit factor_selected'!$F$3:$AC$346,'[1]Unit factor_selected'!Z$1,FALSE)</f>
        <v>2.0755114769901701E-6</v>
      </c>
      <c r="BI154" s="7">
        <f>VLOOKUP($H154,'[1]Unit factor_selected'!$F$3:$AC$346,'[1]Unit factor_selected'!AA$1,FALSE)</f>
        <v>1.8886919338975901E-2</v>
      </c>
      <c r="BJ154" s="5">
        <f>VLOOKUP($H154,'[1]Unit factor_selected'!$F$3:$AC$346,'[1]Unit factor_selected'!AB$1,FALSE)</f>
        <v>22.769292819838999</v>
      </c>
      <c r="BK154" s="77">
        <f>VLOOKUP($H154,'[1]Unit factor_selected'!$F$3:$AC$346,'[1]Unit factor_selected'!AC$1,FALSE)</f>
        <v>0.27668911417215802</v>
      </c>
    </row>
    <row r="155" spans="2:63" x14ac:dyDescent="0.2">
      <c r="B155" s="61"/>
      <c r="C155" s="61"/>
      <c r="D155" s="61"/>
      <c r="E155" s="121"/>
      <c r="F155" s="63"/>
      <c r="G155" s="64" t="str">
        <f>'[1]Unit factor_selected'!E39</f>
        <v>RER</v>
      </c>
      <c r="H155" s="3" t="str">
        <f>'[1]Unit factor_selected'!F39</f>
        <v>154649df-4d12-3065-8f52-48261329da91</v>
      </c>
      <c r="I155" s="65">
        <f t="shared" si="74"/>
        <v>0.1</v>
      </c>
      <c r="J155" s="66"/>
      <c r="K155" s="164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137"/>
      <c r="AA155" s="165">
        <f>$I155*K$151</f>
        <v>4.4236800000000007E-2</v>
      </c>
      <c r="AB155" s="73">
        <f t="shared" si="73"/>
        <v>9.9993600000000016E-2</v>
      </c>
      <c r="AC155" s="73">
        <f t="shared" si="73"/>
        <v>4.05504E-2</v>
      </c>
      <c r="AD155" s="73">
        <f t="shared" si="73"/>
        <v>5.9918400000000011E-2</v>
      </c>
      <c r="AE155" s="73">
        <f t="shared" si="73"/>
        <v>9.6422400000000005E-2</v>
      </c>
      <c r="AF155" s="73">
        <f t="shared" si="73"/>
        <v>3.9628799999999999E-2</v>
      </c>
      <c r="AG155" s="73">
        <f t="shared" si="73"/>
        <v>0.11311503537785268</v>
      </c>
      <c r="AH155" s="73">
        <f t="shared" si="73"/>
        <v>1.3119488812738656E-2</v>
      </c>
      <c r="AI155" s="73">
        <f t="shared" si="73"/>
        <v>8.6860800000000016E-2</v>
      </c>
      <c r="AJ155" s="73">
        <f t="shared" si="73"/>
        <v>0.19653119999999996</v>
      </c>
      <c r="AK155" s="73">
        <f t="shared" si="73"/>
        <v>7.9833600000000005E-2</v>
      </c>
      <c r="AL155" s="73">
        <f t="shared" si="73"/>
        <v>0.11779199999999999</v>
      </c>
      <c r="AM155" s="73">
        <f t="shared" si="73"/>
        <v>0.18950400000000001</v>
      </c>
      <c r="AN155" s="73">
        <f t="shared" si="73"/>
        <v>7.7875199999999992E-2</v>
      </c>
      <c r="AO155" s="73">
        <f t="shared" si="73"/>
        <v>0.23039043235170023</v>
      </c>
      <c r="AP155" s="140">
        <f t="shared" si="73"/>
        <v>2.6400000000000003E-2</v>
      </c>
      <c r="AQ155" s="75" t="str">
        <f>VLOOKUP($H155,'[1]Unit factor_selected'!$F$3:$AC$346,'[1]Unit factor_selected'!H$1,FALSE)</f>
        <v>kg</v>
      </c>
      <c r="AR155" s="76">
        <f>VLOOKUP($H155,'[1]Unit factor_selected'!$F$3:$AC$346,'[1]Unit factor_selected'!J$1,FALSE)</f>
        <v>5.6317281326139499</v>
      </c>
      <c r="AS155" s="6">
        <f>VLOOKUP($H155,'[1]Unit factor_selected'!$F$3:$AC$346,'[1]Unit factor_selected'!K$1,FALSE)</f>
        <v>123.25195879310201</v>
      </c>
      <c r="AT155" s="7">
        <f>VLOOKUP($H155,'[1]Unit factor_selected'!$F$3:$AC$346,'[1]Unit factor_selected'!L$1,FALSE)</f>
        <v>7.5069886268042101E-3</v>
      </c>
      <c r="AU155" s="5">
        <f>VLOOKUP($H155,'[1]Unit factor_selected'!$F$3:$AC$346,'[1]Unit factor_selected'!M$1,FALSE)</f>
        <v>2.2901833903151698</v>
      </c>
      <c r="AV155" s="7">
        <f>VLOOKUP($H155,'[1]Unit factor_selected'!$F$3:$AC$346,'[1]Unit factor_selected'!N$1,FALSE)</f>
        <v>0.237804387320663</v>
      </c>
      <c r="AW155" s="7">
        <f>VLOOKUP($H155,'[1]Unit factor_selected'!$F$3:$AC$346,'[1]Unit factor_selected'!O$1,FALSE)</f>
        <v>1.56775938580478E-3</v>
      </c>
      <c r="AX155" s="5">
        <f>VLOOKUP($H155,'[1]Unit factor_selected'!$F$3:$AC$346,'[1]Unit factor_selected'!P$1,FALSE)</f>
        <v>5.7423363080309997</v>
      </c>
      <c r="AY155" s="7">
        <f>VLOOKUP($H155,'[1]Unit factor_selected'!$F$3:$AC$346,'[1]Unit factor_selected'!Q$1,FALSE)</f>
        <v>0.25901194772143099</v>
      </c>
      <c r="AZ155" s="5">
        <f>VLOOKUP($H155,'[1]Unit factor_selected'!$F$3:$AC$346,'[1]Unit factor_selected'!R$1,FALSE)</f>
        <v>4.8882321771485397</v>
      </c>
      <c r="BA155" s="7">
        <f>VLOOKUP($H155,'[1]Unit factor_selected'!$F$3:$AC$346,'[1]Unit factor_selected'!S$1,FALSE)</f>
        <v>0.53356570809114801</v>
      </c>
      <c r="BB155" s="7">
        <f>VLOOKUP($H155,'[1]Unit factor_selected'!$F$3:$AC$346,'[1]Unit factor_selected'!T$1,FALSE)</f>
        <v>0.10303519218945199</v>
      </c>
      <c r="BC155" s="7">
        <f>VLOOKUP($H155,'[1]Unit factor_selected'!$F$3:$AC$346,'[1]Unit factor_selected'!U$1,FALSE)</f>
        <v>0.31493298186230601</v>
      </c>
      <c r="BD155" s="7">
        <f>VLOOKUP($H155,'[1]Unit factor_selected'!$F$3:$AC$346,'[1]Unit factor_selected'!V$1,FALSE)</f>
        <v>3.2500707941610199E-4</v>
      </c>
      <c r="BE155" s="7">
        <f>VLOOKUP($H155,'[1]Unit factor_selected'!$F$3:$AC$346,'[1]Unit factor_selected'!W$1,FALSE)</f>
        <v>1.7195232334484199E-2</v>
      </c>
      <c r="BF155" s="7">
        <f>VLOOKUP($H155,'[1]Unit factor_selected'!$F$3:$AC$346,'[1]Unit factor_selected'!X$1,FALSE)</f>
        <v>9.7922368444206109E-3</v>
      </c>
      <c r="BG155" s="7">
        <f>VLOOKUP($H155,'[1]Unit factor_selected'!$F$3:$AC$346,'[1]Unit factor_selected'!Y$1,FALSE)</f>
        <v>1.0280131368265199E-2</v>
      </c>
      <c r="BH155" s="7">
        <f>VLOOKUP($H155,'[1]Unit factor_selected'!$F$3:$AC$346,'[1]Unit factor_selected'!Z$1,FALSE)</f>
        <v>2.0454337664647299E-6</v>
      </c>
      <c r="BI155" s="7">
        <f>VLOOKUP($H155,'[1]Unit factor_selected'!$F$3:$AC$346,'[1]Unit factor_selected'!AA$1,FALSE)</f>
        <v>1.6539282138646701E-2</v>
      </c>
      <c r="BJ155" s="5">
        <f>VLOOKUP($H155,'[1]Unit factor_selected'!$F$3:$AC$346,'[1]Unit factor_selected'!AB$1,FALSE)</f>
        <v>22.280368195407</v>
      </c>
      <c r="BK155" s="77">
        <f>VLOOKUP($H155,'[1]Unit factor_selected'!$F$3:$AC$346,'[1]Unit factor_selected'!AC$1,FALSE)</f>
        <v>0.27777675684866798</v>
      </c>
    </row>
    <row r="156" spans="2:63" x14ac:dyDescent="0.2">
      <c r="B156" s="61"/>
      <c r="C156" s="61"/>
      <c r="D156" s="61"/>
      <c r="E156" s="230" t="s">
        <v>29</v>
      </c>
      <c r="F156" s="102" t="str">
        <f>'[1]Unit factor_selected'!D15</f>
        <v>market for water, decarbonised | water, decarbonised | Cutoff, U</v>
      </c>
      <c r="G156" s="64" t="str">
        <f>'[1]Unit factor_selected'!E15</f>
        <v>RoW</v>
      </c>
      <c r="H156" s="3" t="str">
        <f>'[1]Unit factor_selected'!F15</f>
        <v>7d2d9e98-3dd7-4808-994f-95116df8194e</v>
      </c>
      <c r="I156" s="65">
        <v>1</v>
      </c>
      <c r="J156" s="65">
        <f t="shared" ref="J156:J159" si="75">I156</f>
        <v>1</v>
      </c>
      <c r="K156" s="206">
        <f>14166/173.535*K151/2%*98%/1000</f>
        <v>1.769456705056617</v>
      </c>
      <c r="L156" s="104">
        <f>14166/173.535*L151/2%*98%/1000</f>
        <v>3.9997094270550617</v>
      </c>
      <c r="M156" s="104">
        <f t="shared" ref="M156:Z156" si="76">14166/173.535*M151/2%*98%/1000</f>
        <v>1.6220019796352318</v>
      </c>
      <c r="N156" s="104">
        <f t="shared" si="76"/>
        <v>2.3967152831186791</v>
      </c>
      <c r="O156" s="104">
        <f t="shared" si="76"/>
        <v>3.8568626618030941</v>
      </c>
      <c r="P156" s="104">
        <f t="shared" si="76"/>
        <v>1.5851382982798858</v>
      </c>
      <c r="Q156" s="104">
        <f t="shared" si="76"/>
        <v>4.5245623054121866</v>
      </c>
      <c r="R156" s="104">
        <f t="shared" si="76"/>
        <v>0.52477501642559332</v>
      </c>
      <c r="S156" s="104">
        <f t="shared" si="76"/>
        <v>3.474401967741378</v>
      </c>
      <c r="T156" s="104">
        <f t="shared" si="76"/>
        <v>7.8611800490275723</v>
      </c>
      <c r="U156" s="104">
        <f t="shared" si="76"/>
        <v>3.1933163974068619</v>
      </c>
      <c r="V156" s="104">
        <f t="shared" si="76"/>
        <v>4.7116392732301833</v>
      </c>
      <c r="W156" s="104">
        <f t="shared" si="76"/>
        <v>7.5800944786930584</v>
      </c>
      <c r="X156" s="104">
        <f t="shared" si="76"/>
        <v>3.1149810745267517</v>
      </c>
      <c r="Y156" s="104">
        <f t="shared" si="76"/>
        <v>9.2155376362125825</v>
      </c>
      <c r="Z156" s="158">
        <f t="shared" si="76"/>
        <v>1.0559908721583542</v>
      </c>
      <c r="AA156" s="165">
        <f>$I156*K156</f>
        <v>1.769456705056617</v>
      </c>
      <c r="AB156" s="73">
        <f t="shared" ref="AB156:AP159" si="77">$I156*L156</f>
        <v>3.9997094270550617</v>
      </c>
      <c r="AC156" s="73">
        <f t="shared" si="77"/>
        <v>1.6220019796352318</v>
      </c>
      <c r="AD156" s="73">
        <f t="shared" si="77"/>
        <v>2.3967152831186791</v>
      </c>
      <c r="AE156" s="73">
        <f t="shared" si="77"/>
        <v>3.8568626618030941</v>
      </c>
      <c r="AF156" s="73">
        <f t="shared" si="77"/>
        <v>1.5851382982798858</v>
      </c>
      <c r="AG156" s="73">
        <f t="shared" si="77"/>
        <v>4.5245623054121866</v>
      </c>
      <c r="AH156" s="73">
        <f t="shared" si="77"/>
        <v>0.52477501642559332</v>
      </c>
      <c r="AI156" s="73">
        <f t="shared" si="77"/>
        <v>3.474401967741378</v>
      </c>
      <c r="AJ156" s="73">
        <f t="shared" si="77"/>
        <v>7.8611800490275723</v>
      </c>
      <c r="AK156" s="73">
        <f t="shared" si="77"/>
        <v>3.1933163974068619</v>
      </c>
      <c r="AL156" s="73">
        <f t="shared" si="77"/>
        <v>4.7116392732301833</v>
      </c>
      <c r="AM156" s="73">
        <f t="shared" si="77"/>
        <v>7.5800944786930584</v>
      </c>
      <c r="AN156" s="73">
        <f t="shared" si="77"/>
        <v>3.1149810745267517</v>
      </c>
      <c r="AO156" s="73">
        <f t="shared" si="77"/>
        <v>9.2155376362125825</v>
      </c>
      <c r="AP156" s="140">
        <f t="shared" si="77"/>
        <v>1.0559908721583542</v>
      </c>
      <c r="AQ156" s="75" t="str">
        <f>VLOOKUP($H156,'[1]Unit factor_selected'!$F$3:$AC$346,'[1]Unit factor_selected'!H$1,FALSE)</f>
        <v>kg</v>
      </c>
      <c r="AR156" s="76">
        <f>VLOOKUP($H156,'[1]Unit factor_selected'!$F$3:$AC$346,'[1]Unit factor_selected'!J$1,FALSE)</f>
        <v>7.33932337217713E-5</v>
      </c>
      <c r="AS156" s="6">
        <f>VLOOKUP($H156,'[1]Unit factor_selected'!$F$3:$AC$346,'[1]Unit factor_selected'!K$1,FALSE)</f>
        <v>1.554064448122E-3</v>
      </c>
      <c r="AT156" s="7">
        <f>VLOOKUP($H156,'[1]Unit factor_selected'!$F$3:$AC$346,'[1]Unit factor_selected'!L$1,FALSE)</f>
        <v>8.8753508561342304E-8</v>
      </c>
      <c r="AU156" s="5">
        <f>VLOOKUP($H156,'[1]Unit factor_selected'!$F$3:$AC$346,'[1]Unit factor_selected'!M$1,FALSE)</f>
        <v>2.4228314001563201E-5</v>
      </c>
      <c r="AV156" s="7">
        <f>VLOOKUP($H156,'[1]Unit factor_selected'!$F$3:$AC$346,'[1]Unit factor_selected'!N$1,FALSE)</f>
        <v>4.0205988980611102E-6</v>
      </c>
      <c r="AW156" s="7">
        <f>VLOOKUP($H156,'[1]Unit factor_selected'!$F$3:$AC$346,'[1]Unit factor_selected'!O$1,FALSE)</f>
        <v>2.18513224524162E-7</v>
      </c>
      <c r="AX156" s="5">
        <f>VLOOKUP($H156,'[1]Unit factor_selected'!$F$3:$AC$346,'[1]Unit factor_selected'!P$1,FALSE)</f>
        <v>7.4144530634284004E-5</v>
      </c>
      <c r="AY156" s="7">
        <f>VLOOKUP($H156,'[1]Unit factor_selected'!$F$3:$AC$346,'[1]Unit factor_selected'!Q$1,FALSE)</f>
        <v>3.9562691636093299E-5</v>
      </c>
      <c r="AZ156" s="5">
        <f>VLOOKUP($H156,'[1]Unit factor_selected'!$F$3:$AC$346,'[1]Unit factor_selected'!R$1,FALSE)</f>
        <v>3.8180597812679601E-4</v>
      </c>
      <c r="BA156" s="7">
        <f>VLOOKUP($H156,'[1]Unit factor_selected'!$F$3:$AC$346,'[1]Unit factor_selected'!S$1,FALSE)</f>
        <v>1.18527744867612E-5</v>
      </c>
      <c r="BB156" s="7">
        <f>VLOOKUP($H156,'[1]Unit factor_selected'!$F$3:$AC$346,'[1]Unit factor_selected'!T$1,FALSE)</f>
        <v>2.2652814921409E-6</v>
      </c>
      <c r="BC156" s="7">
        <f>VLOOKUP($H156,'[1]Unit factor_selected'!$F$3:$AC$346,'[1]Unit factor_selected'!U$1,FALSE)</f>
        <v>5.4491831562078396E-6</v>
      </c>
      <c r="BD156" s="7">
        <f>VLOOKUP($H156,'[1]Unit factor_selected'!$F$3:$AC$346,'[1]Unit factor_selected'!V$1,FALSE)</f>
        <v>2.0612264680721299E-7</v>
      </c>
      <c r="BE156" s="7">
        <f>VLOOKUP($H156,'[1]Unit factor_selected'!$F$3:$AC$346,'[1]Unit factor_selected'!W$1,FALSE)</f>
        <v>2.2460959949777799E-7</v>
      </c>
      <c r="BF156" s="7">
        <f>VLOOKUP($H156,'[1]Unit factor_selected'!$F$3:$AC$346,'[1]Unit factor_selected'!X$1,FALSE)</f>
        <v>1.5065120057831699E-7</v>
      </c>
      <c r="BG156" s="7">
        <f>VLOOKUP($H156,'[1]Unit factor_selected'!$F$3:$AC$346,'[1]Unit factor_selected'!Y$1,FALSE)</f>
        <v>1.5390791939395201E-7</v>
      </c>
      <c r="BH156" s="7">
        <f>VLOOKUP($H156,'[1]Unit factor_selected'!$F$3:$AC$346,'[1]Unit factor_selected'!Z$1,FALSE)</f>
        <v>3.9695439211095103E-11</v>
      </c>
      <c r="BI156" s="7">
        <f>VLOOKUP($H156,'[1]Unit factor_selected'!$F$3:$AC$346,'[1]Unit factor_selected'!AA$1,FALSE)</f>
        <v>1.7925778059452901E-7</v>
      </c>
      <c r="BJ156" s="5">
        <f>VLOOKUP($H156,'[1]Unit factor_selected'!$F$3:$AC$346,'[1]Unit factor_selected'!AB$1,FALSE)</f>
        <v>2.0315209039049401E-4</v>
      </c>
      <c r="BK156" s="77">
        <f>VLOOKUP($H156,'[1]Unit factor_selected'!$F$3:$AC$346,'[1]Unit factor_selected'!AC$1,FALSE)</f>
        <v>1.0083241165218101E-3</v>
      </c>
    </row>
    <row r="157" spans="2:63" x14ac:dyDescent="0.2">
      <c r="B157" s="61"/>
      <c r="C157" s="61"/>
      <c r="D157" s="61"/>
      <c r="E157" s="230" t="s">
        <v>30</v>
      </c>
      <c r="F157" s="102" t="str">
        <f>'[1]Unit factor_selected'!D16</f>
        <v>treatment of wastewater, average, capacity 1E9l/year | wastewater, average | Cutoff, U</v>
      </c>
      <c r="G157" s="64" t="str">
        <f>'[1]Unit factor_selected'!E16</f>
        <v>RoW</v>
      </c>
      <c r="H157" s="3" t="str">
        <f>'[1]Unit factor_selected'!F16</f>
        <v>7f7efb9b-a562-3331-b810-ce80883a7942</v>
      </c>
      <c r="I157" s="65">
        <v>1</v>
      </c>
      <c r="J157" s="65">
        <f t="shared" si="75"/>
        <v>1</v>
      </c>
      <c r="K157" s="206">
        <f>2.5/173.535*K151/2%*98%/1000</f>
        <v>3.1227176073990838E-4</v>
      </c>
      <c r="L157" s="104">
        <f>2.5/173.535*L151/2%*98%/1000</f>
        <v>7.0586429250583461E-4</v>
      </c>
      <c r="M157" s="104">
        <f t="shared" ref="M157:Z157" si="78">2.5/173.535*M151/2%*98%/1000</f>
        <v>2.8624911401158265E-4</v>
      </c>
      <c r="N157" s="104">
        <f t="shared" si="78"/>
        <v>4.2296966029907511E-4</v>
      </c>
      <c r="O157" s="104">
        <f t="shared" si="78"/>
        <v>6.80654853487769E-4</v>
      </c>
      <c r="P157" s="104">
        <f t="shared" si="78"/>
        <v>2.7974345232950122E-4</v>
      </c>
      <c r="Q157" s="104">
        <f t="shared" si="78"/>
        <v>7.9848974753144635E-4</v>
      </c>
      <c r="R157" s="104">
        <f t="shared" si="78"/>
        <v>9.2611714038118276E-5</v>
      </c>
      <c r="S157" s="104">
        <f t="shared" si="78"/>
        <v>6.1315861353617427E-4</v>
      </c>
      <c r="T157" s="104">
        <f t="shared" si="78"/>
        <v>1.3873323537038633E-3</v>
      </c>
      <c r="U157" s="104">
        <f t="shared" si="78"/>
        <v>5.635529432103032E-4</v>
      </c>
      <c r="V157" s="104">
        <f t="shared" si="78"/>
        <v>8.3150488374103191E-4</v>
      </c>
      <c r="W157" s="104">
        <f t="shared" si="78"/>
        <v>1.3377266833779927E-3</v>
      </c>
      <c r="X157" s="104">
        <f t="shared" si="78"/>
        <v>5.4972841213588031E-4</v>
      </c>
      <c r="Y157" s="104">
        <f t="shared" si="78"/>
        <v>1.6263478815848836E-3</v>
      </c>
      <c r="Z157" s="158">
        <f t="shared" si="78"/>
        <v>1.8636010026795748E-4</v>
      </c>
      <c r="AA157" s="165">
        <f>$I157*K157</f>
        <v>3.1227176073990838E-4</v>
      </c>
      <c r="AB157" s="73">
        <f t="shared" si="77"/>
        <v>7.0586429250583461E-4</v>
      </c>
      <c r="AC157" s="73">
        <f t="shared" si="77"/>
        <v>2.8624911401158265E-4</v>
      </c>
      <c r="AD157" s="73">
        <f t="shared" si="77"/>
        <v>4.2296966029907511E-4</v>
      </c>
      <c r="AE157" s="73">
        <f t="shared" si="77"/>
        <v>6.80654853487769E-4</v>
      </c>
      <c r="AF157" s="73">
        <f t="shared" si="77"/>
        <v>2.7974345232950122E-4</v>
      </c>
      <c r="AG157" s="73">
        <f t="shared" si="77"/>
        <v>7.9848974753144635E-4</v>
      </c>
      <c r="AH157" s="73">
        <f t="shared" si="77"/>
        <v>9.2611714038118276E-5</v>
      </c>
      <c r="AI157" s="73">
        <f t="shared" si="77"/>
        <v>6.1315861353617427E-4</v>
      </c>
      <c r="AJ157" s="73">
        <f t="shared" si="77"/>
        <v>1.3873323537038633E-3</v>
      </c>
      <c r="AK157" s="73">
        <f t="shared" si="77"/>
        <v>5.635529432103032E-4</v>
      </c>
      <c r="AL157" s="73">
        <f t="shared" si="77"/>
        <v>8.3150488374103191E-4</v>
      </c>
      <c r="AM157" s="73">
        <f t="shared" si="77"/>
        <v>1.3377266833779927E-3</v>
      </c>
      <c r="AN157" s="73">
        <f t="shared" si="77"/>
        <v>5.4972841213588031E-4</v>
      </c>
      <c r="AO157" s="73">
        <f t="shared" si="77"/>
        <v>1.6263478815848836E-3</v>
      </c>
      <c r="AP157" s="140">
        <f t="shared" si="77"/>
        <v>1.8636010026795748E-4</v>
      </c>
      <c r="AQ157" s="75" t="str">
        <f>VLOOKUP($H157,'[1]Unit factor_selected'!$F$3:$AC$346,'[1]Unit factor_selected'!H$1,FALSE)</f>
        <v>m3</v>
      </c>
      <c r="AR157" s="76">
        <f>VLOOKUP($H157,'[1]Unit factor_selected'!$F$3:$AC$346,'[1]Unit factor_selected'!J$1,FALSE)</f>
        <v>0.51634155994179498</v>
      </c>
      <c r="AS157" s="6">
        <f>VLOOKUP($H157,'[1]Unit factor_selected'!$F$3:$AC$346,'[1]Unit factor_selected'!K$1,FALSE)</f>
        <v>6.5620351024363099</v>
      </c>
      <c r="AT157" s="7">
        <f>VLOOKUP($H157,'[1]Unit factor_selected'!$F$3:$AC$346,'[1]Unit factor_selected'!L$1,FALSE)</f>
        <v>1.50757854728464E-3</v>
      </c>
      <c r="AU157" s="5">
        <f>VLOOKUP($H157,'[1]Unit factor_selected'!$F$3:$AC$346,'[1]Unit factor_selected'!M$1,FALSE)</f>
        <v>0.11937176225203899</v>
      </c>
      <c r="AV157" s="7">
        <f>VLOOKUP($H157,'[1]Unit factor_selected'!$F$3:$AC$346,'[1]Unit factor_selected'!N$1,FALSE)</f>
        <v>4.7094682929874503E-2</v>
      </c>
      <c r="AW157" s="7">
        <f>VLOOKUP($H157,'[1]Unit factor_selected'!$F$3:$AC$346,'[1]Unit factor_selected'!O$1,FALSE)</f>
        <v>1.0855887032518699E-3</v>
      </c>
      <c r="AX157" s="5">
        <f>VLOOKUP($H157,'[1]Unit factor_selected'!$F$3:$AC$346,'[1]Unit factor_selected'!P$1,FALSE)</f>
        <v>0.53020910490509199</v>
      </c>
      <c r="AY157" s="7">
        <f>VLOOKUP($H157,'[1]Unit factor_selected'!$F$3:$AC$346,'[1]Unit factor_selected'!Q$1,FALSE)</f>
        <v>0.189709197912833</v>
      </c>
      <c r="AZ157" s="5">
        <f>VLOOKUP($H157,'[1]Unit factor_selected'!$F$3:$AC$346,'[1]Unit factor_selected'!R$1,FALSE)</f>
        <v>3.0233095841120101</v>
      </c>
      <c r="BA157" s="7">
        <f>VLOOKUP($H157,'[1]Unit factor_selected'!$F$3:$AC$346,'[1]Unit factor_selected'!S$1,FALSE)</f>
        <v>2.7239423105200802E-2</v>
      </c>
      <c r="BB157" s="7">
        <f>VLOOKUP($H157,'[1]Unit factor_selected'!$F$3:$AC$346,'[1]Unit factor_selected'!T$1,FALSE)</f>
        <v>2.45714545104176E-2</v>
      </c>
      <c r="BC157" s="7">
        <f>VLOOKUP($H157,'[1]Unit factor_selected'!$F$3:$AC$346,'[1]Unit factor_selected'!U$1,FALSE)</f>
        <v>6.2869630600273702E-2</v>
      </c>
      <c r="BD157" s="7">
        <f>VLOOKUP($H157,'[1]Unit factor_selected'!$F$3:$AC$346,'[1]Unit factor_selected'!V$1,FALSE)</f>
        <v>6.0250621900560597E-3</v>
      </c>
      <c r="BE157" s="7">
        <f>VLOOKUP($H157,'[1]Unit factor_selected'!$F$3:$AC$346,'[1]Unit factor_selected'!W$1,FALSE)</f>
        <v>9.5647235413769995E-3</v>
      </c>
      <c r="BF157" s="7">
        <f>VLOOKUP($H157,'[1]Unit factor_selected'!$F$3:$AC$346,'[1]Unit factor_selected'!X$1,FALSE)</f>
        <v>1.9452381843910801E-3</v>
      </c>
      <c r="BG157" s="7">
        <f>VLOOKUP($H157,'[1]Unit factor_selected'!$F$3:$AC$346,'[1]Unit factor_selected'!Y$1,FALSE)</f>
        <v>1.9793981368620098E-3</v>
      </c>
      <c r="BH157" s="7">
        <f>VLOOKUP($H157,'[1]Unit factor_selected'!$F$3:$AC$346,'[1]Unit factor_selected'!Z$1,FALSE)</f>
        <v>1.42678709665139E-6</v>
      </c>
      <c r="BI157" s="7">
        <f>VLOOKUP($H157,'[1]Unit factor_selected'!$F$3:$AC$346,'[1]Unit factor_selected'!AA$1,FALSE)</f>
        <v>3.74781820645441E-3</v>
      </c>
      <c r="BJ157" s="5">
        <f>VLOOKUP($H157,'[1]Unit factor_selected'!$F$3:$AC$346,'[1]Unit factor_selected'!AB$1,FALSE)</f>
        <v>3.1615590744627702</v>
      </c>
      <c r="BK157" s="77">
        <f>VLOOKUP($H157,'[1]Unit factor_selected'!$F$3:$AC$346,'[1]Unit factor_selected'!AC$1,FALSE)</f>
        <v>-0.89500195012827399</v>
      </c>
    </row>
    <row r="158" spans="2:63" x14ac:dyDescent="0.2">
      <c r="B158" s="61"/>
      <c r="C158" s="61"/>
      <c r="D158" s="61"/>
      <c r="E158" s="230" t="s">
        <v>31</v>
      </c>
      <c r="F158" s="102" t="str">
        <f>'[1]Unit factor_selected'!D17</f>
        <v>market for nitrogen, liquid | nitrogen, liquid | Cutoff, U</v>
      </c>
      <c r="G158" s="64" t="str">
        <f>'[1]Unit factor_selected'!E17</f>
        <v>RoW</v>
      </c>
      <c r="H158" s="3" t="str">
        <f>'[1]Unit factor_selected'!F17</f>
        <v>def34ad6-8775-3932-a43c-ff74cb028311</v>
      </c>
      <c r="I158" s="65">
        <v>1</v>
      </c>
      <c r="J158" s="65">
        <f t="shared" si="75"/>
        <v>1</v>
      </c>
      <c r="K158" s="206">
        <f>260/173.535*K151/2%*98%/1000</f>
        <v>3.2476263116950475E-2</v>
      </c>
      <c r="L158" s="104">
        <f>260/173.535*L151/2%*98%/1000</f>
        <v>7.3409886420606793E-2</v>
      </c>
      <c r="M158" s="104">
        <f t="shared" ref="M158:Z158" si="79">260/173.535*M151/2%*98%/1000</f>
        <v>2.9769907857204601E-2</v>
      </c>
      <c r="N158" s="104">
        <f t="shared" si="79"/>
        <v>4.3988844671103818E-2</v>
      </c>
      <c r="O158" s="104">
        <f t="shared" si="79"/>
        <v>7.0788104762727982E-2</v>
      </c>
      <c r="P158" s="104">
        <f t="shared" si="79"/>
        <v>2.9093319042268129E-2</v>
      </c>
      <c r="Q158" s="104">
        <f t="shared" si="79"/>
        <v>8.3042933743270417E-2</v>
      </c>
      <c r="R158" s="104">
        <f t="shared" si="79"/>
        <v>9.6316182599642999E-3</v>
      </c>
      <c r="S158" s="104">
        <f t="shared" si="79"/>
        <v>6.3768495807762129E-2</v>
      </c>
      <c r="T158" s="104">
        <f t="shared" si="79"/>
        <v>0.14428256478520179</v>
      </c>
      <c r="U158" s="104">
        <f t="shared" si="79"/>
        <v>5.8609506093871555E-2</v>
      </c>
      <c r="V158" s="104">
        <f t="shared" si="79"/>
        <v>8.6476507909067329E-2</v>
      </c>
      <c r="W158" s="104">
        <f t="shared" si="79"/>
        <v>0.13912357507131126</v>
      </c>
      <c r="X158" s="104">
        <f t="shared" si="79"/>
        <v>5.7171754862131552E-2</v>
      </c>
      <c r="Y158" s="104">
        <f t="shared" si="79"/>
        <v>0.16914017968482789</v>
      </c>
      <c r="Z158" s="158">
        <f t="shared" si="79"/>
        <v>1.938145042786758E-2</v>
      </c>
      <c r="AA158" s="165">
        <f>$I158*K158</f>
        <v>3.2476263116950475E-2</v>
      </c>
      <c r="AB158" s="73">
        <f t="shared" si="77"/>
        <v>7.3409886420606793E-2</v>
      </c>
      <c r="AC158" s="73">
        <f t="shared" si="77"/>
        <v>2.9769907857204601E-2</v>
      </c>
      <c r="AD158" s="73">
        <f t="shared" si="77"/>
        <v>4.3988844671103818E-2</v>
      </c>
      <c r="AE158" s="73">
        <f t="shared" si="77"/>
        <v>7.0788104762727982E-2</v>
      </c>
      <c r="AF158" s="73">
        <f t="shared" si="77"/>
        <v>2.9093319042268129E-2</v>
      </c>
      <c r="AG158" s="73">
        <f t="shared" si="77"/>
        <v>8.3042933743270417E-2</v>
      </c>
      <c r="AH158" s="73">
        <f t="shared" si="77"/>
        <v>9.6316182599642999E-3</v>
      </c>
      <c r="AI158" s="73">
        <f t="shared" si="77"/>
        <v>6.3768495807762129E-2</v>
      </c>
      <c r="AJ158" s="73">
        <f t="shared" si="77"/>
        <v>0.14428256478520179</v>
      </c>
      <c r="AK158" s="73">
        <f t="shared" si="77"/>
        <v>5.8609506093871555E-2</v>
      </c>
      <c r="AL158" s="73">
        <f t="shared" si="77"/>
        <v>8.6476507909067329E-2</v>
      </c>
      <c r="AM158" s="73">
        <f t="shared" si="77"/>
        <v>0.13912357507131126</v>
      </c>
      <c r="AN158" s="73">
        <f t="shared" si="77"/>
        <v>5.7171754862131552E-2</v>
      </c>
      <c r="AO158" s="73">
        <f t="shared" si="77"/>
        <v>0.16914017968482789</v>
      </c>
      <c r="AP158" s="140">
        <f t="shared" si="77"/>
        <v>1.938145042786758E-2</v>
      </c>
      <c r="AQ158" s="75" t="str">
        <f>VLOOKUP($H158,'[1]Unit factor_selected'!$F$3:$AC$346,'[1]Unit factor_selected'!H$1,FALSE)</f>
        <v>kg</v>
      </c>
      <c r="AR158" s="76">
        <f>VLOOKUP($H158,'[1]Unit factor_selected'!$F$3:$AC$346,'[1]Unit factor_selected'!J$1,FALSE)</f>
        <v>0.36539065781166102</v>
      </c>
      <c r="AS158" s="6">
        <f>VLOOKUP($H158,'[1]Unit factor_selected'!$F$3:$AC$346,'[1]Unit factor_selected'!K$1,FALSE)</f>
        <v>5.9040948293189599</v>
      </c>
      <c r="AT158" s="7">
        <f>VLOOKUP($H158,'[1]Unit factor_selected'!$F$3:$AC$346,'[1]Unit factor_selected'!L$1,FALSE)</f>
        <v>8.1756527515370497E-4</v>
      </c>
      <c r="AU158" s="5">
        <f>VLOOKUP($H158,'[1]Unit factor_selected'!$F$3:$AC$346,'[1]Unit factor_selected'!M$1,FALSE)</f>
        <v>9.7549183524686695E-2</v>
      </c>
      <c r="AV158" s="7">
        <f>VLOOKUP($H158,'[1]Unit factor_selected'!$F$3:$AC$346,'[1]Unit factor_selected'!N$1,FALSE)</f>
        <v>9.0997820286018698E-3</v>
      </c>
      <c r="AW158" s="7">
        <f>VLOOKUP($H158,'[1]Unit factor_selected'!$F$3:$AC$346,'[1]Unit factor_selected'!O$1,FALSE)</f>
        <v>1.5115394961606301E-4</v>
      </c>
      <c r="AX158" s="5">
        <f>VLOOKUP($H158,'[1]Unit factor_selected'!$F$3:$AC$346,'[1]Unit factor_selected'!P$1,FALSE)</f>
        <v>0.371189558039066</v>
      </c>
      <c r="AY158" s="7">
        <f>VLOOKUP($H158,'[1]Unit factor_selected'!$F$3:$AC$346,'[1]Unit factor_selected'!Q$1,FALSE)</f>
        <v>1.4407325189270801E-2</v>
      </c>
      <c r="AZ158" s="5">
        <f>VLOOKUP($H158,'[1]Unit factor_selected'!$F$3:$AC$346,'[1]Unit factor_selected'!R$1,FALSE)</f>
        <v>0.26174901295343</v>
      </c>
      <c r="BA158" s="7">
        <f>VLOOKUP($H158,'[1]Unit factor_selected'!$F$3:$AC$346,'[1]Unit factor_selected'!S$1,FALSE)</f>
        <v>4.1568187946221698E-2</v>
      </c>
      <c r="BB158" s="7">
        <f>VLOOKUP($H158,'[1]Unit factor_selected'!$F$3:$AC$346,'[1]Unit factor_selected'!T$1,FALSE)</f>
        <v>1.9636369038218602E-3</v>
      </c>
      <c r="BC158" s="7">
        <f>VLOOKUP($H158,'[1]Unit factor_selected'!$F$3:$AC$346,'[1]Unit factor_selected'!U$1,FALSE)</f>
        <v>1.20629546400379E-2</v>
      </c>
      <c r="BD158" s="7">
        <f>VLOOKUP($H158,'[1]Unit factor_selected'!$F$3:$AC$346,'[1]Unit factor_selected'!V$1,FALSE)</f>
        <v>1.1165338417858301E-5</v>
      </c>
      <c r="BE158" s="7">
        <f>VLOOKUP($H158,'[1]Unit factor_selected'!$F$3:$AC$346,'[1]Unit factor_selected'!W$1,FALSE)</f>
        <v>2.5299050880556E-4</v>
      </c>
      <c r="BF158" s="7">
        <f>VLOOKUP($H158,'[1]Unit factor_selected'!$F$3:$AC$346,'[1]Unit factor_selected'!X$1,FALSE)</f>
        <v>7.9344597191884699E-4</v>
      </c>
      <c r="BG158" s="7">
        <f>VLOOKUP($H158,'[1]Unit factor_selected'!$F$3:$AC$346,'[1]Unit factor_selected'!Y$1,FALSE)</f>
        <v>8.0094071213671297E-4</v>
      </c>
      <c r="BH158" s="7">
        <f>VLOOKUP($H158,'[1]Unit factor_selected'!$F$3:$AC$346,'[1]Unit factor_selected'!Z$1,FALSE)</f>
        <v>1.42352530498996E-7</v>
      </c>
      <c r="BI158" s="7">
        <f>VLOOKUP($H158,'[1]Unit factor_selected'!$F$3:$AC$346,'[1]Unit factor_selected'!AA$1,FALSE)</f>
        <v>1.1882199354077601E-3</v>
      </c>
      <c r="BJ158" s="5">
        <f>VLOOKUP($H158,'[1]Unit factor_selected'!$F$3:$AC$346,'[1]Unit factor_selected'!AB$1,FALSE)</f>
        <v>0.405142938287264</v>
      </c>
      <c r="BK158" s="77">
        <f>VLOOKUP($H158,'[1]Unit factor_selected'!$F$3:$AC$346,'[1]Unit factor_selected'!AC$1,FALSE)</f>
        <v>1.0758573424866099E-2</v>
      </c>
    </row>
    <row r="159" spans="2:63" x14ac:dyDescent="0.2">
      <c r="B159" s="61"/>
      <c r="C159" s="61"/>
      <c r="D159" s="78"/>
      <c r="E159" s="231" t="s">
        <v>32</v>
      </c>
      <c r="F159" s="106" t="str">
        <f>'[1]Unit factor_selected'!D18</f>
        <v>market for steam, in chemical industry | steam, in chemical industry | Cutoff, U</v>
      </c>
      <c r="G159" s="80" t="str">
        <f>'[1]Unit factor_selected'!E18</f>
        <v>RoW</v>
      </c>
      <c r="H159" s="81" t="str">
        <f>'[1]Unit factor_selected'!F18</f>
        <v>4c484cd4-fd95-4915-939f-2c7db27ad9b0</v>
      </c>
      <c r="I159" s="82">
        <v>1</v>
      </c>
      <c r="J159" s="82">
        <f t="shared" si="75"/>
        <v>1</v>
      </c>
      <c r="K159" s="209">
        <f>0.0087/173.535*K151/2%*98%</f>
        <v>1.0867057273748809E-3</v>
      </c>
      <c r="L159" s="109">
        <f>0.0087/173.535*L151/2%*98%</f>
        <v>2.4564077379203041E-3</v>
      </c>
      <c r="M159" s="109">
        <f t="shared" ref="M159:Z159" si="80">0.0087/173.535*M151/2%*98%</f>
        <v>9.9614691676030748E-4</v>
      </c>
      <c r="N159" s="109">
        <f t="shared" si="80"/>
        <v>1.4719344178407813E-3</v>
      </c>
      <c r="O159" s="109">
        <f t="shared" si="80"/>
        <v>2.3686788901374359E-3</v>
      </c>
      <c r="P159" s="109">
        <f t="shared" si="80"/>
        <v>9.7350721410666423E-4</v>
      </c>
      <c r="Q159" s="109">
        <f t="shared" si="80"/>
        <v>2.778744321409433E-3</v>
      </c>
      <c r="R159" s="109">
        <f t="shared" si="80"/>
        <v>3.2228876485265148E-4</v>
      </c>
      <c r="S159" s="109">
        <f t="shared" si="80"/>
        <v>2.1337919751058861E-3</v>
      </c>
      <c r="T159" s="109">
        <f t="shared" si="80"/>
        <v>4.8279165908894448E-3</v>
      </c>
      <c r="U159" s="109">
        <f t="shared" si="80"/>
        <v>1.9611642423718553E-3</v>
      </c>
      <c r="V159" s="109">
        <f t="shared" si="80"/>
        <v>2.8936369954187906E-3</v>
      </c>
      <c r="W159" s="109">
        <f t="shared" si="80"/>
        <v>4.6552888581554144E-3</v>
      </c>
      <c r="X159" s="109">
        <f t="shared" si="80"/>
        <v>1.9130548742328629E-3</v>
      </c>
      <c r="Y159" s="109">
        <f t="shared" si="80"/>
        <v>5.6596906279153944E-3</v>
      </c>
      <c r="Z159" s="159">
        <f t="shared" si="80"/>
        <v>6.4853314893249196E-4</v>
      </c>
      <c r="AA159" s="168">
        <f>$I159*K159</f>
        <v>1.0867057273748809E-3</v>
      </c>
      <c r="AB159" s="35">
        <f t="shared" si="77"/>
        <v>2.4564077379203041E-3</v>
      </c>
      <c r="AC159" s="35">
        <f t="shared" si="77"/>
        <v>9.9614691676030748E-4</v>
      </c>
      <c r="AD159" s="35">
        <f t="shared" si="77"/>
        <v>1.4719344178407813E-3</v>
      </c>
      <c r="AE159" s="35">
        <f t="shared" si="77"/>
        <v>2.3686788901374359E-3</v>
      </c>
      <c r="AF159" s="35">
        <f t="shared" si="77"/>
        <v>9.7350721410666423E-4</v>
      </c>
      <c r="AG159" s="35">
        <f t="shared" si="77"/>
        <v>2.778744321409433E-3</v>
      </c>
      <c r="AH159" s="35">
        <f t="shared" si="77"/>
        <v>3.2228876485265148E-4</v>
      </c>
      <c r="AI159" s="35">
        <f t="shared" si="77"/>
        <v>2.1337919751058861E-3</v>
      </c>
      <c r="AJ159" s="35">
        <f t="shared" si="77"/>
        <v>4.8279165908894448E-3</v>
      </c>
      <c r="AK159" s="35">
        <f t="shared" si="77"/>
        <v>1.9611642423718553E-3</v>
      </c>
      <c r="AL159" s="35">
        <f t="shared" si="77"/>
        <v>2.8936369954187906E-3</v>
      </c>
      <c r="AM159" s="35">
        <f t="shared" si="77"/>
        <v>4.6552888581554144E-3</v>
      </c>
      <c r="AN159" s="35">
        <f t="shared" si="77"/>
        <v>1.9130548742328629E-3</v>
      </c>
      <c r="AO159" s="35">
        <f t="shared" si="77"/>
        <v>5.6596906279153944E-3</v>
      </c>
      <c r="AP159" s="153">
        <f t="shared" si="77"/>
        <v>6.4853314893249196E-4</v>
      </c>
      <c r="AQ159" s="91" t="str">
        <f>VLOOKUP($H159,'[1]Unit factor_selected'!$F$3:$AC$346,'[1]Unit factor_selected'!H$1,FALSE)</f>
        <v>kg</v>
      </c>
      <c r="AR159" s="92">
        <f>VLOOKUP($H159,'[1]Unit factor_selected'!$F$3:$AC$346,'[1]Unit factor_selected'!J$1,FALSE)</f>
        <v>0.32948332399456598</v>
      </c>
      <c r="AS159" s="93">
        <f>VLOOKUP($H159,'[1]Unit factor_selected'!$F$3:$AC$346,'[1]Unit factor_selected'!K$1,FALSE)</f>
        <v>4.6000252627446203</v>
      </c>
      <c r="AT159" s="94">
        <f>VLOOKUP($H159,'[1]Unit factor_selected'!$F$3:$AC$346,'[1]Unit factor_selected'!L$1,FALSE)</f>
        <v>3.1535727593722001E-4</v>
      </c>
      <c r="AU159" s="95">
        <f>VLOOKUP($H159,'[1]Unit factor_selected'!$F$3:$AC$346,'[1]Unit factor_selected'!M$1,FALSE)</f>
        <v>9.8297989933231494E-2</v>
      </c>
      <c r="AV159" s="94">
        <f>VLOOKUP($H159,'[1]Unit factor_selected'!$F$3:$AC$346,'[1]Unit factor_selected'!N$1,FALSE)</f>
        <v>2.1448967157556499E-3</v>
      </c>
      <c r="AW159" s="94">
        <f>VLOOKUP($H159,'[1]Unit factor_selected'!$F$3:$AC$346,'[1]Unit factor_selected'!O$1,FALSE)</f>
        <v>3.67582664670096E-5</v>
      </c>
      <c r="AX159" s="95">
        <f>VLOOKUP($H159,'[1]Unit factor_selected'!$F$3:$AC$346,'[1]Unit factor_selected'!P$1,FALSE)</f>
        <v>0.33331485653771997</v>
      </c>
      <c r="AY159" s="94">
        <f>VLOOKUP($H159,'[1]Unit factor_selected'!$F$3:$AC$346,'[1]Unit factor_selected'!Q$1,FALSE)</f>
        <v>4.2125866616346498E-3</v>
      </c>
      <c r="AZ159" s="95">
        <f>VLOOKUP($H159,'[1]Unit factor_selected'!$F$3:$AC$346,'[1]Unit factor_selected'!R$1,FALSE)</f>
        <v>0.10082356538308</v>
      </c>
      <c r="BA159" s="94">
        <f>VLOOKUP($H159,'[1]Unit factor_selected'!$F$3:$AC$346,'[1]Unit factor_selected'!S$1,FALSE)</f>
        <v>3.3408712388046202E-3</v>
      </c>
      <c r="BB159" s="94">
        <f>VLOOKUP($H159,'[1]Unit factor_selected'!$F$3:$AC$346,'[1]Unit factor_selected'!T$1,FALSE)</f>
        <v>3.9769010366072201E-4</v>
      </c>
      <c r="BC159" s="94">
        <f>VLOOKUP($H159,'[1]Unit factor_selected'!$F$3:$AC$346,'[1]Unit factor_selected'!U$1,FALSE)</f>
        <v>3.4920816557836602E-3</v>
      </c>
      <c r="BD159" s="94">
        <f>VLOOKUP($H159,'[1]Unit factor_selected'!$F$3:$AC$346,'[1]Unit factor_selected'!V$1,FALSE)</f>
        <v>2.6531684073432501E-6</v>
      </c>
      <c r="BE159" s="94">
        <f>VLOOKUP($H159,'[1]Unit factor_selected'!$F$3:$AC$346,'[1]Unit factor_selected'!W$1,FALSE)</f>
        <v>8.1140163894001695E-5</v>
      </c>
      <c r="BF159" s="94">
        <f>VLOOKUP($H159,'[1]Unit factor_selected'!$F$3:$AC$346,'[1]Unit factor_selected'!X$1,FALSE)</f>
        <v>4.2864185438376697E-4</v>
      </c>
      <c r="BG159" s="94">
        <f>VLOOKUP($H159,'[1]Unit factor_selected'!$F$3:$AC$346,'[1]Unit factor_selected'!Y$1,FALSE)</f>
        <v>4.3939197839999998E-4</v>
      </c>
      <c r="BH159" s="94">
        <f>VLOOKUP($H159,'[1]Unit factor_selected'!$F$3:$AC$346,'[1]Unit factor_selected'!Z$1,FALSE)</f>
        <v>6.2505259246241705E-8</v>
      </c>
      <c r="BI159" s="94">
        <f>VLOOKUP($H159,'[1]Unit factor_selected'!$F$3:$AC$346,'[1]Unit factor_selected'!AA$1,FALSE)</f>
        <v>8.5341475817055502E-4</v>
      </c>
      <c r="BJ159" s="95">
        <f>VLOOKUP($H159,'[1]Unit factor_selected'!$F$3:$AC$346,'[1]Unit factor_selected'!AB$1,FALSE)</f>
        <v>1.16347567526354</v>
      </c>
      <c r="BK159" s="96">
        <f>VLOOKUP($H159,'[1]Unit factor_selected'!$F$3:$AC$346,'[1]Unit factor_selected'!AC$1,FALSE)</f>
        <v>4.029137769364E-4</v>
      </c>
    </row>
    <row r="160" spans="2:63" x14ac:dyDescent="0.2">
      <c r="B160" s="61"/>
      <c r="C160" s="61"/>
      <c r="D160" s="41" t="str">
        <f>'[1]EV proj_BAU'!K76</f>
        <v>Al current collector (kg)</v>
      </c>
      <c r="E160" s="120"/>
      <c r="F160" s="123" t="s">
        <v>33</v>
      </c>
      <c r="G160" s="43" t="str">
        <f>G151</f>
        <v>US</v>
      </c>
      <c r="H160" s="44"/>
      <c r="I160" s="45">
        <f>I151</f>
        <v>0</v>
      </c>
      <c r="J160" s="46">
        <f>SUM(I160:I164)</f>
        <v>1</v>
      </c>
      <c r="K160" s="161">
        <f>'[1]EV proj_BAU'!R76</f>
        <v>2.8187999999999995</v>
      </c>
      <c r="L160" s="49">
        <f>'[1]EV proj_BAU'!S76</f>
        <v>2.7799199999999993</v>
      </c>
      <c r="M160" s="49">
        <f>'[1]EV proj_BAU'!T76</f>
        <v>2.5369199999999998</v>
      </c>
      <c r="N160" s="49">
        <f>'[1]EV proj_BAU'!U76</f>
        <v>4.0902974999999993</v>
      </c>
      <c r="O160" s="49">
        <f>'[1]EV proj_BAU'!V76</f>
        <v>2.6244000000000001</v>
      </c>
      <c r="P160" s="49">
        <f>'[1]EV proj_BAU'!W76</f>
        <v>2.5077600000000002</v>
      </c>
      <c r="Q160" s="49">
        <f>'[1]EV proj_BAU'!AF76</f>
        <v>10.603895628819746</v>
      </c>
      <c r="R160" s="49">
        <f>'[1]EV proj_BAU'!AJ76</f>
        <v>22.132672105555315</v>
      </c>
      <c r="S160" s="49">
        <f>'[1]EV proj_BAU'!X76</f>
        <v>5.2974000000000006</v>
      </c>
      <c r="T160" s="49">
        <f>'[1]EV proj_BAU'!Y76</f>
        <v>5.2099200000000003</v>
      </c>
      <c r="U160" s="49">
        <f>'[1]EV proj_BAU'!Z76</f>
        <v>4.7627999999999995</v>
      </c>
      <c r="V160" s="49">
        <f>'[1]EV proj_BAU'!AA76</f>
        <v>6.8171624999999985</v>
      </c>
      <c r="W160" s="49">
        <f>'[1]EV proj_BAU'!AB76</f>
        <v>4.9183199999999996</v>
      </c>
      <c r="X160" s="49">
        <f>'[1]EV proj_BAU'!AC76</f>
        <v>4.7044800000000002</v>
      </c>
      <c r="Y160" s="49">
        <f>'[1]EV proj_BAU'!AG76</f>
        <v>14.875435792076395</v>
      </c>
      <c r="Z160" s="127">
        <f>'[1]EV proj_BAU'!AK76</f>
        <v>21.252294057863935</v>
      </c>
      <c r="AA160" s="162">
        <f>$I160*K$160</f>
        <v>0</v>
      </c>
      <c r="AB160" s="53">
        <f t="shared" ref="AB160:AP164" si="81">$I160*L$160</f>
        <v>0</v>
      </c>
      <c r="AC160" s="53">
        <f t="shared" si="81"/>
        <v>0</v>
      </c>
      <c r="AD160" s="53">
        <f t="shared" si="81"/>
        <v>0</v>
      </c>
      <c r="AE160" s="53">
        <f t="shared" si="81"/>
        <v>0</v>
      </c>
      <c r="AF160" s="53">
        <f t="shared" si="81"/>
        <v>0</v>
      </c>
      <c r="AG160" s="53">
        <f t="shared" si="81"/>
        <v>0</v>
      </c>
      <c r="AH160" s="53">
        <f t="shared" si="81"/>
        <v>0</v>
      </c>
      <c r="AI160" s="53">
        <f t="shared" si="81"/>
        <v>0</v>
      </c>
      <c r="AJ160" s="53">
        <f t="shared" si="81"/>
        <v>0</v>
      </c>
      <c r="AK160" s="53">
        <f t="shared" si="81"/>
        <v>0</v>
      </c>
      <c r="AL160" s="53">
        <f t="shared" si="81"/>
        <v>0</v>
      </c>
      <c r="AM160" s="53">
        <f t="shared" si="81"/>
        <v>0</v>
      </c>
      <c r="AN160" s="53">
        <f t="shared" si="81"/>
        <v>0</v>
      </c>
      <c r="AO160" s="53">
        <f t="shared" si="81"/>
        <v>0</v>
      </c>
      <c r="AP160" s="130">
        <f t="shared" si="81"/>
        <v>0</v>
      </c>
      <c r="AQ160" s="13" t="s">
        <v>24</v>
      </c>
      <c r="AR160" s="56">
        <f>[1]Use!Z35</f>
        <v>2.1848413692517172</v>
      </c>
      <c r="AS160" s="57">
        <f>[1]Use!AA35</f>
        <v>38.1945725641433</v>
      </c>
      <c r="AT160" s="58">
        <f>[1]Use!AB35</f>
        <v>6.2111693866046432E-3</v>
      </c>
      <c r="AU160" s="59">
        <f>[1]Use!AC35</f>
        <v>0.47465507057293604</v>
      </c>
      <c r="AV160" s="58">
        <f>[1]Use!AD35</f>
        <v>4.454802303119755</v>
      </c>
      <c r="AW160" s="58">
        <f>[1]Use!AE35</f>
        <v>1.045041271821423E-3</v>
      </c>
      <c r="AX160" s="59">
        <f>[1]Use!AF35</f>
        <v>2.2202122446083377</v>
      </c>
      <c r="AY160" s="58">
        <f>[1]Use!AG35</f>
        <v>0.9756873970554083</v>
      </c>
      <c r="AZ160" s="59">
        <f>[1]Use!AH35</f>
        <v>9.1215472903694526</v>
      </c>
      <c r="BA160" s="58">
        <f>[1]Use!AI35</f>
        <v>6.4144053142725782E-2</v>
      </c>
      <c r="BB160" s="58">
        <f>[1]Use!AJ35</f>
        <v>2.1804218218676924E-2</v>
      </c>
      <c r="BC160" s="58">
        <f>[1]Use!AK35</f>
        <v>5.3635626832127032</v>
      </c>
      <c r="BD160" s="58">
        <f>[1]Use!AL35</f>
        <v>5.2399359048445141E-5</v>
      </c>
      <c r="BE160" s="58">
        <f>[1]Use!AM35</f>
        <v>7.6786336473888175E-2</v>
      </c>
      <c r="BF160" s="58">
        <f>[1]Use!AN35</f>
        <v>5.7817196909786305E-3</v>
      </c>
      <c r="BG160" s="58">
        <f>[1]Use!AO35</f>
        <v>5.871103372397035E-3</v>
      </c>
      <c r="BH160" s="58">
        <f>[1]Use!AP35</f>
        <v>8.6873102517182999E-7</v>
      </c>
      <c r="BI160" s="58">
        <f>[1]Use!AQ35</f>
        <v>1.7002001784714876E-2</v>
      </c>
      <c r="BJ160" s="59">
        <f>[1]Use!AR35</f>
        <v>38.854814959270755</v>
      </c>
      <c r="BK160" s="60">
        <f>[1]Use!AS35</f>
        <v>8.5192268585598543E-2</v>
      </c>
    </row>
    <row r="161" spans="2:63" x14ac:dyDescent="0.2">
      <c r="B161" s="61"/>
      <c r="C161" s="61"/>
      <c r="D161" s="62"/>
      <c r="E161" s="121"/>
      <c r="F161" s="134"/>
      <c r="G161" s="64" t="str">
        <f>G152</f>
        <v>CN</v>
      </c>
      <c r="I161" s="65">
        <f t="shared" ref="I161:I164" si="82">I152</f>
        <v>0.42</v>
      </c>
      <c r="J161" s="66"/>
      <c r="K161" s="164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137"/>
      <c r="AA161" s="165">
        <f>$I161*K$160</f>
        <v>1.1838959999999998</v>
      </c>
      <c r="AB161" s="73">
        <f t="shared" si="81"/>
        <v>1.1675663999999997</v>
      </c>
      <c r="AC161" s="73">
        <f t="shared" si="81"/>
        <v>1.0655063999999999</v>
      </c>
      <c r="AD161" s="73">
        <f t="shared" si="81"/>
        <v>1.7179249499999996</v>
      </c>
      <c r="AE161" s="73">
        <f t="shared" si="81"/>
        <v>1.1022479999999999</v>
      </c>
      <c r="AF161" s="73">
        <f t="shared" si="81"/>
        <v>1.0532592000000001</v>
      </c>
      <c r="AG161" s="73">
        <f t="shared" si="81"/>
        <v>4.4536361641042932</v>
      </c>
      <c r="AH161" s="73">
        <f t="shared" si="81"/>
        <v>9.2957222843332321</v>
      </c>
      <c r="AI161" s="73">
        <f t="shared" si="81"/>
        <v>2.2249080000000001</v>
      </c>
      <c r="AJ161" s="73">
        <f t="shared" si="81"/>
        <v>2.1881664000000001</v>
      </c>
      <c r="AK161" s="73">
        <f t="shared" si="81"/>
        <v>2.0003759999999997</v>
      </c>
      <c r="AL161" s="73">
        <f t="shared" si="81"/>
        <v>2.8632082499999991</v>
      </c>
      <c r="AM161" s="73">
        <f t="shared" si="81"/>
        <v>2.0656943999999999</v>
      </c>
      <c r="AN161" s="73">
        <f t="shared" si="81"/>
        <v>1.9758816000000001</v>
      </c>
      <c r="AO161" s="73">
        <f t="shared" si="81"/>
        <v>6.2476830326720858</v>
      </c>
      <c r="AP161" s="140">
        <f t="shared" si="81"/>
        <v>8.9259635043028531</v>
      </c>
      <c r="AQ161" s="22" t="s">
        <v>24</v>
      </c>
      <c r="AR161" s="76">
        <f>[1]Use!Z38</f>
        <v>15.21062220884934</v>
      </c>
      <c r="AS161" s="6">
        <f>[1]Use!AA38</f>
        <v>147.68062088902829</v>
      </c>
      <c r="AT161" s="7">
        <f>[1]Use!AB38</f>
        <v>2.8059526339848921E-2</v>
      </c>
      <c r="AU161" s="5">
        <f>[1]Use!AC38</f>
        <v>2.9941852248386174</v>
      </c>
      <c r="AV161" s="7">
        <f>[1]Use!AD38</f>
        <v>2.9390767633158057</v>
      </c>
      <c r="AW161" s="7">
        <f>[1]Use!AE38</f>
        <v>3.4684977082473042E-3</v>
      </c>
      <c r="AX161" s="5">
        <f>[1]Use!AF38</f>
        <v>15.626942723460056</v>
      </c>
      <c r="AY161" s="7">
        <f>[1]Use!AG38</f>
        <v>2.6762174587891328</v>
      </c>
      <c r="AZ161" s="5">
        <f>[1]Use!AH38</f>
        <v>14.410299582479201</v>
      </c>
      <c r="BA161" s="7">
        <f>[1]Use!AI38</f>
        <v>0.12383706171820134</v>
      </c>
      <c r="BB161" s="7">
        <f>[1]Use!AJ38</f>
        <v>4.5122505118958704E-2</v>
      </c>
      <c r="BC161" s="7">
        <f>[1]Use!AK38</f>
        <v>3.5850974112083809</v>
      </c>
      <c r="BD161" s="7">
        <f>[1]Use!AL38</f>
        <v>2.424657579395884E-4</v>
      </c>
      <c r="BE161" s="7">
        <f>[1]Use!AM38</f>
        <v>0.16447055582979317</v>
      </c>
      <c r="BF161" s="7">
        <f>[1]Use!AN38</f>
        <v>4.2417293208971307E-2</v>
      </c>
      <c r="BG161" s="7">
        <f>[1]Use!AO38</f>
        <v>4.2619856213667776E-2</v>
      </c>
      <c r="BH161" s="7">
        <f>[1]Use!AP38</f>
        <v>3.2817146314926493E-6</v>
      </c>
      <c r="BI161" s="7">
        <f>[1]Use!AQ38</f>
        <v>6.8709648474534188E-2</v>
      </c>
      <c r="BJ161" s="5">
        <f>[1]Use!AR38</f>
        <v>28.142292136905731</v>
      </c>
      <c r="BK161" s="77">
        <f>[1]Use!AS38</f>
        <v>4.0070651911004292E-2</v>
      </c>
    </row>
    <row r="162" spans="2:63" x14ac:dyDescent="0.2">
      <c r="B162" s="61"/>
      <c r="C162" s="61"/>
      <c r="D162" s="62"/>
      <c r="E162" s="121"/>
      <c r="F162" s="134"/>
      <c r="G162" s="64" t="str">
        <f>G153</f>
        <v>JP</v>
      </c>
      <c r="I162" s="65">
        <f t="shared" si="82"/>
        <v>0.33</v>
      </c>
      <c r="J162" s="66"/>
      <c r="K162" s="164"/>
      <c r="L162" s="69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137"/>
      <c r="AA162" s="165">
        <f>$I162*K$160</f>
        <v>0.93020399999999992</v>
      </c>
      <c r="AB162" s="73">
        <f t="shared" si="81"/>
        <v>0.91737359999999979</v>
      </c>
      <c r="AC162" s="73">
        <f t="shared" si="81"/>
        <v>0.83718360000000003</v>
      </c>
      <c r="AD162" s="73">
        <f t="shared" si="81"/>
        <v>1.3497981749999999</v>
      </c>
      <c r="AE162" s="73">
        <f t="shared" si="81"/>
        <v>0.86605200000000004</v>
      </c>
      <c r="AF162" s="73">
        <f t="shared" si="81"/>
        <v>0.8275608000000001</v>
      </c>
      <c r="AG162" s="73">
        <f t="shared" si="81"/>
        <v>3.4992855575105164</v>
      </c>
      <c r="AH162" s="73">
        <f t="shared" si="81"/>
        <v>7.3037817948332542</v>
      </c>
      <c r="AI162" s="73">
        <f t="shared" si="81"/>
        <v>1.7481420000000003</v>
      </c>
      <c r="AJ162" s="73">
        <f t="shared" si="81"/>
        <v>1.7192736000000002</v>
      </c>
      <c r="AK162" s="73">
        <f t="shared" si="81"/>
        <v>1.5717239999999999</v>
      </c>
      <c r="AL162" s="73">
        <f t="shared" si="81"/>
        <v>2.2496636249999997</v>
      </c>
      <c r="AM162" s="73">
        <f t="shared" si="81"/>
        <v>1.6230456</v>
      </c>
      <c r="AN162" s="73">
        <f t="shared" si="81"/>
        <v>1.5524784</v>
      </c>
      <c r="AO162" s="73">
        <f t="shared" si="81"/>
        <v>4.9088938113852105</v>
      </c>
      <c r="AP162" s="140">
        <f t="shared" si="81"/>
        <v>7.013257039095099</v>
      </c>
      <c r="AQ162" s="22" t="s">
        <v>24</v>
      </c>
      <c r="AR162" s="76">
        <f>[1]Use!Z41</f>
        <v>18.594936645005706</v>
      </c>
      <c r="AS162" s="6">
        <f>[1]Use!AA41</f>
        <v>218.02836680612191</v>
      </c>
      <c r="AT162" s="7">
        <f>[1]Use!AB41</f>
        <v>8.1940022018765296E-2</v>
      </c>
      <c r="AU162" s="5">
        <f>[1]Use!AC41</f>
        <v>4.5164389654497636</v>
      </c>
      <c r="AV162" s="7">
        <f>[1]Use!AD41</f>
        <v>3.1511117602619358</v>
      </c>
      <c r="AW162" s="7">
        <f>[1]Use!AE41</f>
        <v>1.1249500693782156E-2</v>
      </c>
      <c r="AX162" s="5">
        <f>[1]Use!AF41</f>
        <v>18.759987605919509</v>
      </c>
      <c r="AY162" s="7">
        <f>[1]Use!AG41</f>
        <v>3.05626358107537</v>
      </c>
      <c r="AZ162" s="5">
        <f>[1]Use!AH41</f>
        <v>25.074549425348138</v>
      </c>
      <c r="BA162" s="7">
        <f>[1]Use!AI41</f>
        <v>0.11729807314552217</v>
      </c>
      <c r="BB162" s="7">
        <f>[1]Use!AJ41</f>
        <v>9.5157800403921938E-2</v>
      </c>
      <c r="BC162" s="7">
        <f>[1]Use!AK41</f>
        <v>3.8774442059745917</v>
      </c>
      <c r="BD162" s="7">
        <f>[1]Use!AL41</f>
        <v>7.1316135476222591E-4</v>
      </c>
      <c r="BE162" s="7">
        <f>[1]Use!AM41</f>
        <v>0.16461824179891379</v>
      </c>
      <c r="BF162" s="7">
        <f>[1]Use!AN41</f>
        <v>4.5951339786040435E-2</v>
      </c>
      <c r="BG162" s="7">
        <f>[1]Use!AO41</f>
        <v>4.63182141432616E-2</v>
      </c>
      <c r="BH162" s="7">
        <f>[1]Use!AP41</f>
        <v>4.2545725533246946E-6</v>
      </c>
      <c r="BI162" s="7">
        <f>[1]Use!AQ41</f>
        <v>8.3620975536322181E-2</v>
      </c>
      <c r="BJ162" s="5">
        <f>[1]Use!AR41</f>
        <v>31.245496305311175</v>
      </c>
      <c r="BK162" s="77">
        <f>[1]Use!AS41</f>
        <v>6.6969876181763255E-2</v>
      </c>
    </row>
    <row r="163" spans="2:63" x14ac:dyDescent="0.2">
      <c r="B163" s="61"/>
      <c r="C163" s="61"/>
      <c r="D163" s="62"/>
      <c r="E163" s="121"/>
      <c r="F163" s="134"/>
      <c r="G163" s="64" t="str">
        <f>G154</f>
        <v>KR</v>
      </c>
      <c r="I163" s="65">
        <f t="shared" si="82"/>
        <v>0.15</v>
      </c>
      <c r="J163" s="66"/>
      <c r="K163" s="164"/>
      <c r="L163" s="69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137"/>
      <c r="AA163" s="165">
        <f>$I163*K$160</f>
        <v>0.42281999999999992</v>
      </c>
      <c r="AB163" s="73">
        <f t="shared" si="81"/>
        <v>0.41698799999999986</v>
      </c>
      <c r="AC163" s="73">
        <f t="shared" si="81"/>
        <v>0.38053799999999999</v>
      </c>
      <c r="AD163" s="73">
        <f t="shared" si="81"/>
        <v>0.61354462499999984</v>
      </c>
      <c r="AE163" s="73">
        <f t="shared" si="81"/>
        <v>0.39366000000000001</v>
      </c>
      <c r="AF163" s="73">
        <f t="shared" si="81"/>
        <v>0.376164</v>
      </c>
      <c r="AG163" s="73">
        <f t="shared" si="81"/>
        <v>1.5905843443229619</v>
      </c>
      <c r="AH163" s="73">
        <f t="shared" si="81"/>
        <v>3.319900815833297</v>
      </c>
      <c r="AI163" s="73">
        <f t="shared" si="81"/>
        <v>0.79461000000000004</v>
      </c>
      <c r="AJ163" s="73">
        <f t="shared" si="81"/>
        <v>0.78148800000000007</v>
      </c>
      <c r="AK163" s="73">
        <f t="shared" si="81"/>
        <v>0.71441999999999994</v>
      </c>
      <c r="AL163" s="73">
        <f t="shared" si="81"/>
        <v>1.0225743749999998</v>
      </c>
      <c r="AM163" s="73">
        <f t="shared" si="81"/>
        <v>0.73774799999999996</v>
      </c>
      <c r="AN163" s="73">
        <f t="shared" si="81"/>
        <v>0.70567199999999997</v>
      </c>
      <c r="AO163" s="73">
        <f t="shared" si="81"/>
        <v>2.2313153688114591</v>
      </c>
      <c r="AP163" s="140">
        <f t="shared" si="81"/>
        <v>3.1878441086795903</v>
      </c>
      <c r="AQ163" s="22" t="s">
        <v>24</v>
      </c>
      <c r="AR163" s="76">
        <f>[1]Use!Z44</f>
        <v>18.596519965644834</v>
      </c>
      <c r="AS163" s="6">
        <f>[1]Use!AA44</f>
        <v>218.13646750885871</v>
      </c>
      <c r="AT163" s="7">
        <f>[1]Use!AB44</f>
        <v>8.1941051586887845E-2</v>
      </c>
      <c r="AU163" s="5">
        <f>[1]Use!AC44</f>
        <v>4.5170981853533849</v>
      </c>
      <c r="AV163" s="7">
        <f>[1]Use!AD44</f>
        <v>3.1513141873932846</v>
      </c>
      <c r="AW163" s="7">
        <f>[1]Use!AE44</f>
        <v>1.1258021536624122E-2</v>
      </c>
      <c r="AX163" s="5">
        <f>[1]Use!AF44</f>
        <v>18.761423929794482</v>
      </c>
      <c r="AY163" s="7">
        <f>[1]Use!AG44</f>
        <v>3.0567125214649971</v>
      </c>
      <c r="AZ163" s="5">
        <f>[1]Use!AH44</f>
        <v>25.085759227572982</v>
      </c>
      <c r="BA163" s="7">
        <f>[1]Use!AI44</f>
        <v>0.12224035434193704</v>
      </c>
      <c r="BB163" s="7">
        <f>[1]Use!AJ44</f>
        <v>9.5343737819733793E-2</v>
      </c>
      <c r="BC163" s="7">
        <f>[1]Use!AK44</f>
        <v>3.87773220351988</v>
      </c>
      <c r="BD163" s="7">
        <f>[1]Use!AL44</f>
        <v>7.1375384322349517E-4</v>
      </c>
      <c r="BE163" s="7">
        <f>[1]Use!AM44</f>
        <v>0.16461895116396827</v>
      </c>
      <c r="BF163" s="7">
        <f>[1]Use!AN44</f>
        <v>4.596118014039674E-2</v>
      </c>
      <c r="BG163" s="7">
        <f>[1]Use!AO44</f>
        <v>4.6327955367544728E-2</v>
      </c>
      <c r="BH163" s="7">
        <f>[1]Use!AP44</f>
        <v>4.2558532447533117E-6</v>
      </c>
      <c r="BI163" s="7">
        <f>[1]Use!AQ44</f>
        <v>8.3596578104274163E-2</v>
      </c>
      <c r="BJ163" s="5">
        <f>[1]Use!AR44</f>
        <v>31.247599571836311</v>
      </c>
      <c r="BK163" s="77">
        <f>[1]Use!AS44</f>
        <v>6.7032084217635013E-2</v>
      </c>
    </row>
    <row r="164" spans="2:63" x14ac:dyDescent="0.2">
      <c r="B164" s="61"/>
      <c r="C164" s="61"/>
      <c r="D164" s="62"/>
      <c r="E164" s="121"/>
      <c r="F164" s="134"/>
      <c r="G164" s="64" t="str">
        <f>G155</f>
        <v>RER</v>
      </c>
      <c r="I164" s="65">
        <f t="shared" si="82"/>
        <v>0.1</v>
      </c>
      <c r="J164" s="66"/>
      <c r="K164" s="164"/>
      <c r="L164" s="69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137"/>
      <c r="AA164" s="165">
        <f>$I164*K$160</f>
        <v>0.28187999999999996</v>
      </c>
      <c r="AB164" s="73">
        <f t="shared" si="81"/>
        <v>0.27799199999999996</v>
      </c>
      <c r="AC164" s="73">
        <f t="shared" si="81"/>
        <v>0.25369199999999997</v>
      </c>
      <c r="AD164" s="73">
        <f t="shared" si="81"/>
        <v>0.40902974999999997</v>
      </c>
      <c r="AE164" s="73">
        <f t="shared" si="81"/>
        <v>0.26244000000000001</v>
      </c>
      <c r="AF164" s="73">
        <f t="shared" si="81"/>
        <v>0.25077600000000005</v>
      </c>
      <c r="AG164" s="73">
        <f t="shared" si="81"/>
        <v>1.0603895628819746</v>
      </c>
      <c r="AH164" s="73">
        <f t="shared" si="81"/>
        <v>2.2132672105555318</v>
      </c>
      <c r="AI164" s="73">
        <f t="shared" si="81"/>
        <v>0.5297400000000001</v>
      </c>
      <c r="AJ164" s="73">
        <f t="shared" si="81"/>
        <v>0.52099200000000001</v>
      </c>
      <c r="AK164" s="73">
        <f t="shared" si="81"/>
        <v>0.47627999999999998</v>
      </c>
      <c r="AL164" s="73">
        <f t="shared" si="81"/>
        <v>0.68171624999999991</v>
      </c>
      <c r="AM164" s="73">
        <f t="shared" si="81"/>
        <v>0.49183199999999999</v>
      </c>
      <c r="AN164" s="73">
        <f t="shared" si="81"/>
        <v>0.47044800000000003</v>
      </c>
      <c r="AO164" s="73">
        <f t="shared" si="81"/>
        <v>1.4875435792076397</v>
      </c>
      <c r="AP164" s="140">
        <f t="shared" si="81"/>
        <v>2.1252294057863934</v>
      </c>
      <c r="AQ164" s="22" t="s">
        <v>24</v>
      </c>
      <c r="AR164" s="76">
        <f>[1]Use!Z47</f>
        <v>4.677025743875812</v>
      </c>
      <c r="AS164" s="6">
        <f>[1]Use!AA47</f>
        <v>106.26066908039638</v>
      </c>
      <c r="AT164" s="7">
        <f>[1]Use!AB47</f>
        <v>6.8083698661173652E-3</v>
      </c>
      <c r="AU164" s="5">
        <f>[1]Use!AC47</f>
        <v>1.2176773509900933</v>
      </c>
      <c r="AV164" s="7">
        <f>[1]Use!AD47</f>
        <v>2.8263896824764001</v>
      </c>
      <c r="AW164" s="7">
        <f>[1]Use!AE47</f>
        <v>2.8353304740493753E-3</v>
      </c>
      <c r="AX164" s="5">
        <f>[1]Use!AF47</f>
        <v>4.7333727150678975</v>
      </c>
      <c r="AY164" s="7">
        <f>[1]Use!AG47</f>
        <v>1.6320763903897362</v>
      </c>
      <c r="AZ164" s="5">
        <f>[1]Use!AH47</f>
        <v>9.0868878878980759</v>
      </c>
      <c r="BA164" s="7">
        <f>[1]Use!AI47</f>
        <v>1.1535929899241648</v>
      </c>
      <c r="BB164" s="7">
        <f>[1]Use!AJ47</f>
        <v>2.9095489529904164E-2</v>
      </c>
      <c r="BC164" s="7">
        <f>[1]Use!AK47</f>
        <v>3.4261566159384733</v>
      </c>
      <c r="BD164" s="7">
        <f>[1]Use!AL47</f>
        <v>2.4322341208806811E-4</v>
      </c>
      <c r="BE164" s="7">
        <f>[1]Use!AM47</f>
        <v>0.13192642385548742</v>
      </c>
      <c r="BF164" s="7">
        <f>[1]Use!AN47</f>
        <v>6.7879241170787806E-3</v>
      </c>
      <c r="BG164" s="7">
        <f>[1]Use!AO47</f>
        <v>6.9286981577388806E-3</v>
      </c>
      <c r="BH164" s="7">
        <f>[1]Use!AP47</f>
        <v>1.9005770844293993E-6</v>
      </c>
      <c r="BI164" s="7">
        <f>[1]Use!AQ47</f>
        <v>1.7165088467615604E-2</v>
      </c>
      <c r="BJ164" s="5">
        <f>[1]Use!AR47</f>
        <v>23.064736665136721</v>
      </c>
      <c r="BK164" s="77">
        <f>[1]Use!AS47</f>
        <v>0.20451694245658075</v>
      </c>
    </row>
    <row r="165" spans="2:63" x14ac:dyDescent="0.2">
      <c r="B165" s="61"/>
      <c r="C165" s="61"/>
      <c r="D165" s="62"/>
      <c r="E165" s="121"/>
      <c r="F165" s="63" t="str">
        <f>'[1]Unit factor_selected'!D55</f>
        <v>market for sheet rolling, aluminium | sheet rolling, aluminium | Cutoff</v>
      </c>
      <c r="G165" s="64" t="str">
        <f>'[1]Unit factor_selected'!E56</f>
        <v>US</v>
      </c>
      <c r="H165" s="3" t="str">
        <f>'[1]Unit factor_selected'!F56</f>
        <v>ab969850-0210-4900-a148-fb9da419ff27</v>
      </c>
      <c r="I165" s="65">
        <f>I160</f>
        <v>0</v>
      </c>
      <c r="J165" s="66">
        <f>SUM(I165:I169)</f>
        <v>1</v>
      </c>
      <c r="K165" s="164">
        <f>K160</f>
        <v>2.8187999999999995</v>
      </c>
      <c r="L165" s="69">
        <f>L160</f>
        <v>2.7799199999999993</v>
      </c>
      <c r="M165" s="69">
        <f t="shared" ref="M165:P165" si="83">M160</f>
        <v>2.5369199999999998</v>
      </c>
      <c r="N165" s="69">
        <f t="shared" si="83"/>
        <v>4.0902974999999993</v>
      </c>
      <c r="O165" s="69">
        <f t="shared" si="83"/>
        <v>2.6244000000000001</v>
      </c>
      <c r="P165" s="69">
        <f t="shared" si="83"/>
        <v>2.5077600000000002</v>
      </c>
      <c r="Q165" s="69">
        <f>Q160</f>
        <v>10.603895628819746</v>
      </c>
      <c r="R165" s="69">
        <f>R160</f>
        <v>22.132672105555315</v>
      </c>
      <c r="S165" s="69">
        <f t="shared" ref="S165:X165" si="84">S160</f>
        <v>5.2974000000000006</v>
      </c>
      <c r="T165" s="69">
        <f t="shared" si="84"/>
        <v>5.2099200000000003</v>
      </c>
      <c r="U165" s="69">
        <f t="shared" si="84"/>
        <v>4.7627999999999995</v>
      </c>
      <c r="V165" s="69">
        <f t="shared" si="84"/>
        <v>6.8171624999999985</v>
      </c>
      <c r="W165" s="69">
        <f t="shared" si="84"/>
        <v>4.9183199999999996</v>
      </c>
      <c r="X165" s="69">
        <f t="shared" si="84"/>
        <v>4.7044800000000002</v>
      </c>
      <c r="Y165" s="69">
        <f>Y160</f>
        <v>14.875435792076395</v>
      </c>
      <c r="Z165" s="137">
        <f>Z160</f>
        <v>21.252294057863935</v>
      </c>
      <c r="AA165" s="165">
        <f>$I165*K$165</f>
        <v>0</v>
      </c>
      <c r="AB165" s="73">
        <f t="shared" ref="AB165:AP169" si="85">$I165*L$165</f>
        <v>0</v>
      </c>
      <c r="AC165" s="73">
        <f t="shared" si="85"/>
        <v>0</v>
      </c>
      <c r="AD165" s="73">
        <f t="shared" si="85"/>
        <v>0</v>
      </c>
      <c r="AE165" s="73">
        <f t="shared" si="85"/>
        <v>0</v>
      </c>
      <c r="AF165" s="73">
        <f t="shared" si="85"/>
        <v>0</v>
      </c>
      <c r="AG165" s="73">
        <f t="shared" si="85"/>
        <v>0</v>
      </c>
      <c r="AH165" s="73">
        <f t="shared" si="85"/>
        <v>0</v>
      </c>
      <c r="AI165" s="73">
        <f t="shared" si="85"/>
        <v>0</v>
      </c>
      <c r="AJ165" s="73">
        <f t="shared" si="85"/>
        <v>0</v>
      </c>
      <c r="AK165" s="73">
        <f t="shared" si="85"/>
        <v>0</v>
      </c>
      <c r="AL165" s="73">
        <f t="shared" si="85"/>
        <v>0</v>
      </c>
      <c r="AM165" s="73">
        <f t="shared" si="85"/>
        <v>0</v>
      </c>
      <c r="AN165" s="73">
        <f t="shared" si="85"/>
        <v>0</v>
      </c>
      <c r="AO165" s="73">
        <f t="shared" si="85"/>
        <v>0</v>
      </c>
      <c r="AP165" s="140">
        <f t="shared" si="85"/>
        <v>0</v>
      </c>
      <c r="AQ165" s="22" t="str">
        <f>VLOOKUP($H165,'[1]Unit factor_selected'!$F$3:$AC$346,'[1]Unit factor_selected'!H$1,FALSE)</f>
        <v>kg</v>
      </c>
      <c r="AR165" s="76">
        <f>VLOOKUP($H165,'[1]Unit factor_selected'!$F$3:$AC$346,'[1]Unit factor_selected'!J$1,FALSE)</f>
        <v>0.53390082923634297</v>
      </c>
      <c r="AS165" s="6">
        <f>VLOOKUP($H165,'[1]Unit factor_selected'!$F$3:$AC$346,'[1]Unit factor_selected'!K$1,FALSE)</f>
        <v>8.8004997782297298</v>
      </c>
      <c r="AT165" s="7">
        <f>VLOOKUP($H165,'[1]Unit factor_selected'!$F$3:$AC$346,'[1]Unit factor_selected'!L$1,FALSE)</f>
        <v>9.5399709111540802E-4</v>
      </c>
      <c r="AU165" s="5">
        <f>VLOOKUP($H165,'[1]Unit factor_selected'!$F$3:$AC$346,'[1]Unit factor_selected'!M$1,FALSE)</f>
        <v>0.149317229303359</v>
      </c>
      <c r="AV165" s="7">
        <f>VLOOKUP($H165,'[1]Unit factor_selected'!$F$3:$AC$346,'[1]Unit factor_selected'!N$1,FALSE)</f>
        <v>2.59538011987797E-2</v>
      </c>
      <c r="AW165" s="7">
        <f>VLOOKUP($H165,'[1]Unit factor_selected'!$F$3:$AC$346,'[1]Unit factor_selected'!O$1,FALSE)</f>
        <v>2.17414689678183E-4</v>
      </c>
      <c r="AX165" s="5">
        <f>VLOOKUP($H165,'[1]Unit factor_selected'!$F$3:$AC$346,'[1]Unit factor_selected'!P$1,FALSE)</f>
        <v>0.54460663019315603</v>
      </c>
      <c r="AY165" s="7">
        <f>VLOOKUP($H165,'[1]Unit factor_selected'!$F$3:$AC$346,'[1]Unit factor_selected'!Q$1,FALSE)</f>
        <v>4.8040165734473998E-2</v>
      </c>
      <c r="AZ165" s="5">
        <f>VLOOKUP($H165,'[1]Unit factor_selected'!$F$3:$AC$346,'[1]Unit factor_selected'!R$1,FALSE)</f>
        <v>0.484340900437781</v>
      </c>
      <c r="BA165" s="7">
        <f>VLOOKUP($H165,'[1]Unit factor_selected'!$F$3:$AC$346,'[1]Unit factor_selected'!S$1,FALSE)</f>
        <v>6.3264343200839304E-2</v>
      </c>
      <c r="BB165" s="7">
        <f>VLOOKUP($H165,'[1]Unit factor_selected'!$F$3:$AC$346,'[1]Unit factor_selected'!T$1,FALSE)</f>
        <v>2.6348308191353601E-3</v>
      </c>
      <c r="BC165" s="7">
        <f>VLOOKUP($H165,'[1]Unit factor_selected'!$F$3:$AC$346,'[1]Unit factor_selected'!U$1,FALSE)</f>
        <v>3.3445800944290699E-2</v>
      </c>
      <c r="BD165" s="7">
        <f>VLOOKUP($H165,'[1]Unit factor_selected'!$F$3:$AC$346,'[1]Unit factor_selected'!V$1,FALSE)</f>
        <v>1.9871671750106099E-5</v>
      </c>
      <c r="BE165" s="7">
        <f>VLOOKUP($H165,'[1]Unit factor_selected'!$F$3:$AC$346,'[1]Unit factor_selected'!W$1,FALSE)</f>
        <v>2.4507432483839801E-3</v>
      </c>
      <c r="BF165" s="7">
        <f>VLOOKUP($H165,'[1]Unit factor_selected'!$F$3:$AC$346,'[1]Unit factor_selected'!X$1,FALSE)</f>
        <v>9.2765376086020597E-4</v>
      </c>
      <c r="BG165" s="7">
        <f>VLOOKUP($H165,'[1]Unit factor_selected'!$F$3:$AC$346,'[1]Unit factor_selected'!Y$1,FALSE)</f>
        <v>1.00006411475275E-3</v>
      </c>
      <c r="BH165" s="7">
        <f>VLOOKUP($H165,'[1]Unit factor_selected'!$F$3:$AC$346,'[1]Unit factor_selected'!Z$1,FALSE)</f>
        <v>1.8055775352931099E-7</v>
      </c>
      <c r="BI165" s="7">
        <f>VLOOKUP($H165,'[1]Unit factor_selected'!$F$3:$AC$346,'[1]Unit factor_selected'!AA$1,FALSE)</f>
        <v>1.5083512731534599E-3</v>
      </c>
      <c r="BJ165" s="5">
        <f>VLOOKUP($H165,'[1]Unit factor_selected'!$F$3:$AC$346,'[1]Unit factor_selected'!AB$1,FALSE)</f>
        <v>0.62996043516603994</v>
      </c>
      <c r="BK165" s="77">
        <f>VLOOKUP($H165,'[1]Unit factor_selected'!$F$3:$AC$346,'[1]Unit factor_selected'!AC$1,FALSE)</f>
        <v>4.5954747023118298E-3</v>
      </c>
    </row>
    <row r="166" spans="2:63" x14ac:dyDescent="0.2">
      <c r="B166" s="61"/>
      <c r="C166" s="61"/>
      <c r="D166" s="62"/>
      <c r="E166" s="121"/>
      <c r="F166" s="63"/>
      <c r="G166" s="64" t="str">
        <f>'[1]Unit factor_selected'!E60</f>
        <v>CN</v>
      </c>
      <c r="H166" s="3" t="str">
        <f>'[1]Unit factor_selected'!F60</f>
        <v>d6847409-2340-4bd4-a778-8c159b9e71d4</v>
      </c>
      <c r="I166" s="65">
        <f t="shared" ref="I166:I169" si="86">I161</f>
        <v>0.42</v>
      </c>
      <c r="J166" s="66"/>
      <c r="K166" s="164"/>
      <c r="L166" s="69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137"/>
      <c r="AA166" s="165">
        <f>$I166*K$165</f>
        <v>1.1838959999999998</v>
      </c>
      <c r="AB166" s="73">
        <f t="shared" si="85"/>
        <v>1.1675663999999997</v>
      </c>
      <c r="AC166" s="73">
        <f t="shared" si="85"/>
        <v>1.0655063999999999</v>
      </c>
      <c r="AD166" s="73">
        <f t="shared" si="85"/>
        <v>1.7179249499999996</v>
      </c>
      <c r="AE166" s="73">
        <f t="shared" si="85"/>
        <v>1.1022479999999999</v>
      </c>
      <c r="AF166" s="73">
        <f t="shared" si="85"/>
        <v>1.0532592000000001</v>
      </c>
      <c r="AG166" s="73">
        <f t="shared" si="85"/>
        <v>4.4536361641042932</v>
      </c>
      <c r="AH166" s="73">
        <f t="shared" si="85"/>
        <v>9.2957222843332321</v>
      </c>
      <c r="AI166" s="73">
        <f t="shared" si="85"/>
        <v>2.2249080000000001</v>
      </c>
      <c r="AJ166" s="73">
        <f t="shared" si="85"/>
        <v>2.1881664000000001</v>
      </c>
      <c r="AK166" s="73">
        <f t="shared" si="85"/>
        <v>2.0003759999999997</v>
      </c>
      <c r="AL166" s="73">
        <f t="shared" si="85"/>
        <v>2.8632082499999991</v>
      </c>
      <c r="AM166" s="73">
        <f t="shared" si="85"/>
        <v>2.0656943999999999</v>
      </c>
      <c r="AN166" s="73">
        <f t="shared" si="85"/>
        <v>1.9758816000000001</v>
      </c>
      <c r="AO166" s="73">
        <f t="shared" si="85"/>
        <v>6.2476830326720858</v>
      </c>
      <c r="AP166" s="140">
        <f t="shared" si="85"/>
        <v>8.9259635043028531</v>
      </c>
      <c r="AQ166" s="22" t="str">
        <f>VLOOKUP($H166,'[1]Unit factor_selected'!$F$3:$AC$346,'[1]Unit factor_selected'!H$1,FALSE)</f>
        <v>kg</v>
      </c>
      <c r="AR166" s="76">
        <f>VLOOKUP($H166,'[1]Unit factor_selected'!$F$3:$AC$346,'[1]Unit factor_selected'!J$1,FALSE)</f>
        <v>0.629047022738767</v>
      </c>
      <c r="AS166" s="6">
        <f>VLOOKUP($H166,'[1]Unit factor_selected'!$F$3:$AC$346,'[1]Unit factor_selected'!K$1,FALSE)</f>
        <v>8.7474137430276997</v>
      </c>
      <c r="AT166" s="7">
        <f>VLOOKUP($H166,'[1]Unit factor_selected'!$F$3:$AC$346,'[1]Unit factor_selected'!L$1,FALSE)</f>
        <v>9.2216248929828399E-4</v>
      </c>
      <c r="AU166" s="5">
        <f>VLOOKUP($H166,'[1]Unit factor_selected'!$F$3:$AC$346,'[1]Unit factor_selected'!M$1,FALSE)</f>
        <v>0.15086436188135899</v>
      </c>
      <c r="AV166" s="7">
        <f>VLOOKUP($H166,'[1]Unit factor_selected'!$F$3:$AC$346,'[1]Unit factor_selected'!N$1,FALSE)</f>
        <v>2.5756678038802199E-2</v>
      </c>
      <c r="AW166" s="7">
        <f>VLOOKUP($H166,'[1]Unit factor_selected'!$F$3:$AC$346,'[1]Unit factor_selected'!O$1,FALSE)</f>
        <v>1.2254572800615701E-4</v>
      </c>
      <c r="AX166" s="5">
        <f>VLOOKUP($H166,'[1]Unit factor_selected'!$F$3:$AC$346,'[1]Unit factor_selected'!P$1,FALSE)</f>
        <v>0.64582824730861799</v>
      </c>
      <c r="AY166" s="7">
        <f>VLOOKUP($H166,'[1]Unit factor_selected'!$F$3:$AC$346,'[1]Unit factor_selected'!Q$1,FALSE)</f>
        <v>4.8224834528883903E-2</v>
      </c>
      <c r="AZ166" s="5">
        <f>VLOOKUP($H166,'[1]Unit factor_selected'!$F$3:$AC$346,'[1]Unit factor_selected'!R$1,FALSE)</f>
        <v>0.43200597207000102</v>
      </c>
      <c r="BA166" s="7">
        <f>VLOOKUP($H166,'[1]Unit factor_selected'!$F$3:$AC$346,'[1]Unit factor_selected'!S$1,FALSE)</f>
        <v>5.37019915730335E-2</v>
      </c>
      <c r="BB166" s="7">
        <f>VLOOKUP($H166,'[1]Unit factor_selected'!$F$3:$AC$346,'[1]Unit factor_selected'!T$1,FALSE)</f>
        <v>1.9202316884752301E-3</v>
      </c>
      <c r="BC166" s="7">
        <f>VLOOKUP($H166,'[1]Unit factor_selected'!$F$3:$AC$346,'[1]Unit factor_selected'!U$1,FALSE)</f>
        <v>3.3001995503479799E-2</v>
      </c>
      <c r="BD166" s="7">
        <f>VLOOKUP($H166,'[1]Unit factor_selected'!$F$3:$AC$346,'[1]Unit factor_selected'!V$1,FALSE)</f>
        <v>1.3580298815663899E-5</v>
      </c>
      <c r="BE166" s="7">
        <f>VLOOKUP($H166,'[1]Unit factor_selected'!$F$3:$AC$346,'[1]Unit factor_selected'!W$1,FALSE)</f>
        <v>2.4676550426026801E-3</v>
      </c>
      <c r="BF166" s="7">
        <f>VLOOKUP($H166,'[1]Unit factor_selected'!$F$3:$AC$346,'[1]Unit factor_selected'!X$1,FALSE)</f>
        <v>1.59583545610209E-3</v>
      </c>
      <c r="BG166" s="7">
        <f>VLOOKUP($H166,'[1]Unit factor_selected'!$F$3:$AC$346,'[1]Unit factor_selected'!Y$1,FALSE)</f>
        <v>1.6650041283302801E-3</v>
      </c>
      <c r="BH166" s="7">
        <f>VLOOKUP($H166,'[1]Unit factor_selected'!$F$3:$AC$346,'[1]Unit factor_selected'!Z$1,FALSE)</f>
        <v>1.6775625250934899E-7</v>
      </c>
      <c r="BI166" s="7">
        <f>VLOOKUP($H166,'[1]Unit factor_selected'!$F$3:$AC$346,'[1]Unit factor_selected'!AA$1,FALSE)</f>
        <v>2.07123233639536E-3</v>
      </c>
      <c r="BJ166" s="5">
        <f>VLOOKUP($H166,'[1]Unit factor_selected'!$F$3:$AC$346,'[1]Unit factor_selected'!AB$1,FALSE)</f>
        <v>0.76603639210374497</v>
      </c>
      <c r="BK166" s="77">
        <f>VLOOKUP($H166,'[1]Unit factor_selected'!$F$3:$AC$346,'[1]Unit factor_selected'!AC$1,FALSE)</f>
        <v>3.4693332404680901E-3</v>
      </c>
    </row>
    <row r="167" spans="2:63" x14ac:dyDescent="0.2">
      <c r="B167" s="61"/>
      <c r="C167" s="61"/>
      <c r="D167" s="62"/>
      <c r="E167" s="121"/>
      <c r="F167" s="63"/>
      <c r="G167" s="64" t="str">
        <f>'[1]Unit factor_selected'!E61</f>
        <v>JP</v>
      </c>
      <c r="H167" s="3" t="str">
        <f>'[1]Unit factor_selected'!F61</f>
        <v>f67e9a30-c7bb-4245-a7dc-06dc3d60439f</v>
      </c>
      <c r="I167" s="65">
        <f t="shared" si="86"/>
        <v>0.33</v>
      </c>
      <c r="J167" s="66"/>
      <c r="K167" s="164"/>
      <c r="L167" s="69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137"/>
      <c r="AA167" s="165">
        <f>$I167*K$165</f>
        <v>0.93020399999999992</v>
      </c>
      <c r="AB167" s="73">
        <f t="shared" si="85"/>
        <v>0.91737359999999979</v>
      </c>
      <c r="AC167" s="73">
        <f t="shared" si="85"/>
        <v>0.83718360000000003</v>
      </c>
      <c r="AD167" s="73">
        <f t="shared" si="85"/>
        <v>1.3497981749999999</v>
      </c>
      <c r="AE167" s="73">
        <f t="shared" si="85"/>
        <v>0.86605200000000004</v>
      </c>
      <c r="AF167" s="73">
        <f t="shared" si="85"/>
        <v>0.8275608000000001</v>
      </c>
      <c r="AG167" s="73">
        <f t="shared" si="85"/>
        <v>3.4992855575105164</v>
      </c>
      <c r="AH167" s="73">
        <f t="shared" si="85"/>
        <v>7.3037817948332542</v>
      </c>
      <c r="AI167" s="73">
        <f t="shared" si="85"/>
        <v>1.7481420000000003</v>
      </c>
      <c r="AJ167" s="73">
        <f t="shared" si="85"/>
        <v>1.7192736000000002</v>
      </c>
      <c r="AK167" s="73">
        <f t="shared" si="85"/>
        <v>1.5717239999999999</v>
      </c>
      <c r="AL167" s="73">
        <f t="shared" si="85"/>
        <v>2.2496636249999997</v>
      </c>
      <c r="AM167" s="73">
        <f t="shared" si="85"/>
        <v>1.6230456</v>
      </c>
      <c r="AN167" s="73">
        <f t="shared" si="85"/>
        <v>1.5524784</v>
      </c>
      <c r="AO167" s="73">
        <f t="shared" si="85"/>
        <v>4.9088938113852105</v>
      </c>
      <c r="AP167" s="140">
        <f t="shared" si="85"/>
        <v>7.013257039095099</v>
      </c>
      <c r="AQ167" s="22" t="str">
        <f>VLOOKUP($H167,'[1]Unit factor_selected'!$F$3:$AC$346,'[1]Unit factor_selected'!H$1,FALSE)</f>
        <v>kg</v>
      </c>
      <c r="AR167" s="76">
        <f>VLOOKUP($H167,'[1]Unit factor_selected'!$F$3:$AC$346,'[1]Unit factor_selected'!J$1,FALSE)</f>
        <v>0.47972730662788898</v>
      </c>
      <c r="AS167" s="6">
        <f>VLOOKUP($H167,'[1]Unit factor_selected'!$F$3:$AC$346,'[1]Unit factor_selected'!K$1,FALSE)</f>
        <v>8.0012314270679994</v>
      </c>
      <c r="AT167" s="7">
        <f>VLOOKUP($H167,'[1]Unit factor_selected'!$F$3:$AC$346,'[1]Unit factor_selected'!L$1,FALSE)</f>
        <v>6.3670160151935997E-4</v>
      </c>
      <c r="AU167" s="5">
        <f>VLOOKUP($H167,'[1]Unit factor_selected'!$F$3:$AC$346,'[1]Unit factor_selected'!M$1,FALSE)</f>
        <v>0.13068142319294801</v>
      </c>
      <c r="AV167" s="7">
        <f>VLOOKUP($H167,'[1]Unit factor_selected'!$F$3:$AC$346,'[1]Unit factor_selected'!N$1,FALSE)</f>
        <v>2.45635546661996E-2</v>
      </c>
      <c r="AW167" s="7">
        <f>VLOOKUP($H167,'[1]Unit factor_selected'!$F$3:$AC$346,'[1]Unit factor_selected'!O$1,FALSE)</f>
        <v>1.06952631695123E-4</v>
      </c>
      <c r="AX167" s="5">
        <f>VLOOKUP($H167,'[1]Unit factor_selected'!$F$3:$AC$346,'[1]Unit factor_selected'!P$1,FALSE)</f>
        <v>0.48980441374862499</v>
      </c>
      <c r="AY167" s="7">
        <f>VLOOKUP($H167,'[1]Unit factor_selected'!$F$3:$AC$346,'[1]Unit factor_selected'!Q$1,FALSE)</f>
        <v>4.4449312155838298E-2</v>
      </c>
      <c r="AZ167" s="5">
        <f>VLOOKUP($H167,'[1]Unit factor_selected'!$F$3:$AC$346,'[1]Unit factor_selected'!R$1,FALSE)</f>
        <v>0.350049022237647</v>
      </c>
      <c r="BA167" s="7">
        <f>VLOOKUP($H167,'[1]Unit factor_selected'!$F$3:$AC$346,'[1]Unit factor_selected'!S$1,FALSE)</f>
        <v>5.0047416120492301E-2</v>
      </c>
      <c r="BB167" s="7">
        <f>VLOOKUP($H167,'[1]Unit factor_selected'!$F$3:$AC$346,'[1]Unit factor_selected'!T$1,FALSE)</f>
        <v>3.9949469364508198E-3</v>
      </c>
      <c r="BC167" s="7">
        <f>VLOOKUP($H167,'[1]Unit factor_selected'!$F$3:$AC$346,'[1]Unit factor_selected'!U$1,FALSE)</f>
        <v>3.1312799516372697E-2</v>
      </c>
      <c r="BD167" s="7">
        <f>VLOOKUP($H167,'[1]Unit factor_selected'!$F$3:$AC$346,'[1]Unit factor_selected'!V$1,FALSE)</f>
        <v>1.28858433857626E-5</v>
      </c>
      <c r="BE167" s="7">
        <f>VLOOKUP($H167,'[1]Unit factor_selected'!$F$3:$AC$346,'[1]Unit factor_selected'!W$1,FALSE)</f>
        <v>2.5391860820713499E-3</v>
      </c>
      <c r="BF167" s="7">
        <f>VLOOKUP($H167,'[1]Unit factor_selected'!$F$3:$AC$346,'[1]Unit factor_selected'!X$1,FALSE)</f>
        <v>1.0082663421765599E-3</v>
      </c>
      <c r="BG167" s="7">
        <f>VLOOKUP($H167,'[1]Unit factor_selected'!$F$3:$AC$346,'[1]Unit factor_selected'!Y$1,FALSE)</f>
        <v>1.0817110478055199E-3</v>
      </c>
      <c r="BH167" s="7">
        <f>VLOOKUP($H167,'[1]Unit factor_selected'!$F$3:$AC$346,'[1]Unit factor_selected'!Z$1,FALSE)</f>
        <v>1.46213017430126E-7</v>
      </c>
      <c r="BI167" s="7">
        <f>VLOOKUP($H167,'[1]Unit factor_selected'!$F$3:$AC$346,'[1]Unit factor_selected'!AA$1,FALSE)</f>
        <v>1.59793720452425E-3</v>
      </c>
      <c r="BJ167" s="5">
        <f>VLOOKUP($H167,'[1]Unit factor_selected'!$F$3:$AC$346,'[1]Unit factor_selected'!AB$1,FALSE)</f>
        <v>0.69071663392821603</v>
      </c>
      <c r="BK167" s="77">
        <f>VLOOKUP($H167,'[1]Unit factor_selected'!$F$3:$AC$346,'[1]Unit factor_selected'!AC$1,FALSE)</f>
        <v>3.2548040608112502E-3</v>
      </c>
    </row>
    <row r="168" spans="2:63" x14ac:dyDescent="0.2">
      <c r="B168" s="61"/>
      <c r="C168" s="61"/>
      <c r="D168" s="62"/>
      <c r="E168" s="121"/>
      <c r="F168" s="63"/>
      <c r="G168" s="64" t="str">
        <f>'[1]Unit factor_selected'!E62</f>
        <v>KR</v>
      </c>
      <c r="H168" s="3" t="str">
        <f>'[1]Unit factor_selected'!F62</f>
        <v>7f7773d7-5cc5-4a8c-a55c-ac545e70259f</v>
      </c>
      <c r="I168" s="65">
        <f t="shared" si="86"/>
        <v>0.15</v>
      </c>
      <c r="J168" s="66"/>
      <c r="K168" s="164"/>
      <c r="L168" s="69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137"/>
      <c r="AA168" s="165">
        <f>$I168*K$165</f>
        <v>0.42281999999999992</v>
      </c>
      <c r="AB168" s="73">
        <f t="shared" si="85"/>
        <v>0.41698799999999986</v>
      </c>
      <c r="AC168" s="73">
        <f t="shared" si="85"/>
        <v>0.38053799999999999</v>
      </c>
      <c r="AD168" s="73">
        <f t="shared" si="85"/>
        <v>0.61354462499999984</v>
      </c>
      <c r="AE168" s="73">
        <f t="shared" si="85"/>
        <v>0.39366000000000001</v>
      </c>
      <c r="AF168" s="73">
        <f t="shared" si="85"/>
        <v>0.376164</v>
      </c>
      <c r="AG168" s="73">
        <f t="shared" si="85"/>
        <v>1.5905843443229619</v>
      </c>
      <c r="AH168" s="73">
        <f t="shared" si="85"/>
        <v>3.319900815833297</v>
      </c>
      <c r="AI168" s="73">
        <f t="shared" si="85"/>
        <v>0.79461000000000004</v>
      </c>
      <c r="AJ168" s="73">
        <f t="shared" si="85"/>
        <v>0.78148800000000007</v>
      </c>
      <c r="AK168" s="73">
        <f t="shared" si="85"/>
        <v>0.71441999999999994</v>
      </c>
      <c r="AL168" s="73">
        <f t="shared" si="85"/>
        <v>1.0225743749999998</v>
      </c>
      <c r="AM168" s="73">
        <f t="shared" si="85"/>
        <v>0.73774799999999996</v>
      </c>
      <c r="AN168" s="73">
        <f t="shared" si="85"/>
        <v>0.70567199999999997</v>
      </c>
      <c r="AO168" s="73">
        <f t="shared" si="85"/>
        <v>2.2313153688114591</v>
      </c>
      <c r="AP168" s="140">
        <f t="shared" si="85"/>
        <v>3.1878441086795903</v>
      </c>
      <c r="AQ168" s="22" t="str">
        <f>VLOOKUP($H168,'[1]Unit factor_selected'!$F$3:$AC$346,'[1]Unit factor_selected'!H$1,FALSE)</f>
        <v>kg</v>
      </c>
      <c r="AR168" s="76">
        <f>VLOOKUP($H168,'[1]Unit factor_selected'!$F$3:$AC$346,'[1]Unit factor_selected'!J$1,FALSE)</f>
        <v>0.498481727450589</v>
      </c>
      <c r="AS168" s="6">
        <f>VLOOKUP($H168,'[1]Unit factor_selected'!$F$3:$AC$346,'[1]Unit factor_selected'!K$1,FALSE)</f>
        <v>9.2829160603826697</v>
      </c>
      <c r="AT168" s="7">
        <f>VLOOKUP($H168,'[1]Unit factor_selected'!$F$3:$AC$346,'[1]Unit factor_selected'!L$1,FALSE)</f>
        <v>6.4881437132110998E-4</v>
      </c>
      <c r="AU168" s="5">
        <f>VLOOKUP($H168,'[1]Unit factor_selected'!$F$3:$AC$346,'[1]Unit factor_selected'!M$1,FALSE)</f>
        <v>0.13849305091372699</v>
      </c>
      <c r="AV168" s="7">
        <f>VLOOKUP($H168,'[1]Unit factor_selected'!$F$3:$AC$346,'[1]Unit factor_selected'!N$1,FALSE)</f>
        <v>2.6963710027067499E-2</v>
      </c>
      <c r="AW168" s="7">
        <f>VLOOKUP($H168,'[1]Unit factor_selected'!$F$3:$AC$346,'[1]Unit factor_selected'!O$1,FALSE)</f>
        <v>2.0797653537464299E-4</v>
      </c>
      <c r="AX168" s="5">
        <f>VLOOKUP($H168,'[1]Unit factor_selected'!$F$3:$AC$346,'[1]Unit factor_selected'!P$1,FALSE)</f>
        <v>0.50681534502177294</v>
      </c>
      <c r="AY168" s="7">
        <f>VLOOKUP($H168,'[1]Unit factor_selected'!$F$3:$AC$346,'[1]Unit factor_selected'!Q$1,FALSE)</f>
        <v>4.9772069063797303E-2</v>
      </c>
      <c r="AZ168" s="5">
        <f>VLOOKUP($H168,'[1]Unit factor_selected'!$F$3:$AC$346,'[1]Unit factor_selected'!R$1,FALSE)</f>
        <v>0.48295048901608501</v>
      </c>
      <c r="BA168" s="7">
        <f>VLOOKUP($H168,'[1]Unit factor_selected'!$F$3:$AC$346,'[1]Unit factor_selected'!S$1,FALSE)</f>
        <v>0.10865523337607499</v>
      </c>
      <c r="BB168" s="7">
        <f>VLOOKUP($H168,'[1]Unit factor_selected'!$F$3:$AC$346,'[1]Unit factor_selected'!T$1,FALSE)</f>
        <v>6.2000885230121903E-3</v>
      </c>
      <c r="BC168" s="7">
        <f>VLOOKUP($H168,'[1]Unit factor_selected'!$F$3:$AC$346,'[1]Unit factor_selected'!U$1,FALSE)</f>
        <v>3.47275108584537E-2</v>
      </c>
      <c r="BD168" s="7">
        <f>VLOOKUP($H168,'[1]Unit factor_selected'!$F$3:$AC$346,'[1]Unit factor_selected'!V$1,FALSE)</f>
        <v>1.9910518397837001E-5</v>
      </c>
      <c r="BE168" s="7">
        <f>VLOOKUP($H168,'[1]Unit factor_selected'!$F$3:$AC$346,'[1]Unit factor_selected'!W$1,FALSE)</f>
        <v>2.54761831746405E-3</v>
      </c>
      <c r="BF168" s="7">
        <f>VLOOKUP($H168,'[1]Unit factor_selected'!$F$3:$AC$346,'[1]Unit factor_selected'!X$1,FALSE)</f>
        <v>1.1249127559513101E-3</v>
      </c>
      <c r="BG168" s="7">
        <f>VLOOKUP($H168,'[1]Unit factor_selected'!$F$3:$AC$346,'[1]Unit factor_selected'!Y$1,FALSE)</f>
        <v>1.19718228289224E-3</v>
      </c>
      <c r="BH168" s="7">
        <f>VLOOKUP($H168,'[1]Unit factor_selected'!$F$3:$AC$346,'[1]Unit factor_selected'!Z$1,FALSE)</f>
        <v>1.6138483763832599E-7</v>
      </c>
      <c r="BI168" s="7">
        <f>VLOOKUP($H168,'[1]Unit factor_selected'!$F$3:$AC$346,'[1]Unit factor_selected'!AA$1,FALSE)</f>
        <v>1.3085691845237701E-3</v>
      </c>
      <c r="BJ168" s="5">
        <f>VLOOKUP($H168,'[1]Unit factor_selected'!$F$3:$AC$346,'[1]Unit factor_selected'!AB$1,FALSE)</f>
        <v>0.71564591718441894</v>
      </c>
      <c r="BK168" s="77">
        <f>VLOOKUP($H168,'[1]Unit factor_selected'!$F$3:$AC$346,'[1]Unit factor_selected'!AC$1,FALSE)</f>
        <v>3.9920997142519898E-3</v>
      </c>
    </row>
    <row r="169" spans="2:63" x14ac:dyDescent="0.2">
      <c r="B169" s="61"/>
      <c r="C169" s="61"/>
      <c r="D169" s="111"/>
      <c r="E169" s="122"/>
      <c r="F169" s="79"/>
      <c r="G169" s="80" t="str">
        <f>'[1]Unit factor_selected'!E63</f>
        <v>RER</v>
      </c>
      <c r="H169" s="81" t="str">
        <f>'[1]Unit factor_selected'!F63</f>
        <v>5e703a3b-e987-3bae-b7c2-36ae49217aa6</v>
      </c>
      <c r="I169" s="82">
        <f t="shared" si="86"/>
        <v>0.1</v>
      </c>
      <c r="J169" s="83"/>
      <c r="K169" s="164"/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137"/>
      <c r="AA169" s="168">
        <f>$I169*K$165</f>
        <v>0.28187999999999996</v>
      </c>
      <c r="AB169" s="35">
        <f t="shared" si="85"/>
        <v>0.27799199999999996</v>
      </c>
      <c r="AC169" s="35">
        <f t="shared" si="85"/>
        <v>0.25369199999999997</v>
      </c>
      <c r="AD169" s="35">
        <f t="shared" si="85"/>
        <v>0.40902974999999997</v>
      </c>
      <c r="AE169" s="35">
        <f t="shared" si="85"/>
        <v>0.26244000000000001</v>
      </c>
      <c r="AF169" s="35">
        <f t="shared" si="85"/>
        <v>0.25077600000000005</v>
      </c>
      <c r="AG169" s="35">
        <f t="shared" si="85"/>
        <v>1.0603895628819746</v>
      </c>
      <c r="AH169" s="35">
        <f t="shared" si="85"/>
        <v>2.2132672105555318</v>
      </c>
      <c r="AI169" s="35">
        <f t="shared" si="85"/>
        <v>0.5297400000000001</v>
      </c>
      <c r="AJ169" s="35">
        <f t="shared" si="85"/>
        <v>0.52099200000000001</v>
      </c>
      <c r="AK169" s="35">
        <f t="shared" si="85"/>
        <v>0.47627999999999998</v>
      </c>
      <c r="AL169" s="35">
        <f t="shared" si="85"/>
        <v>0.68171624999999991</v>
      </c>
      <c r="AM169" s="35">
        <f t="shared" si="85"/>
        <v>0.49183199999999999</v>
      </c>
      <c r="AN169" s="35">
        <f t="shared" si="85"/>
        <v>0.47044800000000003</v>
      </c>
      <c r="AO169" s="35">
        <f t="shared" si="85"/>
        <v>1.4875435792076397</v>
      </c>
      <c r="AP169" s="153">
        <f t="shared" si="85"/>
        <v>2.1252294057863934</v>
      </c>
      <c r="AQ169" s="22" t="str">
        <f>VLOOKUP($H169,'[1]Unit factor_selected'!$F$3:$AC$346,'[1]Unit factor_selected'!H$1,FALSE)</f>
        <v>kg</v>
      </c>
      <c r="AR169" s="92">
        <f>VLOOKUP($H169,'[1]Unit factor_selected'!$F$3:$AC$346,'[1]Unit factor_selected'!J$1,FALSE)</f>
        <v>0.42900235361917199</v>
      </c>
      <c r="AS169" s="95">
        <f>VLOOKUP($H169,'[1]Unit factor_selected'!$F$3:$AC$346,'[1]Unit factor_selected'!K$1,FALSE)</f>
        <v>8.9465675240303106</v>
      </c>
      <c r="AT169" s="95">
        <f>VLOOKUP($H169,'[1]Unit factor_selected'!$F$3:$AC$346,'[1]Unit factor_selected'!L$1,FALSE)</f>
        <v>4.8702188240085499E-4</v>
      </c>
      <c r="AU169" s="95">
        <f>VLOOKUP($H169,'[1]Unit factor_selected'!$F$3:$AC$346,'[1]Unit factor_selected'!M$1,FALSE)</f>
        <v>0.12461625334286</v>
      </c>
      <c r="AV169" s="95">
        <f>VLOOKUP($H169,'[1]Unit factor_selected'!$F$3:$AC$346,'[1]Unit factor_selected'!N$1,FALSE)</f>
        <v>2.48124393745877E-2</v>
      </c>
      <c r="AW169" s="95">
        <f>VLOOKUP($H169,'[1]Unit factor_selected'!$F$3:$AC$346,'[1]Unit factor_selected'!O$1,FALSE)</f>
        <v>1.7923828870045701E-4</v>
      </c>
      <c r="AX169" s="95">
        <f>VLOOKUP($H169,'[1]Unit factor_selected'!$F$3:$AC$346,'[1]Unit factor_selected'!P$1,FALSE)</f>
        <v>0.43626793396403601</v>
      </c>
      <c r="AY169" s="95">
        <f>VLOOKUP($H169,'[1]Unit factor_selected'!$F$3:$AC$346,'[1]Unit factor_selected'!Q$1,FALSE)</f>
        <v>4.6279688442604598E-2</v>
      </c>
      <c r="AZ169" s="95">
        <f>VLOOKUP($H169,'[1]Unit factor_selected'!$F$3:$AC$346,'[1]Unit factor_selected'!R$1,FALSE)</f>
        <v>0.41230837653730401</v>
      </c>
      <c r="BA169" s="95">
        <f>VLOOKUP($H169,'[1]Unit factor_selected'!$F$3:$AC$346,'[1]Unit factor_selected'!S$1,FALSE)</f>
        <v>0.10303001537592101</v>
      </c>
      <c r="BB169" s="95">
        <f>VLOOKUP($H169,'[1]Unit factor_selected'!$F$3:$AC$346,'[1]Unit factor_selected'!T$1,FALSE)</f>
        <v>5.0043233419371997E-3</v>
      </c>
      <c r="BC169" s="95">
        <f>VLOOKUP($H169,'[1]Unit factor_selected'!$F$3:$AC$346,'[1]Unit factor_selected'!U$1,FALSE)</f>
        <v>3.2025953328427198E-2</v>
      </c>
      <c r="BD169" s="95">
        <f>VLOOKUP($H169,'[1]Unit factor_selected'!$F$3:$AC$346,'[1]Unit factor_selected'!V$1,FALSE)</f>
        <v>1.62315826013972E-5</v>
      </c>
      <c r="BE169" s="95">
        <f>VLOOKUP($H169,'[1]Unit factor_selected'!$F$3:$AC$346,'[1]Unit factor_selected'!W$1,FALSE)</f>
        <v>2.5002152224764401E-3</v>
      </c>
      <c r="BF169" s="95">
        <f>VLOOKUP($H169,'[1]Unit factor_selected'!$F$3:$AC$346,'[1]Unit factor_selected'!X$1,FALSE)</f>
        <v>6.7203344125086196E-4</v>
      </c>
      <c r="BG169" s="95">
        <f>VLOOKUP($H169,'[1]Unit factor_selected'!$F$3:$AC$346,'[1]Unit factor_selected'!Y$1,FALSE)</f>
        <v>7.3970807864051202E-4</v>
      </c>
      <c r="BH169" s="95">
        <f>VLOOKUP($H169,'[1]Unit factor_selected'!$F$3:$AC$346,'[1]Unit factor_selected'!Z$1,FALSE)</f>
        <v>1.5990468718225E-7</v>
      </c>
      <c r="BI169" s="95">
        <f>VLOOKUP($H169,'[1]Unit factor_selected'!$F$3:$AC$346,'[1]Unit factor_selected'!AA$1,FALSE)</f>
        <v>9.9494067907489195E-4</v>
      </c>
      <c r="BJ169" s="95">
        <f>VLOOKUP($H169,'[1]Unit factor_selected'!$F$3:$AC$346,'[1]Unit factor_selected'!AB$1,FALSE)</f>
        <v>0.61785306492874703</v>
      </c>
      <c r="BK169" s="232">
        <f>VLOOKUP($H169,'[1]Unit factor_selected'!$F$3:$AC$346,'[1]Unit factor_selected'!AC$1,FALSE)</f>
        <v>5.2961188482782903E-3</v>
      </c>
    </row>
    <row r="170" spans="2:63" s="9" customFormat="1" x14ac:dyDescent="0.2">
      <c r="B170" s="61"/>
      <c r="C170" s="61"/>
      <c r="D170" s="40" t="str">
        <f>D226</f>
        <v>Assembly</v>
      </c>
      <c r="E170" s="40" t="str">
        <f>E226</f>
        <v>Electricity</v>
      </c>
      <c r="F170" s="233" t="str">
        <f>F133</f>
        <v>market for electricity, medium voltage | electricity, medium voltage | Cutoff</v>
      </c>
      <c r="G170" s="43" t="str">
        <f>G133</f>
        <v>US</v>
      </c>
      <c r="H170" s="234" t="str">
        <f>H133</f>
        <v>c8427d94-a0eb-34c5-b306-c01919d79911</v>
      </c>
      <c r="I170" s="45">
        <f>I133</f>
        <v>0</v>
      </c>
      <c r="J170" s="235">
        <f>SUM(I170:I174)</f>
        <v>1</v>
      </c>
      <c r="K170" s="161">
        <f>SUM('[1]EV proj_BAU'!R$72:R$76)*'[1]LIB Maf LCIA'!$D$124</f>
        <v>9.8571935999999999E-2</v>
      </c>
      <c r="L170" s="49">
        <f>SUM('[1]EV proj_BAU'!S$72:S$76)*'[1]LIB Maf LCIA'!$D$124</f>
        <v>9.0849311999999988E-2</v>
      </c>
      <c r="M170" s="49">
        <f>SUM('[1]EV proj_BAU'!T$72:T$76)*'[1]LIB Maf LCIA'!$D$124</f>
        <v>9.0446447999999999E-2</v>
      </c>
      <c r="N170" s="49">
        <f>SUM('[1]EV proj_BAU'!U$72:U$76)*'[1]LIB Maf LCIA'!$D$124</f>
        <v>0.13420296300000001</v>
      </c>
      <c r="O170" s="49">
        <f>SUM('[1]EV proj_BAU'!V$72:V$76)*'[1]LIB Maf LCIA'!$D$124</f>
        <v>8.7486047999999997E-2</v>
      </c>
      <c r="P170" s="49">
        <f>SUM('[1]EV proj_BAU'!W$72:W$76)*'[1]LIB Maf LCIA'!$D$124</f>
        <v>8.8324896000000014E-2</v>
      </c>
      <c r="Q170" s="49">
        <f>SUM('[1]EV proj_BAU'!AF$72:AF$76)*'[1]LIB Maf LCIA'!$D$124</f>
        <v>7.0601356648187785E-2</v>
      </c>
      <c r="R170" s="49">
        <f>SUM('[1]EV proj_BAU'!AJ$72:AJ$76)*'[1]LIB Maf LCIA'!$D$124</f>
        <v>6.1872707889650352E-2</v>
      </c>
      <c r="S170" s="49">
        <f>SUM('[1]EV proj_BAU'!X$72:X$76)*'[1]LIB Maf LCIA'!$D$124</f>
        <v>0.193368816</v>
      </c>
      <c r="T170" s="49">
        <f>SUM('[1]EV proj_BAU'!Y$72:Y$76)*'[1]LIB Maf LCIA'!$D$124</f>
        <v>0.17815526399999992</v>
      </c>
      <c r="U170" s="49">
        <f>SUM('[1]EV proj_BAU'!Z$72:Z$76)*'[1]LIB Maf LCIA'!$D$124</f>
        <v>0.17745187200000004</v>
      </c>
      <c r="V170" s="49">
        <f>SUM('[1]EV proj_BAU'!AA$72:AA$76)*'[1]LIB Maf LCIA'!$D$124</f>
        <v>0.26139116499999993</v>
      </c>
      <c r="W170" s="49">
        <f>SUM('[1]EV proj_BAU'!AB$72:AB$76)*'[1]LIB Maf LCIA'!$D$124</f>
        <v>0.17157551999999995</v>
      </c>
      <c r="X170" s="49">
        <f>SUM('[1]EV proj_BAU'!AC$72:AC$76)*'[1]LIB Maf LCIA'!$D$124</f>
        <v>0.173264064</v>
      </c>
      <c r="Y170" s="49">
        <f>SUM('[1]EV proj_BAU'!AG$72:AG$76)*'[1]LIB Maf LCIA'!$D$124</f>
        <v>0.13035469370366559</v>
      </c>
      <c r="Z170" s="127">
        <f>SUM('[1]EV proj_BAU'!AK$72:AK$76)*'[1]LIB Maf LCIA'!$D$124</f>
        <v>7.8643192282666141E-2</v>
      </c>
      <c r="AA170" s="162">
        <f>$I170*K$170</f>
        <v>0</v>
      </c>
      <c r="AB170" s="53">
        <f t="shared" ref="AB170:AP174" si="87">$I170*L$170</f>
        <v>0</v>
      </c>
      <c r="AC170" s="53">
        <f t="shared" si="87"/>
        <v>0</v>
      </c>
      <c r="AD170" s="53">
        <f t="shared" si="87"/>
        <v>0</v>
      </c>
      <c r="AE170" s="53">
        <f t="shared" si="87"/>
        <v>0</v>
      </c>
      <c r="AF170" s="53">
        <f t="shared" si="87"/>
        <v>0</v>
      </c>
      <c r="AG170" s="53">
        <f t="shared" si="87"/>
        <v>0</v>
      </c>
      <c r="AH170" s="53">
        <f t="shared" si="87"/>
        <v>0</v>
      </c>
      <c r="AI170" s="53">
        <f t="shared" si="87"/>
        <v>0</v>
      </c>
      <c r="AJ170" s="53">
        <f t="shared" si="87"/>
        <v>0</v>
      </c>
      <c r="AK170" s="53">
        <f t="shared" si="87"/>
        <v>0</v>
      </c>
      <c r="AL170" s="53">
        <f t="shared" si="87"/>
        <v>0</v>
      </c>
      <c r="AM170" s="53">
        <f t="shared" si="87"/>
        <v>0</v>
      </c>
      <c r="AN170" s="53">
        <f t="shared" si="87"/>
        <v>0</v>
      </c>
      <c r="AO170" s="53">
        <f t="shared" si="87"/>
        <v>0</v>
      </c>
      <c r="AP170" s="53">
        <f t="shared" si="87"/>
        <v>0</v>
      </c>
      <c r="AQ170" s="13" t="str">
        <f>VLOOKUP($H170,'[1]Unit factor_selected'!$F$3:$AC$346,'[1]Unit factor_selected'!H$1,FALSE)</f>
        <v>kWh</v>
      </c>
      <c r="AR170" s="131">
        <f>VLOOKUP($H170,'[1]Unit factor_selected'!$F$3:$AC$346,'[1]Unit factor_selected'!J$1,FALSE)</f>
        <v>0.51356071017077598</v>
      </c>
      <c r="AS170" s="132">
        <f>VLOOKUP($H170,'[1]Unit factor_selected'!$F$3:$AC$346,'[1]Unit factor_selected'!K$1,FALSE)</f>
        <v>9.7980290474973906</v>
      </c>
      <c r="AT170" s="132">
        <f>VLOOKUP($H170,'[1]Unit factor_selected'!$F$3:$AC$346,'[1]Unit factor_selected'!L$1,FALSE)</f>
        <v>1.05044535305605E-3</v>
      </c>
      <c r="AU170" s="132">
        <f>VLOOKUP($H170,'[1]Unit factor_selected'!$F$3:$AC$346,'[1]Unit factor_selected'!M$1,FALSE)</f>
        <v>0.14601518715266901</v>
      </c>
      <c r="AV170" s="132">
        <f>VLOOKUP($H170,'[1]Unit factor_selected'!$F$3:$AC$346,'[1]Unit factor_selected'!N$1,FALSE)</f>
        <v>1.5122761355858E-2</v>
      </c>
      <c r="AW170" s="132">
        <f>VLOOKUP($H170,'[1]Unit factor_selected'!$F$3:$AC$346,'[1]Unit factor_selected'!O$1,FALSE)</f>
        <v>2.91307908682079E-4</v>
      </c>
      <c r="AX170" s="132">
        <f>VLOOKUP($H170,'[1]Unit factor_selected'!$F$3:$AC$346,'[1]Unit factor_selected'!P$1,FALSE)</f>
        <v>0.52160712549542898</v>
      </c>
      <c r="AY170" s="132">
        <f>VLOOKUP($H170,'[1]Unit factor_selected'!$F$3:$AC$346,'[1]Unit factor_selected'!Q$1,FALSE)</f>
        <v>2.1702994608386102E-2</v>
      </c>
      <c r="AZ170" s="132">
        <f>VLOOKUP($H170,'[1]Unit factor_selected'!$F$3:$AC$346,'[1]Unit factor_selected'!R$1,FALSE)</f>
        <v>0.427624273036463</v>
      </c>
      <c r="BA170" s="132">
        <f>VLOOKUP($H170,'[1]Unit factor_selected'!$F$3:$AC$346,'[1]Unit factor_selected'!S$1,FALSE)</f>
        <v>0.10895212603589199</v>
      </c>
      <c r="BB170" s="132">
        <f>VLOOKUP($H170,'[1]Unit factor_selected'!$F$3:$AC$346,'[1]Unit factor_selected'!T$1,FALSE)</f>
        <v>2.4258290731627502E-3</v>
      </c>
      <c r="BC170" s="132">
        <f>VLOOKUP($H170,'[1]Unit factor_selected'!$F$3:$AC$346,'[1]Unit factor_selected'!U$1,FALSE)</f>
        <v>1.98844341438464E-2</v>
      </c>
      <c r="BD170" s="132">
        <f>VLOOKUP($H170,'[1]Unit factor_selected'!$F$3:$AC$346,'[1]Unit factor_selected'!V$1,FALSE)</f>
        <v>2.0768878749921599E-5</v>
      </c>
      <c r="BE170" s="132">
        <f>VLOOKUP($H170,'[1]Unit factor_selected'!$F$3:$AC$346,'[1]Unit factor_selected'!W$1,FALSE)</f>
        <v>4.20143039530467E-4</v>
      </c>
      <c r="BF170" s="132">
        <f>VLOOKUP($H170,'[1]Unit factor_selected'!$F$3:$AC$346,'[1]Unit factor_selected'!X$1,FALSE)</f>
        <v>5.9654327586961995E-4</v>
      </c>
      <c r="BG170" s="132">
        <f>VLOOKUP($H170,'[1]Unit factor_selected'!$F$3:$AC$346,'[1]Unit factor_selected'!Y$1,FALSE)</f>
        <v>6.0959721536207499E-4</v>
      </c>
      <c r="BH170" s="132">
        <f>VLOOKUP($H170,'[1]Unit factor_selected'!$F$3:$AC$346,'[1]Unit factor_selected'!Z$1,FALSE)</f>
        <v>1.9732399390914601E-7</v>
      </c>
      <c r="BI170" s="132">
        <f>VLOOKUP($H170,'[1]Unit factor_selected'!$F$3:$AC$346,'[1]Unit factor_selected'!AA$1,FALSE)</f>
        <v>1.1922869355695501E-3</v>
      </c>
      <c r="BJ170" s="132">
        <f>VLOOKUP($H170,'[1]Unit factor_selected'!$F$3:$AC$346,'[1]Unit factor_selected'!AB$1,FALSE)</f>
        <v>0.35959326900184702</v>
      </c>
      <c r="BK170" s="133">
        <f>VLOOKUP($H170,'[1]Unit factor_selected'!$F$3:$AC$346,'[1]Unit factor_selected'!AC$1,FALSE)</f>
        <v>4.1351653880876303E-3</v>
      </c>
    </row>
    <row r="171" spans="2:63" s="9" customFormat="1" x14ac:dyDescent="0.2">
      <c r="B171" s="61"/>
      <c r="C171" s="61"/>
      <c r="D171" s="40"/>
      <c r="E171" s="40"/>
      <c r="F171" s="233"/>
      <c r="G171" s="64" t="str">
        <f t="shared" ref="G171:I179" si="88">G134</f>
        <v>CN</v>
      </c>
      <c r="H171" s="236" t="str">
        <f t="shared" si="88"/>
        <v>2f8c8b91-331c-3e43-a127-1c812d3073f6</v>
      </c>
      <c r="I171" s="65">
        <f t="shared" si="88"/>
        <v>0.42</v>
      </c>
      <c r="J171" s="237"/>
      <c r="K171" s="164"/>
      <c r="L171" s="69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137"/>
      <c r="AA171" s="165">
        <f t="shared" ref="AA171:AA174" si="89">$I171*K$170</f>
        <v>4.1400213120000001E-2</v>
      </c>
      <c r="AB171" s="73">
        <f t="shared" si="87"/>
        <v>3.8156711039999992E-2</v>
      </c>
      <c r="AC171" s="73">
        <f t="shared" si="87"/>
        <v>3.7987508159999996E-2</v>
      </c>
      <c r="AD171" s="73">
        <f t="shared" si="87"/>
        <v>5.6365244459999998E-2</v>
      </c>
      <c r="AE171" s="73">
        <f t="shared" si="87"/>
        <v>3.6744140159999994E-2</v>
      </c>
      <c r="AF171" s="73">
        <f t="shared" si="87"/>
        <v>3.7096456320000006E-2</v>
      </c>
      <c r="AG171" s="73">
        <f t="shared" si="87"/>
        <v>2.9652569792238868E-2</v>
      </c>
      <c r="AH171" s="73">
        <f t="shared" si="87"/>
        <v>2.5986537313653146E-2</v>
      </c>
      <c r="AI171" s="73">
        <f t="shared" si="87"/>
        <v>8.1214902719999996E-2</v>
      </c>
      <c r="AJ171" s="73">
        <f t="shared" si="87"/>
        <v>7.4825210879999965E-2</v>
      </c>
      <c r="AK171" s="73">
        <f t="shared" si="87"/>
        <v>7.4529786240000007E-2</v>
      </c>
      <c r="AL171" s="73">
        <f t="shared" si="87"/>
        <v>0.10978428929999996</v>
      </c>
      <c r="AM171" s="73">
        <f t="shared" si="87"/>
        <v>7.2061718399999974E-2</v>
      </c>
      <c r="AN171" s="73">
        <f t="shared" si="87"/>
        <v>7.277090688E-2</v>
      </c>
      <c r="AO171" s="73">
        <f t="shared" si="87"/>
        <v>5.474897135553955E-2</v>
      </c>
      <c r="AP171" s="73">
        <f t="shared" si="87"/>
        <v>3.3030140758719781E-2</v>
      </c>
      <c r="AQ171" s="22" t="str">
        <f>VLOOKUP($H171,'[1]Unit factor_selected'!$F$3:$AC$346,'[1]Unit factor_selected'!H$1,FALSE)</f>
        <v>kWh</v>
      </c>
      <c r="AR171" s="141">
        <f>VLOOKUP($H171,'[1]Unit factor_selected'!$F$3:$AC$346,'[1]Unit factor_selected'!J$1,FALSE)</f>
        <v>0.68746296560428899</v>
      </c>
      <c r="AS171" s="142">
        <f>VLOOKUP($H171,'[1]Unit factor_selected'!$F$3:$AC$346,'[1]Unit factor_selected'!K$1,FALSE)</f>
        <v>9.7010033787044794</v>
      </c>
      <c r="AT171" s="142">
        <f>VLOOKUP($H171,'[1]Unit factor_selected'!$F$3:$AC$346,'[1]Unit factor_selected'!L$1,FALSE)</f>
        <v>9.9226057000681802E-4</v>
      </c>
      <c r="AU171" s="142">
        <f>VLOOKUP($H171,'[1]Unit factor_selected'!$F$3:$AC$346,'[1]Unit factor_selected'!M$1,FALSE)</f>
        <v>0.148842974490274</v>
      </c>
      <c r="AV171" s="142">
        <f>VLOOKUP($H171,'[1]Unit factor_selected'!$F$3:$AC$346,'[1]Unit factor_selected'!N$1,FALSE)</f>
        <v>1.4762475304844201E-2</v>
      </c>
      <c r="AW171" s="142">
        <f>VLOOKUP($H171,'[1]Unit factor_selected'!$F$3:$AC$346,'[1]Unit factor_selected'!O$1,FALSE)</f>
        <v>1.17912616833355E-4</v>
      </c>
      <c r="AX171" s="142">
        <f>VLOOKUP($H171,'[1]Unit factor_selected'!$F$3:$AC$346,'[1]Unit factor_selected'!P$1,FALSE)</f>
        <v>0.70661367936612995</v>
      </c>
      <c r="AY171" s="142">
        <f>VLOOKUP($H171,'[1]Unit factor_selected'!$F$3:$AC$346,'[1]Unit factor_selected'!Q$1,FALSE)</f>
        <v>2.2040527160046699E-2</v>
      </c>
      <c r="AZ171" s="142">
        <f>VLOOKUP($H171,'[1]Unit factor_selected'!$F$3:$AC$346,'[1]Unit factor_selected'!R$1,FALSE)</f>
        <v>0.33196991561305</v>
      </c>
      <c r="BA171" s="142">
        <f>VLOOKUP($H171,'[1]Unit factor_selected'!$F$3:$AC$346,'[1]Unit factor_selected'!S$1,FALSE)</f>
        <v>9.1474678776494595E-2</v>
      </c>
      <c r="BB171" s="142">
        <f>VLOOKUP($H171,'[1]Unit factor_selected'!$F$3:$AC$346,'[1]Unit factor_selected'!T$1,FALSE)</f>
        <v>1.11973114173334E-3</v>
      </c>
      <c r="BC171" s="142">
        <f>VLOOKUP($H171,'[1]Unit factor_selected'!$F$3:$AC$346,'[1]Unit factor_selected'!U$1,FALSE)</f>
        <v>1.90732781196748E-2</v>
      </c>
      <c r="BD171" s="142">
        <f>VLOOKUP($H171,'[1]Unit factor_selected'!$F$3:$AC$346,'[1]Unit factor_selected'!V$1,FALSE)</f>
        <v>9.2699226365137902E-6</v>
      </c>
      <c r="BE171" s="142">
        <f>VLOOKUP($H171,'[1]Unit factor_selected'!$F$3:$AC$346,'[1]Unit factor_selected'!W$1,FALSE)</f>
        <v>4.5105351350897501E-4</v>
      </c>
      <c r="BF171" s="142">
        <f>VLOOKUP($H171,'[1]Unit factor_selected'!$F$3:$AC$346,'[1]Unit factor_selected'!X$1,FALSE)</f>
        <v>1.8178025091641801E-3</v>
      </c>
      <c r="BG171" s="142">
        <f>VLOOKUP($H171,'[1]Unit factor_selected'!$F$3:$AC$346,'[1]Unit factor_selected'!Y$1,FALSE)</f>
        <v>1.82493150768991E-3</v>
      </c>
      <c r="BH171" s="142">
        <f>VLOOKUP($H171,'[1]Unit factor_selected'!$F$3:$AC$346,'[1]Unit factor_selected'!Z$1,FALSE)</f>
        <v>1.7392652392117499E-7</v>
      </c>
      <c r="BI171" s="142">
        <f>VLOOKUP($H171,'[1]Unit factor_selected'!$F$3:$AC$346,'[1]Unit factor_selected'!AA$1,FALSE)</f>
        <v>2.2210853876581099E-3</v>
      </c>
      <c r="BJ171" s="142">
        <f>VLOOKUP($H171,'[1]Unit factor_selected'!$F$3:$AC$346,'[1]Unit factor_selected'!AB$1,FALSE)</f>
        <v>0.60830408954433701</v>
      </c>
      <c r="BK171" s="143">
        <f>VLOOKUP($H171,'[1]Unit factor_selected'!$F$3:$AC$346,'[1]Unit factor_selected'!AC$1,FALSE)</f>
        <v>2.0768753694455902E-3</v>
      </c>
    </row>
    <row r="172" spans="2:63" s="9" customFormat="1" x14ac:dyDescent="0.2">
      <c r="B172" s="61"/>
      <c r="C172" s="61"/>
      <c r="D172" s="40"/>
      <c r="E172" s="40"/>
      <c r="F172" s="233"/>
      <c r="G172" s="64" t="str">
        <f t="shared" si="88"/>
        <v>JP</v>
      </c>
      <c r="H172" s="236" t="str">
        <f t="shared" si="88"/>
        <v>dc1099ef-8bc9-38e6-a899-4ebfe8b58820</v>
      </c>
      <c r="I172" s="65">
        <f t="shared" si="88"/>
        <v>0.33</v>
      </c>
      <c r="J172" s="237"/>
      <c r="K172" s="164"/>
      <c r="L172" s="69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137"/>
      <c r="AA172" s="165">
        <f t="shared" si="89"/>
        <v>3.2528738879999998E-2</v>
      </c>
      <c r="AB172" s="73">
        <f t="shared" si="87"/>
        <v>2.9980272959999998E-2</v>
      </c>
      <c r="AC172" s="73">
        <f t="shared" si="87"/>
        <v>2.984732784E-2</v>
      </c>
      <c r="AD172" s="73">
        <f t="shared" si="87"/>
        <v>4.4286977790000008E-2</v>
      </c>
      <c r="AE172" s="73">
        <f t="shared" si="87"/>
        <v>2.887039584E-2</v>
      </c>
      <c r="AF172" s="73">
        <f t="shared" si="87"/>
        <v>2.9147215680000005E-2</v>
      </c>
      <c r="AG172" s="73">
        <f t="shared" si="87"/>
        <v>2.3298447693901971E-2</v>
      </c>
      <c r="AH172" s="73">
        <f t="shared" si="87"/>
        <v>2.0417993603584619E-2</v>
      </c>
      <c r="AI172" s="73">
        <f t="shared" si="87"/>
        <v>6.3811709280000004E-2</v>
      </c>
      <c r="AJ172" s="73">
        <f t="shared" si="87"/>
        <v>5.8791237119999978E-2</v>
      </c>
      <c r="AK172" s="73">
        <f t="shared" si="87"/>
        <v>5.8559117760000015E-2</v>
      </c>
      <c r="AL172" s="73">
        <f t="shared" si="87"/>
        <v>8.6259084449999981E-2</v>
      </c>
      <c r="AM172" s="73">
        <f t="shared" si="87"/>
        <v>5.6619921599999991E-2</v>
      </c>
      <c r="AN172" s="73">
        <f t="shared" si="87"/>
        <v>5.7177141120000004E-2</v>
      </c>
      <c r="AO172" s="73">
        <f t="shared" si="87"/>
        <v>4.3017048922209644E-2</v>
      </c>
      <c r="AP172" s="73">
        <f t="shared" si="87"/>
        <v>2.5952253453279828E-2</v>
      </c>
      <c r="AQ172" s="22" t="str">
        <f>VLOOKUP($H172,'[1]Unit factor_selected'!$F$3:$AC$346,'[1]Unit factor_selected'!H$1,FALSE)</f>
        <v>kWh</v>
      </c>
      <c r="AR172" s="141">
        <f>VLOOKUP($H172,'[1]Unit factor_selected'!$F$3:$AC$346,'[1]Unit factor_selected'!J$1,FALSE)</f>
        <v>0.41450650291678098</v>
      </c>
      <c r="AS172" s="142">
        <f>VLOOKUP($H172,'[1]Unit factor_selected'!$F$3:$AC$346,'[1]Unit factor_selected'!K$1,FALSE)</f>
        <v>8.3367300508058904</v>
      </c>
      <c r="AT172" s="142">
        <f>VLOOKUP($H172,'[1]Unit factor_selected'!$F$3:$AC$346,'[1]Unit factor_selected'!L$1,FALSE)</f>
        <v>4.70337261621905E-4</v>
      </c>
      <c r="AU172" s="142">
        <f>VLOOKUP($H172,'[1]Unit factor_selected'!$F$3:$AC$346,'[1]Unit factor_selected'!M$1,FALSE)</f>
        <v>0.111943226159109</v>
      </c>
      <c r="AV172" s="142">
        <f>VLOOKUP($H172,'[1]Unit factor_selected'!$F$3:$AC$346,'[1]Unit factor_selected'!N$1,FALSE)</f>
        <v>1.25811012052375E-2</v>
      </c>
      <c r="AW172" s="142">
        <f>VLOOKUP($H172,'[1]Unit factor_selected'!$F$3:$AC$346,'[1]Unit factor_selected'!O$1,FALSE)</f>
        <v>8.9372407623357496E-5</v>
      </c>
      <c r="AX172" s="142">
        <f>VLOOKUP($H172,'[1]Unit factor_selected'!$F$3:$AC$346,'[1]Unit factor_selected'!P$1,FALSE)</f>
        <v>0.42140331288079302</v>
      </c>
      <c r="AY172" s="142">
        <f>VLOOKUP($H172,'[1]Unit factor_selected'!$F$3:$AC$346,'[1]Unit factor_selected'!Q$1,FALSE)</f>
        <v>1.5137898085976299E-2</v>
      </c>
      <c r="AZ172" s="142">
        <f>VLOOKUP($H172,'[1]Unit factor_selected'!$F$3:$AC$346,'[1]Unit factor_selected'!R$1,FALSE)</f>
        <v>0.18211602628431001</v>
      </c>
      <c r="BA172" s="142">
        <f>VLOOKUP($H172,'[1]Unit factor_selected'!$F$3:$AC$346,'[1]Unit factor_selected'!S$1,FALSE)</f>
        <v>8.4793123170334994E-2</v>
      </c>
      <c r="BB172" s="142">
        <f>VLOOKUP($H172,'[1]Unit factor_selected'!$F$3:$AC$346,'[1]Unit factor_selected'!T$1,FALSE)</f>
        <v>4.9120726538256897E-3</v>
      </c>
      <c r="BC172" s="142">
        <f>VLOOKUP($H172,'[1]Unit factor_selected'!$F$3:$AC$346,'[1]Unit factor_selected'!U$1,FALSE)</f>
        <v>1.5984857458058499E-2</v>
      </c>
      <c r="BD172" s="142">
        <f>VLOOKUP($H172,'[1]Unit factor_selected'!$F$3:$AC$346,'[1]Unit factor_selected'!V$1,FALSE)</f>
        <v>7.9979898120999704E-6</v>
      </c>
      <c r="BE172" s="142">
        <f>VLOOKUP($H172,'[1]Unit factor_selected'!$F$3:$AC$346,'[1]Unit factor_selected'!W$1,FALSE)</f>
        <v>5.8183001950795903E-4</v>
      </c>
      <c r="BF172" s="142">
        <f>VLOOKUP($H172,'[1]Unit factor_selected'!$F$3:$AC$346,'[1]Unit factor_selected'!X$1,FALSE)</f>
        <v>7.4379576374734803E-4</v>
      </c>
      <c r="BG172" s="142">
        <f>VLOOKUP($H172,'[1]Unit factor_selected'!$F$3:$AC$346,'[1]Unit factor_selected'!Y$1,FALSE)</f>
        <v>7.5874089752607802E-4</v>
      </c>
      <c r="BH172" s="142">
        <f>VLOOKUP($H172,'[1]Unit factor_selected'!$F$3:$AC$346,'[1]Unit factor_selected'!Z$1,FALSE)</f>
        <v>1.3452291425765E-7</v>
      </c>
      <c r="BI172" s="142">
        <f>VLOOKUP($H172,'[1]Unit factor_selected'!$F$3:$AC$346,'[1]Unit factor_selected'!AA$1,FALSE)</f>
        <v>1.35594163646376E-3</v>
      </c>
      <c r="BJ172" s="142">
        <f>VLOOKUP($H172,'[1]Unit factor_selected'!$F$3:$AC$346,'[1]Unit factor_selected'!AB$1,FALSE)</f>
        <v>0.47061637305181098</v>
      </c>
      <c r="BK172" s="143">
        <f>VLOOKUP($H172,'[1]Unit factor_selected'!$F$3:$AC$346,'[1]Unit factor_selected'!AC$1,FALSE)</f>
        <v>1.6840278154762599E-3</v>
      </c>
    </row>
    <row r="173" spans="2:63" s="9" customFormat="1" x14ac:dyDescent="0.2">
      <c r="B173" s="61"/>
      <c r="C173" s="61"/>
      <c r="D173" s="40"/>
      <c r="E173" s="40"/>
      <c r="F173" s="233"/>
      <c r="G173" s="64" t="str">
        <f t="shared" si="88"/>
        <v>KR</v>
      </c>
      <c r="H173" s="236" t="str">
        <f t="shared" si="88"/>
        <v>2fcc8944-1021-3349-ace4-288efc955cd1</v>
      </c>
      <c r="I173" s="65">
        <f t="shared" si="88"/>
        <v>0.15</v>
      </c>
      <c r="J173" s="237"/>
      <c r="K173" s="164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137"/>
      <c r="AA173" s="165">
        <f t="shared" si="89"/>
        <v>1.4785790399999998E-2</v>
      </c>
      <c r="AB173" s="73">
        <f t="shared" si="87"/>
        <v>1.3627396799999998E-2</v>
      </c>
      <c r="AC173" s="73">
        <f t="shared" si="87"/>
        <v>1.35669672E-2</v>
      </c>
      <c r="AD173" s="73">
        <f t="shared" si="87"/>
        <v>2.013044445E-2</v>
      </c>
      <c r="AE173" s="73">
        <f t="shared" si="87"/>
        <v>1.3122907199999999E-2</v>
      </c>
      <c r="AF173" s="73">
        <f t="shared" si="87"/>
        <v>1.3248734400000002E-2</v>
      </c>
      <c r="AG173" s="73">
        <f t="shared" si="87"/>
        <v>1.0590203497228168E-2</v>
      </c>
      <c r="AH173" s="73">
        <f t="shared" si="87"/>
        <v>9.2809061834475525E-3</v>
      </c>
      <c r="AI173" s="73">
        <f t="shared" si="87"/>
        <v>2.9005322399999998E-2</v>
      </c>
      <c r="AJ173" s="73">
        <f t="shared" si="87"/>
        <v>2.6723289599999988E-2</v>
      </c>
      <c r="AK173" s="73">
        <f t="shared" si="87"/>
        <v>2.6617780800000004E-2</v>
      </c>
      <c r="AL173" s="73">
        <f t="shared" si="87"/>
        <v>3.9208674749999985E-2</v>
      </c>
      <c r="AM173" s="73">
        <f t="shared" si="87"/>
        <v>2.5736327999999992E-2</v>
      </c>
      <c r="AN173" s="73">
        <f t="shared" si="87"/>
        <v>2.5989609599999998E-2</v>
      </c>
      <c r="AO173" s="73">
        <f t="shared" si="87"/>
        <v>1.9553204055549837E-2</v>
      </c>
      <c r="AP173" s="73">
        <f t="shared" si="87"/>
        <v>1.1796478842399922E-2</v>
      </c>
      <c r="AQ173" s="22" t="str">
        <f>VLOOKUP($H173,'[1]Unit factor_selected'!$F$3:$AC$346,'[1]Unit factor_selected'!H$1,FALSE)</f>
        <v>kWh</v>
      </c>
      <c r="AR173" s="141">
        <f>VLOOKUP($H173,'[1]Unit factor_selected'!$F$3:$AC$346,'[1]Unit factor_selected'!J$1,FALSE)</f>
        <v>0.44882419692131298</v>
      </c>
      <c r="AS173" s="142">
        <f>VLOOKUP($H173,'[1]Unit factor_selected'!$F$3:$AC$346,'[1]Unit factor_selected'!K$1,FALSE)</f>
        <v>10.6797594704434</v>
      </c>
      <c r="AT173" s="142">
        <f>VLOOKUP($H173,'[1]Unit factor_selected'!$F$3:$AC$346,'[1]Unit factor_selected'!L$1,FALSE)</f>
        <v>4.9265264292420302E-4</v>
      </c>
      <c r="AU173" s="142">
        <f>VLOOKUP($H173,'[1]Unit factor_selected'!$F$3:$AC$346,'[1]Unit factor_selected'!M$1,FALSE)</f>
        <v>0.12623149246165999</v>
      </c>
      <c r="AV173" s="142">
        <f>VLOOKUP($H173,'[1]Unit factor_selected'!$F$3:$AC$346,'[1]Unit factor_selected'!N$1,FALSE)</f>
        <v>1.6968609446120098E-2</v>
      </c>
      <c r="AW173" s="142">
        <f>VLOOKUP($H173,'[1]Unit factor_selected'!$F$3:$AC$346,'[1]Unit factor_selected'!O$1,FALSE)</f>
        <v>2.7405747398636201E-4</v>
      </c>
      <c r="AX173" s="142">
        <f>VLOOKUP($H173,'[1]Unit factor_selected'!$F$3:$AC$346,'[1]Unit factor_selected'!P$1,FALSE)</f>
        <v>0.45253492451686</v>
      </c>
      <c r="AY173" s="142">
        <f>VLOOKUP($H173,'[1]Unit factor_selected'!$F$3:$AC$346,'[1]Unit factor_selected'!Q$1,FALSE)</f>
        <v>2.48684596265452E-2</v>
      </c>
      <c r="AZ173" s="142">
        <f>VLOOKUP($H173,'[1]Unit factor_selected'!$F$3:$AC$346,'[1]Unit factor_selected'!R$1,FALSE)</f>
        <v>0.42508296115309102</v>
      </c>
      <c r="BA173" s="142">
        <f>VLOOKUP($H173,'[1]Unit factor_selected'!$F$3:$AC$346,'[1]Unit factor_selected'!S$1,FALSE)</f>
        <v>0.191914630710534</v>
      </c>
      <c r="BB173" s="142">
        <f>VLOOKUP($H173,'[1]Unit factor_selected'!$F$3:$AC$346,'[1]Unit factor_selected'!T$1,FALSE)</f>
        <v>8.9421744425186196E-3</v>
      </c>
      <c r="BC173" s="142">
        <f>VLOOKUP($H173,'[1]Unit factor_selected'!$F$3:$AC$346,'[1]Unit factor_selected'!U$1,FALSE)</f>
        <v>2.2227062220125101E-2</v>
      </c>
      <c r="BD173" s="142">
        <f>VLOOKUP($H173,'[1]Unit factor_selected'!$F$3:$AC$346,'[1]Unit factor_selected'!V$1,FALSE)</f>
        <v>2.0839885011706401E-5</v>
      </c>
      <c r="BE173" s="142">
        <f>VLOOKUP($H173,'[1]Unit factor_selected'!$F$3:$AC$346,'[1]Unit factor_selected'!W$1,FALSE)</f>
        <v>5.9720515722452502E-4</v>
      </c>
      <c r="BF173" s="142">
        <f>VLOOKUP($H173,'[1]Unit factor_selected'!$F$3:$AC$346,'[1]Unit factor_selected'!X$1,FALSE)</f>
        <v>9.57080591438114E-4</v>
      </c>
      <c r="BG173" s="142">
        <f>VLOOKUP($H173,'[1]Unit factor_selected'!$F$3:$AC$346,'[1]Unit factor_selected'!Y$1,FALSE)</f>
        <v>9.6987712976880503E-4</v>
      </c>
      <c r="BH173" s="142">
        <f>VLOOKUP($H173,'[1]Unit factor_selected'!$F$3:$AC$346,'[1]Unit factor_selected'!Z$1,FALSE)</f>
        <v>1.6228126937245899E-7</v>
      </c>
      <c r="BI173" s="142">
        <f>VLOOKUP($H173,'[1]Unit factor_selected'!$F$3:$AC$346,'[1]Unit factor_selected'!AA$1,FALSE)</f>
        <v>8.2713932894040601E-4</v>
      </c>
      <c r="BJ173" s="142">
        <f>VLOOKUP($H173,'[1]Unit factor_selected'!$F$3:$AC$346,'[1]Unit factor_selected'!AB$1,FALSE)</f>
        <v>0.51620363771325195</v>
      </c>
      <c r="BK173" s="143">
        <f>VLOOKUP($H173,'[1]Unit factor_selected'!$F$3:$AC$346,'[1]Unit factor_selected'!AC$1,FALSE)</f>
        <v>3.0323563137813099E-3</v>
      </c>
    </row>
    <row r="174" spans="2:63" s="9" customFormat="1" x14ac:dyDescent="0.2">
      <c r="B174" s="61"/>
      <c r="C174" s="61"/>
      <c r="D174" s="40"/>
      <c r="E174" s="40"/>
      <c r="F174" s="233"/>
      <c r="G174" s="80" t="str">
        <f t="shared" si="88"/>
        <v>RER</v>
      </c>
      <c r="H174" s="238">
        <f t="shared" si="88"/>
        <v>0</v>
      </c>
      <c r="I174" s="82">
        <f t="shared" si="88"/>
        <v>0.1</v>
      </c>
      <c r="J174" s="239"/>
      <c r="K174" s="167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150"/>
      <c r="AA174" s="168">
        <f t="shared" si="89"/>
        <v>9.8571936000000013E-3</v>
      </c>
      <c r="AB174" s="35">
        <f t="shared" si="87"/>
        <v>9.0849311999999984E-3</v>
      </c>
      <c r="AC174" s="35">
        <f t="shared" si="87"/>
        <v>9.0446447999999995E-3</v>
      </c>
      <c r="AD174" s="35">
        <f t="shared" si="87"/>
        <v>1.3420296300000002E-2</v>
      </c>
      <c r="AE174" s="35">
        <f t="shared" si="87"/>
        <v>8.7486048000000004E-3</v>
      </c>
      <c r="AF174" s="35">
        <f t="shared" si="87"/>
        <v>8.8324896000000017E-3</v>
      </c>
      <c r="AG174" s="35">
        <f t="shared" si="87"/>
        <v>7.0601356648187785E-3</v>
      </c>
      <c r="AH174" s="35">
        <f t="shared" si="87"/>
        <v>6.1872707889650356E-3</v>
      </c>
      <c r="AI174" s="35">
        <f t="shared" si="87"/>
        <v>1.9336881600000001E-2</v>
      </c>
      <c r="AJ174" s="35">
        <f t="shared" si="87"/>
        <v>1.7815526399999993E-2</v>
      </c>
      <c r="AK174" s="35">
        <f t="shared" si="87"/>
        <v>1.7745187200000005E-2</v>
      </c>
      <c r="AL174" s="35">
        <f t="shared" si="87"/>
        <v>2.6139116499999993E-2</v>
      </c>
      <c r="AM174" s="35">
        <f t="shared" si="87"/>
        <v>1.7157551999999996E-2</v>
      </c>
      <c r="AN174" s="35">
        <f t="shared" si="87"/>
        <v>1.7326406400000001E-2</v>
      </c>
      <c r="AO174" s="35">
        <f t="shared" si="87"/>
        <v>1.303546937036656E-2</v>
      </c>
      <c r="AP174" s="35">
        <f t="shared" si="87"/>
        <v>7.8643192282666138E-3</v>
      </c>
      <c r="AQ174" s="240" t="str">
        <f>VLOOKUP($H174,'[1]Unit factor_selected'!$F$3:$AC$346,'[1]Unit factor_selected'!H$1,FALSE)</f>
        <v>kWh</v>
      </c>
      <c r="AR174" s="154">
        <f>VLOOKUP($H174,'[1]Unit factor_selected'!$F$3:$AC$346,'[1]Unit factor_selected'!J$1,FALSE)</f>
        <v>0.21957146944853601</v>
      </c>
      <c r="AS174" s="241">
        <f>VLOOKUP($H174,'[1]Unit factor_selected'!$F$3:$AC$346,'[1]Unit factor_selected'!K$1,FALSE)</f>
        <v>7.0862201970238701</v>
      </c>
      <c r="AT174" s="241">
        <f>VLOOKUP($H174,'[1]Unit factor_selected'!$F$3:$AC$346,'[1]Unit factor_selected'!L$1,FALSE)</f>
        <v>8.3772731763599921E-5</v>
      </c>
      <c r="AU174" s="241">
        <f>VLOOKUP($H174,'[1]Unit factor_selected'!$F$3:$AC$346,'[1]Unit factor_selected'!M$1,FALSE)</f>
        <v>6.70359680813368E-2</v>
      </c>
      <c r="AV174" s="241">
        <f>VLOOKUP($H174,'[1]Unit factor_selected'!$F$3:$AC$346,'[1]Unit factor_selected'!N$1,FALSE)</f>
        <v>1.4266749439454635E-2</v>
      </c>
      <c r="AW174" s="241">
        <f>VLOOKUP($H174,'[1]Unit factor_selected'!$F$3:$AC$346,'[1]Unit factor_selected'!O$1,FALSE)</f>
        <v>1.7149187688680467E-4</v>
      </c>
      <c r="AX174" s="241">
        <f>VLOOKUP($H174,'[1]Unit factor_selected'!$F$3:$AC$346,'[1]Unit factor_selected'!P$1,FALSE)</f>
        <v>0.22332948822621831</v>
      </c>
      <c r="AY174" s="241">
        <f>VLOOKUP($H174,'[1]Unit factor_selected'!$F$3:$AC$346,'[1]Unit factor_selected'!Q$1,FALSE)</f>
        <v>1.7528206718914665E-2</v>
      </c>
      <c r="AZ174" s="241">
        <f>VLOOKUP($H174,'[1]Unit factor_selected'!$F$3:$AC$346,'[1]Unit factor_selected'!R$1,FALSE)</f>
        <v>0.24292780895591501</v>
      </c>
      <c r="BA174" s="241">
        <f>VLOOKUP($H174,'[1]Unit factor_selected'!$F$3:$AC$346,'[1]Unit factor_selected'!S$1,FALSE)</f>
        <v>6.1311111138674372E-2</v>
      </c>
      <c r="BB174" s="241">
        <f>VLOOKUP($H174,'[1]Unit factor_selected'!$F$3:$AC$346,'[1]Unit factor_selected'!T$1,FALSE)</f>
        <v>8.6136377138703001E-3</v>
      </c>
      <c r="BC174" s="241">
        <f>VLOOKUP($H174,'[1]Unit factor_selected'!$F$3:$AC$346,'[1]Unit factor_selected'!U$1,FALSE)</f>
        <v>1.8263804873492769E-2</v>
      </c>
      <c r="BD174" s="241">
        <f>VLOOKUP($H174,'[1]Unit factor_selected'!$F$3:$AC$346,'[1]Unit factor_selected'!V$1,FALSE)</f>
        <v>1.2041369103710334E-5</v>
      </c>
      <c r="BE174" s="241">
        <f>VLOOKUP($H174,'[1]Unit factor_selected'!$F$3:$AC$346,'[1]Unit factor_selected'!W$1,FALSE)</f>
        <v>5.1752647425555532E-4</v>
      </c>
      <c r="BF174" s="241">
        <f>VLOOKUP($H174,'[1]Unit factor_selected'!$F$3:$AC$346,'[1]Unit factor_selected'!X$1,FALSE)</f>
        <v>9.5976832614757729E-5</v>
      </c>
      <c r="BG174" s="241">
        <f>VLOOKUP($H174,'[1]Unit factor_selected'!$F$3:$AC$346,'[1]Unit factor_selected'!Y$1,FALSE)</f>
        <v>1.0406939694266351E-4</v>
      </c>
      <c r="BH174" s="241">
        <f>VLOOKUP($H174,'[1]Unit factor_selected'!$F$3:$AC$346,'[1]Unit factor_selected'!Z$1,FALSE)</f>
        <v>1.4849161471338802E-7</v>
      </c>
      <c r="BI174" s="241">
        <f>VLOOKUP($H174,'[1]Unit factor_selected'!$F$3:$AC$346,'[1]Unit factor_selected'!AA$1,FALSE)</f>
        <v>1.9100570584220264E-4</v>
      </c>
      <c r="BJ174" s="241">
        <f>VLOOKUP($H174,'[1]Unit factor_selected'!$F$3:$AC$346,'[1]Unit factor_selected'!AB$1,FALSE)</f>
        <v>0.403963453734209</v>
      </c>
      <c r="BK174" s="242">
        <f>VLOOKUP($H174,'[1]Unit factor_selected'!$F$3:$AC$346,'[1]Unit factor_selected'!AC$1,FALSE)</f>
        <v>2.2325972022637624E-3</v>
      </c>
    </row>
    <row r="175" spans="2:63" s="9" customFormat="1" x14ac:dyDescent="0.2">
      <c r="B175" s="61"/>
      <c r="C175" s="61"/>
      <c r="D175" s="40"/>
      <c r="E175" s="40" t="str">
        <f>E231</f>
        <v>Heat</v>
      </c>
      <c r="F175" s="134" t="str">
        <f>F138</f>
        <v>heat production, natural gas, at industrial furnace &gt;100kW | heat, district or industrial, natural gas | Cutoff</v>
      </c>
      <c r="G175" s="64" t="str">
        <f t="shared" si="88"/>
        <v>US</v>
      </c>
      <c r="H175" s="10" t="str">
        <f t="shared" si="88"/>
        <v>348b3b3e-3913-4d14-a18a-422487f6f063</v>
      </c>
      <c r="I175" s="65">
        <f t="shared" si="88"/>
        <v>0</v>
      </c>
      <c r="J175" s="235">
        <f>SUM(I175:I179)</f>
        <v>1</v>
      </c>
      <c r="K175" s="164">
        <f>SUM('[1]EV proj_BAU'!R$72:R$76)*'[1]LIB Maf LCIA'!$D$125</f>
        <v>31.838735327999999</v>
      </c>
      <c r="L175" s="69">
        <f>SUM('[1]EV proj_BAU'!S$72:S$76)*'[1]LIB Maf LCIA'!$D$125</f>
        <v>29.344327775999997</v>
      </c>
      <c r="M175" s="69">
        <f>SUM('[1]EV proj_BAU'!T$72:T$76)*'[1]LIB Maf LCIA'!$D$125</f>
        <v>29.214202704000002</v>
      </c>
      <c r="N175" s="69">
        <f>SUM('[1]EV proj_BAU'!U$72:U$76)*'[1]LIB Maf LCIA'!$D$125</f>
        <v>43.347557049000002</v>
      </c>
      <c r="O175" s="69">
        <f>SUM('[1]EV proj_BAU'!V$72:V$76)*'[1]LIB Maf LCIA'!$D$125</f>
        <v>28.257993503999998</v>
      </c>
      <c r="P175" s="69">
        <f>SUM('[1]EV proj_BAU'!W$72:W$76)*'[1]LIB Maf LCIA'!$D$125</f>
        <v>28.528941408000005</v>
      </c>
      <c r="Q175" s="69">
        <f>SUM('[1]EV proj_BAU'!AF$72:AF$76)*'[1]LIB Maf LCIA'!$D$125</f>
        <v>22.804238197364658</v>
      </c>
      <c r="R175" s="69">
        <f>SUM('[1]EV proj_BAU'!AJ$72:AJ$76)*'[1]LIB Maf LCIA'!$D$125</f>
        <v>19.984884648357063</v>
      </c>
      <c r="S175" s="69">
        <f>SUM('[1]EV proj_BAU'!X$72:X$76)*'[1]LIB Maf LCIA'!$D$125</f>
        <v>62.458127567999995</v>
      </c>
      <c r="T175" s="69">
        <f>SUM('[1]EV proj_BAU'!Y$72:Y$76)*'[1]LIB Maf LCIA'!$D$125</f>
        <v>57.544150271999982</v>
      </c>
      <c r="U175" s="69">
        <f>SUM('[1]EV proj_BAU'!Z$72:Z$76)*'[1]LIB Maf LCIA'!$D$125</f>
        <v>57.316954656000014</v>
      </c>
      <c r="V175" s="69">
        <f>SUM('[1]EV proj_BAU'!AA$72:AA$76)*'[1]LIB Maf LCIA'!$D$125</f>
        <v>84.429346294999988</v>
      </c>
      <c r="W175" s="69">
        <f>SUM('[1]EV proj_BAU'!AB$72:AB$76)*'[1]LIB Maf LCIA'!$D$125</f>
        <v>55.418892959999987</v>
      </c>
      <c r="X175" s="69">
        <f>SUM('[1]EV proj_BAU'!AC$72:AC$76)*'[1]LIB Maf LCIA'!$D$125</f>
        <v>55.964292671999999</v>
      </c>
      <c r="Y175" s="69">
        <f>SUM('[1]EV proj_BAU'!AG$72:AG$76)*'[1]LIB Maf LCIA'!$D$125</f>
        <v>42.104566066283986</v>
      </c>
      <c r="Z175" s="137">
        <f>SUM('[1]EV proj_BAU'!AK$72:AK$76)*'[1]LIB Maf LCIA'!$D$125</f>
        <v>25.401751107301163</v>
      </c>
      <c r="AA175" s="73">
        <f>$I175*K$175</f>
        <v>0</v>
      </c>
      <c r="AB175" s="73">
        <f t="shared" ref="AB175:AP179" si="90">$I175*L$175</f>
        <v>0</v>
      </c>
      <c r="AC175" s="73">
        <f t="shared" si="90"/>
        <v>0</v>
      </c>
      <c r="AD175" s="73">
        <f t="shared" si="90"/>
        <v>0</v>
      </c>
      <c r="AE175" s="73">
        <f t="shared" si="90"/>
        <v>0</v>
      </c>
      <c r="AF175" s="73">
        <f t="shared" si="90"/>
        <v>0</v>
      </c>
      <c r="AG175" s="73">
        <f t="shared" si="90"/>
        <v>0</v>
      </c>
      <c r="AH175" s="73">
        <f t="shared" si="90"/>
        <v>0</v>
      </c>
      <c r="AI175" s="73">
        <f t="shared" si="90"/>
        <v>0</v>
      </c>
      <c r="AJ175" s="73">
        <f t="shared" si="90"/>
        <v>0</v>
      </c>
      <c r="AK175" s="73">
        <f t="shared" si="90"/>
        <v>0</v>
      </c>
      <c r="AL175" s="73">
        <f t="shared" si="90"/>
        <v>0</v>
      </c>
      <c r="AM175" s="73">
        <f t="shared" si="90"/>
        <v>0</v>
      </c>
      <c r="AN175" s="73">
        <f t="shared" si="90"/>
        <v>0</v>
      </c>
      <c r="AO175" s="73">
        <f t="shared" si="90"/>
        <v>0</v>
      </c>
      <c r="AP175" s="73">
        <f t="shared" si="90"/>
        <v>0</v>
      </c>
      <c r="AQ175" s="22" t="str">
        <f>VLOOKUP($H175,'[1]Unit factor_selected'!$F$3:$AC$346,'[1]Unit factor_selected'!H$1,FALSE)</f>
        <v>MJ</v>
      </c>
      <c r="AR175" s="141">
        <f>VLOOKUP($H175,'[1]Unit factor_selected'!$F$3:$AC$346,'[1]Unit factor_selected'!J$1,FALSE)</f>
        <v>7.2094031587863094E-2</v>
      </c>
      <c r="AS175" s="142">
        <f>VLOOKUP($H175,'[1]Unit factor_selected'!$F$3:$AC$346,'[1]Unit factor_selected'!K$1,FALSE)</f>
        <v>1.1623922373923701</v>
      </c>
      <c r="AT175" s="142">
        <f>VLOOKUP($H175,'[1]Unit factor_selected'!$F$3:$AC$346,'[1]Unit factor_selected'!L$1,FALSE)</f>
        <v>2.0931598834842001E-5</v>
      </c>
      <c r="AU175" s="142">
        <f>VLOOKUP($H175,'[1]Unit factor_selected'!$F$3:$AC$346,'[1]Unit factor_selected'!M$1,FALSE)</f>
        <v>2.5321132153628099E-2</v>
      </c>
      <c r="AV175" s="142">
        <f>VLOOKUP($H175,'[1]Unit factor_selected'!$F$3:$AC$346,'[1]Unit factor_selected'!N$1,FALSE)</f>
        <v>1.6961817255031701E-4</v>
      </c>
      <c r="AW175" s="142">
        <f>VLOOKUP($H175,'[1]Unit factor_selected'!$F$3:$AC$346,'[1]Unit factor_selected'!O$1,FALSE)</f>
        <v>8.4553408816282301E-7</v>
      </c>
      <c r="AX175" s="142">
        <f>VLOOKUP($H175,'[1]Unit factor_selected'!$F$3:$AC$346,'[1]Unit factor_selected'!P$1,FALSE)</f>
        <v>7.3587134749462393E-2</v>
      </c>
      <c r="AY175" s="142">
        <f>VLOOKUP($H175,'[1]Unit factor_selected'!$F$3:$AC$346,'[1]Unit factor_selected'!Q$1,FALSE)</f>
        <v>4.5255056973978998E-4</v>
      </c>
      <c r="AZ175" s="142">
        <f>VLOOKUP($H175,'[1]Unit factor_selected'!$F$3:$AC$346,'[1]Unit factor_selected'!R$1,FALSE)</f>
        <v>3.2094938120077201E-3</v>
      </c>
      <c r="BA175" s="142">
        <f>VLOOKUP($H175,'[1]Unit factor_selected'!$F$3:$AC$346,'[1]Unit factor_selected'!S$1,FALSE)</f>
        <v>2.6225037052588201E-4</v>
      </c>
      <c r="BB175" s="142">
        <f>VLOOKUP($H175,'[1]Unit factor_selected'!$F$3:$AC$346,'[1]Unit factor_selected'!T$1,FALSE)</f>
        <v>2.2693752243180101E-5</v>
      </c>
      <c r="BC175" s="142">
        <f>VLOOKUP($H175,'[1]Unit factor_selected'!$F$3:$AC$346,'[1]Unit factor_selected'!U$1,FALSE)</f>
        <v>2.1284632193969801E-4</v>
      </c>
      <c r="BD175" s="142">
        <f>VLOOKUP($H175,'[1]Unit factor_selected'!$F$3:$AC$346,'[1]Unit factor_selected'!V$1,FALSE)</f>
        <v>2.4085315647483799E-7</v>
      </c>
      <c r="BE175" s="142">
        <f>VLOOKUP($H175,'[1]Unit factor_selected'!$F$3:$AC$346,'[1]Unit factor_selected'!W$1,FALSE)</f>
        <v>1.5759495571695601E-5</v>
      </c>
      <c r="BF175" s="142">
        <f>VLOOKUP($H175,'[1]Unit factor_selected'!$F$3:$AC$346,'[1]Unit factor_selected'!X$1,FALSE)</f>
        <v>4.1886391251840799E-5</v>
      </c>
      <c r="BG175" s="142">
        <f>VLOOKUP($H175,'[1]Unit factor_selected'!$F$3:$AC$346,'[1]Unit factor_selected'!Y$1,FALSE)</f>
        <v>4.4587043810290402E-5</v>
      </c>
      <c r="BH175" s="142">
        <f>VLOOKUP($H175,'[1]Unit factor_selected'!$F$3:$AC$346,'[1]Unit factor_selected'!Z$1,FALSE)</f>
        <v>1.33252968090072E-8</v>
      </c>
      <c r="BI175" s="142">
        <f>VLOOKUP($H175,'[1]Unit factor_selected'!$F$3:$AC$346,'[1]Unit factor_selected'!AA$1,FALSE)</f>
        <v>6.2351253446064903E-5</v>
      </c>
      <c r="BJ175" s="142">
        <f>VLOOKUP($H175,'[1]Unit factor_selected'!$F$3:$AC$346,'[1]Unit factor_selected'!AB$1,FALSE)</f>
        <v>4.1849833346856496E-3</v>
      </c>
      <c r="BK175" s="143">
        <f>VLOOKUP($H175,'[1]Unit factor_selected'!$F$3:$AC$346,'[1]Unit factor_selected'!AC$1,FALSE)</f>
        <v>1.71513863272773E-5</v>
      </c>
    </row>
    <row r="176" spans="2:63" s="9" customFormat="1" x14ac:dyDescent="0.2">
      <c r="B176" s="61"/>
      <c r="C176" s="61"/>
      <c r="D176" s="40"/>
      <c r="E176" s="40"/>
      <c r="F176" s="134"/>
      <c r="G176" s="64" t="str">
        <f t="shared" si="88"/>
        <v>CN</v>
      </c>
      <c r="H176" s="10" t="str">
        <f t="shared" si="88"/>
        <v>94b37130-2d92-460f-afc2-f9d6895d0814</v>
      </c>
      <c r="I176" s="65">
        <f t="shared" si="88"/>
        <v>0.42</v>
      </c>
      <c r="J176" s="237"/>
      <c r="K176" s="164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137"/>
      <c r="AA176" s="73">
        <f t="shared" ref="AA176:AA179" si="91">$I176*K$175</f>
        <v>13.372268837759998</v>
      </c>
      <c r="AB176" s="73">
        <f t="shared" si="90"/>
        <v>12.324617665919998</v>
      </c>
      <c r="AC176" s="73">
        <f t="shared" si="90"/>
        <v>12.26996513568</v>
      </c>
      <c r="AD176" s="73">
        <f t="shared" si="90"/>
        <v>18.20597396058</v>
      </c>
      <c r="AE176" s="73">
        <f t="shared" si="90"/>
        <v>11.868357271679999</v>
      </c>
      <c r="AF176" s="73">
        <f t="shared" si="90"/>
        <v>11.982155391360001</v>
      </c>
      <c r="AG176" s="73">
        <f t="shared" si="90"/>
        <v>9.5777800428931563</v>
      </c>
      <c r="AH176" s="73">
        <f t="shared" si="90"/>
        <v>8.3936515523099668</v>
      </c>
      <c r="AI176" s="73">
        <f t="shared" si="90"/>
        <v>26.232413578559996</v>
      </c>
      <c r="AJ176" s="73">
        <f t="shared" si="90"/>
        <v>24.168543114239991</v>
      </c>
      <c r="AK176" s="73">
        <f t="shared" si="90"/>
        <v>24.073120955520004</v>
      </c>
      <c r="AL176" s="73">
        <f t="shared" si="90"/>
        <v>35.460325443899997</v>
      </c>
      <c r="AM176" s="73">
        <f t="shared" si="90"/>
        <v>23.275935043199993</v>
      </c>
      <c r="AN176" s="73">
        <f t="shared" si="90"/>
        <v>23.505002922239999</v>
      </c>
      <c r="AO176" s="73">
        <f t="shared" si="90"/>
        <v>17.683917747839274</v>
      </c>
      <c r="AP176" s="73">
        <f t="shared" si="90"/>
        <v>10.668735465066488</v>
      </c>
      <c r="AQ176" s="22" t="str">
        <f>VLOOKUP($H176,'[1]Unit factor_selected'!$F$3:$AC$346,'[1]Unit factor_selected'!H$1,FALSE)</f>
        <v>MJ</v>
      </c>
      <c r="AR176" s="141">
        <f>VLOOKUP($H176,'[1]Unit factor_selected'!$F$3:$AC$346,'[1]Unit factor_selected'!J$1,FALSE)</f>
        <v>6.7561703505123999E-2</v>
      </c>
      <c r="AS176" s="142">
        <f>VLOOKUP($H176,'[1]Unit factor_selected'!$F$3:$AC$346,'[1]Unit factor_selected'!K$1,FALSE)</f>
        <v>1.1286368642416</v>
      </c>
      <c r="AT176" s="142">
        <f>VLOOKUP($H176,'[1]Unit factor_selected'!$F$3:$AC$346,'[1]Unit factor_selected'!L$1,FALSE)</f>
        <v>1.34192652696239E-5</v>
      </c>
      <c r="AU176" s="142">
        <f>VLOOKUP($H176,'[1]Unit factor_selected'!$F$3:$AC$346,'[1]Unit factor_selected'!M$1,FALSE)</f>
        <v>2.46079777505234E-2</v>
      </c>
      <c r="AV176" s="142">
        <f>VLOOKUP($H176,'[1]Unit factor_selected'!$F$3:$AC$346,'[1]Unit factor_selected'!N$1,FALSE)</f>
        <v>1.3297703340276601E-4</v>
      </c>
      <c r="AW176" s="142">
        <f>VLOOKUP($H176,'[1]Unit factor_selected'!$F$3:$AC$346,'[1]Unit factor_selected'!O$1,FALSE)</f>
        <v>4.7544411438651503E-7</v>
      </c>
      <c r="AX176" s="142">
        <f>VLOOKUP($H176,'[1]Unit factor_selected'!$F$3:$AC$346,'[1]Unit factor_selected'!P$1,FALSE)</f>
        <v>6.8294048582825603E-2</v>
      </c>
      <c r="AY176" s="142">
        <f>VLOOKUP($H176,'[1]Unit factor_selected'!$F$3:$AC$346,'[1]Unit factor_selected'!Q$1,FALSE)</f>
        <v>3.04392105561114E-4</v>
      </c>
      <c r="AZ176" s="142">
        <f>VLOOKUP($H176,'[1]Unit factor_selected'!$F$3:$AC$346,'[1]Unit factor_selected'!R$1,FALSE)</f>
        <v>3.2654437525124198E-3</v>
      </c>
      <c r="BA176" s="142">
        <f>VLOOKUP($H176,'[1]Unit factor_selected'!$F$3:$AC$346,'[1]Unit factor_selected'!S$1,FALSE)</f>
        <v>2.0455474075815999E-4</v>
      </c>
      <c r="BB176" s="142">
        <f>VLOOKUP($H176,'[1]Unit factor_selected'!$F$3:$AC$346,'[1]Unit factor_selected'!T$1,FALSE)</f>
        <v>1.44714443289619E-5</v>
      </c>
      <c r="BC176" s="142">
        <f>VLOOKUP($H176,'[1]Unit factor_selected'!$F$3:$AC$346,'[1]Unit factor_selected'!U$1,FALSE)</f>
        <v>1.8673082475627399E-4</v>
      </c>
      <c r="BD176" s="142">
        <f>VLOOKUP($H176,'[1]Unit factor_selected'!$F$3:$AC$346,'[1]Unit factor_selected'!V$1,FALSE)</f>
        <v>1.1570836096670501E-7</v>
      </c>
      <c r="BE176" s="142">
        <f>VLOOKUP($H176,'[1]Unit factor_selected'!$F$3:$AC$346,'[1]Unit factor_selected'!W$1,FALSE)</f>
        <v>1.0657233038909801E-5</v>
      </c>
      <c r="BF176" s="142">
        <f>VLOOKUP($H176,'[1]Unit factor_selected'!$F$3:$AC$346,'[1]Unit factor_selected'!X$1,FALSE)</f>
        <v>3.8412323609695801E-5</v>
      </c>
      <c r="BG176" s="142">
        <f>VLOOKUP($H176,'[1]Unit factor_selected'!$F$3:$AC$346,'[1]Unit factor_selected'!Y$1,FALSE)</f>
        <v>4.1262791322937203E-5</v>
      </c>
      <c r="BH176" s="142">
        <f>VLOOKUP($H176,'[1]Unit factor_selected'!$F$3:$AC$346,'[1]Unit factor_selected'!Z$1,FALSE)</f>
        <v>6.9985129754833599E-9</v>
      </c>
      <c r="BI176" s="142">
        <f>VLOOKUP($H176,'[1]Unit factor_selected'!$F$3:$AC$346,'[1]Unit factor_selected'!AA$1,FALSE)</f>
        <v>3.97048683969412E-5</v>
      </c>
      <c r="BJ176" s="142">
        <f>VLOOKUP($H176,'[1]Unit factor_selected'!$F$3:$AC$346,'[1]Unit factor_selected'!AB$1,FALSE)</f>
        <v>3.8609525070636801E-3</v>
      </c>
      <c r="BK176" s="143">
        <f>VLOOKUP($H176,'[1]Unit factor_selected'!$F$3:$AC$346,'[1]Unit factor_selected'!AC$1,FALSE)</f>
        <v>7.9763357328164692E-6</v>
      </c>
    </row>
    <row r="177" spans="2:63" s="9" customFormat="1" x14ac:dyDescent="0.2">
      <c r="B177" s="61"/>
      <c r="C177" s="61"/>
      <c r="D177" s="40"/>
      <c r="E177" s="40"/>
      <c r="F177" s="134"/>
      <c r="G177" s="64" t="str">
        <f t="shared" si="88"/>
        <v>JP</v>
      </c>
      <c r="H177" s="10" t="str">
        <f t="shared" si="88"/>
        <v>4c970fa9-d056-405f-8871-64ebf0f37ffc</v>
      </c>
      <c r="I177" s="65">
        <f t="shared" si="88"/>
        <v>0.33</v>
      </c>
      <c r="J177" s="237"/>
      <c r="K177" s="164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137"/>
      <c r="AA177" s="73">
        <f t="shared" si="91"/>
        <v>10.506782658240001</v>
      </c>
      <c r="AB177" s="73">
        <f t="shared" si="90"/>
        <v>9.6836281660800001</v>
      </c>
      <c r="AC177" s="73">
        <f t="shared" si="90"/>
        <v>9.6406868923200015</v>
      </c>
      <c r="AD177" s="73">
        <f t="shared" si="90"/>
        <v>14.304693826170002</v>
      </c>
      <c r="AE177" s="73">
        <f t="shared" si="90"/>
        <v>9.3251378563199996</v>
      </c>
      <c r="AF177" s="73">
        <f t="shared" si="90"/>
        <v>9.4145506646400019</v>
      </c>
      <c r="AG177" s="73">
        <f t="shared" si="90"/>
        <v>7.525398605130337</v>
      </c>
      <c r="AH177" s="73">
        <f t="shared" si="90"/>
        <v>6.5950119339578315</v>
      </c>
      <c r="AI177" s="73">
        <f t="shared" si="90"/>
        <v>20.61118209744</v>
      </c>
      <c r="AJ177" s="73">
        <f t="shared" si="90"/>
        <v>18.989569589759995</v>
      </c>
      <c r="AK177" s="73">
        <f t="shared" si="90"/>
        <v>18.914595036480005</v>
      </c>
      <c r="AL177" s="73">
        <f t="shared" si="90"/>
        <v>27.861684277349998</v>
      </c>
      <c r="AM177" s="73">
        <f t="shared" si="90"/>
        <v>18.288234676799995</v>
      </c>
      <c r="AN177" s="73">
        <f t="shared" si="90"/>
        <v>18.46821658176</v>
      </c>
      <c r="AO177" s="73">
        <f t="shared" si="90"/>
        <v>13.894506801873716</v>
      </c>
      <c r="AP177" s="73">
        <f t="shared" si="90"/>
        <v>8.3825778654093845</v>
      </c>
      <c r="AQ177" s="22" t="str">
        <f>VLOOKUP($H177,'[1]Unit factor_selected'!$F$3:$AC$346,'[1]Unit factor_selected'!H$1,FALSE)</f>
        <v>MJ</v>
      </c>
      <c r="AR177" s="141">
        <f>VLOOKUP($H177,'[1]Unit factor_selected'!$F$3:$AC$346,'[1]Unit factor_selected'!J$1,FALSE)</f>
        <v>7.93512076278024E-2</v>
      </c>
      <c r="AS177" s="142">
        <f>VLOOKUP($H177,'[1]Unit factor_selected'!$F$3:$AC$346,'[1]Unit factor_selected'!K$1,FALSE)</f>
        <v>1.32276848359443</v>
      </c>
      <c r="AT177" s="142">
        <f>VLOOKUP($H177,'[1]Unit factor_selected'!$F$3:$AC$346,'[1]Unit factor_selected'!L$1,FALSE)</f>
        <v>3.1263415803588299E-5</v>
      </c>
      <c r="AU177" s="142">
        <f>VLOOKUP($H177,'[1]Unit factor_selected'!$F$3:$AC$346,'[1]Unit factor_selected'!M$1,FALSE)</f>
        <v>2.8641793027265099E-2</v>
      </c>
      <c r="AV177" s="142">
        <f>VLOOKUP($H177,'[1]Unit factor_selected'!$F$3:$AC$346,'[1]Unit factor_selected'!N$1,FALSE)</f>
        <v>4.5261992541638499E-4</v>
      </c>
      <c r="AW177" s="142">
        <f>VLOOKUP($H177,'[1]Unit factor_selected'!$F$3:$AC$346,'[1]Unit factor_selected'!O$1,FALSE)</f>
        <v>1.53309941271616E-6</v>
      </c>
      <c r="AX177" s="142">
        <f>VLOOKUP($H177,'[1]Unit factor_selected'!$F$3:$AC$346,'[1]Unit factor_selected'!P$1,FALSE)</f>
        <v>8.0566010804188806E-2</v>
      </c>
      <c r="AY177" s="142">
        <f>VLOOKUP($H177,'[1]Unit factor_selected'!$F$3:$AC$346,'[1]Unit factor_selected'!Q$1,FALSE)</f>
        <v>1.6155785489210201E-3</v>
      </c>
      <c r="AZ177" s="142">
        <f>VLOOKUP($H177,'[1]Unit factor_selected'!$F$3:$AC$346,'[1]Unit factor_selected'!R$1,FALSE)</f>
        <v>8.8357184081817308E-3</v>
      </c>
      <c r="BA177" s="142">
        <f>VLOOKUP($H177,'[1]Unit factor_selected'!$F$3:$AC$346,'[1]Unit factor_selected'!S$1,FALSE)</f>
        <v>4.2126662656830402E-4</v>
      </c>
      <c r="BB177" s="142">
        <f>VLOOKUP($H177,'[1]Unit factor_selected'!$F$3:$AC$346,'[1]Unit factor_selected'!T$1,FALSE)</f>
        <v>3.1856838700717401E-4</v>
      </c>
      <c r="BC177" s="142">
        <f>VLOOKUP($H177,'[1]Unit factor_selected'!$F$3:$AC$346,'[1]Unit factor_selected'!U$1,FALSE)</f>
        <v>5.9676567228942202E-4</v>
      </c>
      <c r="BD177" s="142">
        <f>VLOOKUP($H177,'[1]Unit factor_selected'!$F$3:$AC$346,'[1]Unit factor_selected'!V$1,FALSE)</f>
        <v>3.62731138567858E-7</v>
      </c>
      <c r="BE177" s="142">
        <f>VLOOKUP($H177,'[1]Unit factor_selected'!$F$3:$AC$346,'[1]Unit factor_selected'!W$1,FALSE)</f>
        <v>7.2609868172480204E-5</v>
      </c>
      <c r="BF177" s="142">
        <f>VLOOKUP($H177,'[1]Unit factor_selected'!$F$3:$AC$346,'[1]Unit factor_selected'!X$1,FALSE)</f>
        <v>7.5021780235330594E-5</v>
      </c>
      <c r="BG177" s="142">
        <f>VLOOKUP($H177,'[1]Unit factor_selected'!$F$3:$AC$346,'[1]Unit factor_selected'!Y$1,FALSE)</f>
        <v>7.92969361637094E-5</v>
      </c>
      <c r="BH177" s="142">
        <f>VLOOKUP($H177,'[1]Unit factor_selected'!$F$3:$AC$346,'[1]Unit factor_selected'!Z$1,FALSE)</f>
        <v>4.5492952877156298E-9</v>
      </c>
      <c r="BI177" s="142">
        <f>VLOOKUP($H177,'[1]Unit factor_selected'!$F$3:$AC$346,'[1]Unit factor_selected'!AA$1,FALSE)</f>
        <v>9.0580613030702498E-5</v>
      </c>
      <c r="BJ177" s="142">
        <f>VLOOKUP($H177,'[1]Unit factor_selected'!$F$3:$AC$346,'[1]Unit factor_selected'!AB$1,FALSE)</f>
        <v>2.86655183532433E-2</v>
      </c>
      <c r="BK177" s="143">
        <f>VLOOKUP($H177,'[1]Unit factor_selected'!$F$3:$AC$346,'[1]Unit factor_selected'!AC$1,FALSE)</f>
        <v>4.2197206111642398E-5</v>
      </c>
    </row>
    <row r="178" spans="2:63" s="9" customFormat="1" x14ac:dyDescent="0.2">
      <c r="B178" s="61"/>
      <c r="C178" s="61"/>
      <c r="D178" s="40"/>
      <c r="E178" s="40"/>
      <c r="F178" s="134"/>
      <c r="G178" s="64" t="str">
        <f t="shared" si="88"/>
        <v>KR</v>
      </c>
      <c r="H178" s="10" t="str">
        <f t="shared" si="88"/>
        <v>a3a7e5f6-7e8c-43a3-8d7a-39bd79efc2f9</v>
      </c>
      <c r="I178" s="65">
        <f t="shared" si="88"/>
        <v>0.15</v>
      </c>
      <c r="J178" s="237"/>
      <c r="K178" s="164"/>
      <c r="L178" s="69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137"/>
      <c r="AA178" s="73">
        <f t="shared" si="91"/>
        <v>4.7758102991999998</v>
      </c>
      <c r="AB178" s="73">
        <f t="shared" si="90"/>
        <v>4.4016491663999995</v>
      </c>
      <c r="AC178" s="73">
        <f t="shared" si="90"/>
        <v>4.3821304055999999</v>
      </c>
      <c r="AD178" s="73">
        <f t="shared" si="90"/>
        <v>6.5021335573500005</v>
      </c>
      <c r="AE178" s="73">
        <f t="shared" si="90"/>
        <v>4.2386990255999999</v>
      </c>
      <c r="AF178" s="73">
        <f t="shared" si="90"/>
        <v>4.2793412112000002</v>
      </c>
      <c r="AG178" s="73">
        <f t="shared" si="90"/>
        <v>3.4206357296046987</v>
      </c>
      <c r="AH178" s="73">
        <f t="shared" si="90"/>
        <v>2.9977326972535594</v>
      </c>
      <c r="AI178" s="73">
        <f t="shared" si="90"/>
        <v>9.3687191351999992</v>
      </c>
      <c r="AJ178" s="73">
        <f t="shared" si="90"/>
        <v>8.6316225407999969</v>
      </c>
      <c r="AK178" s="73">
        <f t="shared" si="90"/>
        <v>8.5975431984000021</v>
      </c>
      <c r="AL178" s="73">
        <f t="shared" si="90"/>
        <v>12.664401944249997</v>
      </c>
      <c r="AM178" s="73">
        <f t="shared" si="90"/>
        <v>8.3128339439999976</v>
      </c>
      <c r="AN178" s="73">
        <f t="shared" si="90"/>
        <v>8.3946439008000002</v>
      </c>
      <c r="AO178" s="73">
        <f t="shared" si="90"/>
        <v>6.3156849099425978</v>
      </c>
      <c r="AP178" s="73">
        <f t="shared" si="90"/>
        <v>3.8102626660951744</v>
      </c>
      <c r="AQ178" s="22" t="str">
        <f>VLOOKUP($H178,'[1]Unit factor_selected'!$F$3:$AC$346,'[1]Unit factor_selected'!H$1,FALSE)</f>
        <v>MJ</v>
      </c>
      <c r="AR178" s="141">
        <f>VLOOKUP($H178,'[1]Unit factor_selected'!$F$3:$AC$346,'[1]Unit factor_selected'!J$1,FALSE)</f>
        <v>6.7253809860047906E-2</v>
      </c>
      <c r="AS178" s="142">
        <f>VLOOKUP($H178,'[1]Unit factor_selected'!$F$3:$AC$346,'[1]Unit factor_selected'!K$1,FALSE)</f>
        <v>1.1294125052100501</v>
      </c>
      <c r="AT178" s="142">
        <f>VLOOKUP($H178,'[1]Unit factor_selected'!$F$3:$AC$346,'[1]Unit factor_selected'!L$1,FALSE)</f>
        <v>1.2795087764735001E-5</v>
      </c>
      <c r="AU178" s="142">
        <f>VLOOKUP($H178,'[1]Unit factor_selected'!$F$3:$AC$346,'[1]Unit factor_selected'!M$1,FALSE)</f>
        <v>2.4575331543782601E-2</v>
      </c>
      <c r="AV178" s="142">
        <f>VLOOKUP($H178,'[1]Unit factor_selected'!$F$3:$AC$346,'[1]Unit factor_selected'!N$1,FALSE)</f>
        <v>1.3506052312702401E-4</v>
      </c>
      <c r="AW178" s="142">
        <f>VLOOKUP($H178,'[1]Unit factor_selected'!$F$3:$AC$346,'[1]Unit factor_selected'!O$1,FALSE)</f>
        <v>6.5286606690765305E-7</v>
      </c>
      <c r="AX178" s="142">
        <f>VLOOKUP($H178,'[1]Unit factor_selected'!$F$3:$AC$346,'[1]Unit factor_selected'!P$1,FALSE)</f>
        <v>6.7967294629948397E-2</v>
      </c>
      <c r="AY178" s="142">
        <f>VLOOKUP($H178,'[1]Unit factor_selected'!$F$3:$AC$346,'[1]Unit factor_selected'!Q$1,FALSE)</f>
        <v>3.0695237695689098E-4</v>
      </c>
      <c r="AZ178" s="142">
        <f>VLOOKUP($H178,'[1]Unit factor_selected'!$F$3:$AC$346,'[1]Unit factor_selected'!R$1,FALSE)</f>
        <v>3.3629623399084999E-3</v>
      </c>
      <c r="BA178" s="142">
        <f>VLOOKUP($H178,'[1]Unit factor_selected'!$F$3:$AC$346,'[1]Unit factor_selected'!S$1,FALSE)</f>
        <v>3.1601268785079798E-4</v>
      </c>
      <c r="BB178" s="142">
        <f>VLOOKUP($H178,'[1]Unit factor_selected'!$F$3:$AC$346,'[1]Unit factor_selected'!T$1,FALSE)</f>
        <v>2.41154246765223E-5</v>
      </c>
      <c r="BC178" s="142">
        <f>VLOOKUP($H178,'[1]Unit factor_selected'!$F$3:$AC$346,'[1]Unit factor_selected'!U$1,FALSE)</f>
        <v>1.8980648163218099E-4</v>
      </c>
      <c r="BD178" s="142">
        <f>VLOOKUP($H178,'[1]Unit factor_selected'!$F$3:$AC$346,'[1]Unit factor_selected'!V$1,FALSE)</f>
        <v>1.2888913005812801E-7</v>
      </c>
      <c r="BE178" s="142">
        <f>VLOOKUP($H178,'[1]Unit factor_selected'!$F$3:$AC$346,'[1]Unit factor_selected'!W$1,FALSE)</f>
        <v>1.0828460730635399E-5</v>
      </c>
      <c r="BF178" s="142">
        <f>VLOOKUP($H178,'[1]Unit factor_selected'!$F$3:$AC$346,'[1]Unit factor_selected'!X$1,FALSE)</f>
        <v>3.7330935365714099E-5</v>
      </c>
      <c r="BG178" s="142">
        <f>VLOOKUP($H178,'[1]Unit factor_selected'!$F$3:$AC$346,'[1]Unit factor_selected'!Y$1,FALSE)</f>
        <v>4.0187916432751998E-5</v>
      </c>
      <c r="BH178" s="142">
        <f>VLOOKUP($H178,'[1]Unit factor_selected'!$F$3:$AC$346,'[1]Unit factor_selected'!Z$1,FALSE)</f>
        <v>6.9775474062308804E-9</v>
      </c>
      <c r="BI178" s="142">
        <f>VLOOKUP($H178,'[1]Unit factor_selected'!$F$3:$AC$346,'[1]Unit factor_selected'!AA$1,FALSE)</f>
        <v>3.7985140662090601E-5</v>
      </c>
      <c r="BJ178" s="142">
        <f>VLOOKUP($H178,'[1]Unit factor_selected'!$F$3:$AC$346,'[1]Unit factor_selected'!AB$1,FALSE)</f>
        <v>3.7708823359342602E-3</v>
      </c>
      <c r="BK178" s="143">
        <f>VLOOKUP($H178,'[1]Unit factor_selected'!$F$3:$AC$346,'[1]Unit factor_selected'!AC$1,FALSE)</f>
        <v>9.0492303943148604E-6</v>
      </c>
    </row>
    <row r="179" spans="2:63" s="9" customFormat="1" x14ac:dyDescent="0.2">
      <c r="B179" s="61"/>
      <c r="C179" s="78"/>
      <c r="D179" s="40"/>
      <c r="E179" s="40"/>
      <c r="F179" s="146"/>
      <c r="G179" s="64" t="str">
        <f t="shared" si="88"/>
        <v>RER</v>
      </c>
      <c r="H179" s="10" t="str">
        <f t="shared" si="88"/>
        <v>81f57f68-26a0-32eb-bdd1-6d68bf145cbf</v>
      </c>
      <c r="I179" s="65">
        <f t="shared" si="88"/>
        <v>0.1</v>
      </c>
      <c r="J179" s="239"/>
      <c r="K179" s="167"/>
      <c r="L179" s="86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150"/>
      <c r="AA179" s="73">
        <f t="shared" si="91"/>
        <v>3.1838735327999999</v>
      </c>
      <c r="AB179" s="73">
        <f t="shared" si="90"/>
        <v>2.9344327775999997</v>
      </c>
      <c r="AC179" s="73">
        <f t="shared" si="90"/>
        <v>2.9214202704000005</v>
      </c>
      <c r="AD179" s="73">
        <f t="shared" si="90"/>
        <v>4.3347557049000001</v>
      </c>
      <c r="AE179" s="73">
        <f t="shared" si="90"/>
        <v>2.8257993504000001</v>
      </c>
      <c r="AF179" s="73">
        <f t="shared" si="90"/>
        <v>2.8528941408000006</v>
      </c>
      <c r="AG179" s="73">
        <f t="shared" si="90"/>
        <v>2.2804238197364657</v>
      </c>
      <c r="AH179" s="73">
        <f t="shared" si="90"/>
        <v>1.9984884648357064</v>
      </c>
      <c r="AI179" s="73">
        <f t="shared" si="90"/>
        <v>6.2458127567999995</v>
      </c>
      <c r="AJ179" s="73">
        <f t="shared" si="90"/>
        <v>5.7544150271999985</v>
      </c>
      <c r="AK179" s="73">
        <f t="shared" si="90"/>
        <v>5.7316954656000014</v>
      </c>
      <c r="AL179" s="73">
        <f t="shared" si="90"/>
        <v>8.4429346294999998</v>
      </c>
      <c r="AM179" s="73">
        <f t="shared" si="90"/>
        <v>5.541889295999999</v>
      </c>
      <c r="AN179" s="73">
        <f t="shared" si="90"/>
        <v>5.5964292672000004</v>
      </c>
      <c r="AO179" s="73">
        <f t="shared" si="90"/>
        <v>4.2104566066283988</v>
      </c>
      <c r="AP179" s="73">
        <f t="shared" si="90"/>
        <v>2.5401751107301163</v>
      </c>
      <c r="AQ179" s="240" t="str">
        <f>VLOOKUP($H179,'[1]Unit factor_selected'!$F$3:$AC$346,'[1]Unit factor_selected'!H$1,FALSE)</f>
        <v>MJ</v>
      </c>
      <c r="AR179" s="154">
        <f>VLOOKUP($H179,'[1]Unit factor_selected'!$F$3:$AC$346,'[1]Unit factor_selected'!J$1,FALSE)</f>
        <v>7.0118048765538996E-2</v>
      </c>
      <c r="AS179" s="241">
        <f>VLOOKUP($H179,'[1]Unit factor_selected'!$F$3:$AC$346,'[1]Unit factor_selected'!K$1,FALSE)</f>
        <v>1.3497453408187099</v>
      </c>
      <c r="AT179" s="241">
        <f>VLOOKUP($H179,'[1]Unit factor_selected'!$F$3:$AC$346,'[1]Unit factor_selected'!L$1,FALSE)</f>
        <v>1.06301210372212E-5</v>
      </c>
      <c r="AU179" s="241">
        <f>VLOOKUP($H179,'[1]Unit factor_selected'!$F$3:$AC$346,'[1]Unit factor_selected'!M$1,FALSE)</f>
        <v>2.9385955179995399E-2</v>
      </c>
      <c r="AV179" s="241">
        <f>VLOOKUP($H179,'[1]Unit factor_selected'!$F$3:$AC$346,'[1]Unit factor_selected'!N$1,FALSE)</f>
        <v>1.0025233031106201E-4</v>
      </c>
      <c r="AW179" s="241">
        <f>VLOOKUP($H179,'[1]Unit factor_selected'!$F$3:$AC$346,'[1]Unit factor_selected'!O$1,FALSE)</f>
        <v>5.9555853283527898E-7</v>
      </c>
      <c r="AX179" s="241">
        <f>VLOOKUP($H179,'[1]Unit factor_selected'!$F$3:$AC$346,'[1]Unit factor_selected'!P$1,FALSE)</f>
        <v>7.0869144201546899E-2</v>
      </c>
      <c r="AY179" s="241">
        <f>VLOOKUP($H179,'[1]Unit factor_selected'!$F$3:$AC$346,'[1]Unit factor_selected'!Q$1,FALSE)</f>
        <v>4.5144039477974199E-4</v>
      </c>
      <c r="AZ179" s="241">
        <f>VLOOKUP($H179,'[1]Unit factor_selected'!$F$3:$AC$346,'[1]Unit factor_selected'!R$1,FALSE)</f>
        <v>1.5356028778998299E-3</v>
      </c>
      <c r="BA179" s="241">
        <f>VLOOKUP($H179,'[1]Unit factor_selected'!$F$3:$AC$346,'[1]Unit factor_selected'!S$1,FALSE)</f>
        <v>3.2455970565379699E-4</v>
      </c>
      <c r="BB179" s="241">
        <f>VLOOKUP($H179,'[1]Unit factor_selected'!$F$3:$AC$346,'[1]Unit factor_selected'!T$1,FALSE)</f>
        <v>3.01250376434892E-5</v>
      </c>
      <c r="BC179" s="241">
        <f>VLOOKUP($H179,'[1]Unit factor_selected'!$F$3:$AC$346,'[1]Unit factor_selected'!U$1,FALSE)</f>
        <v>2.66615630405421E-4</v>
      </c>
      <c r="BD179" s="241">
        <f>VLOOKUP($H179,'[1]Unit factor_selected'!$F$3:$AC$346,'[1]Unit factor_selected'!V$1,FALSE)</f>
        <v>6.0700632641943398E-8</v>
      </c>
      <c r="BE179" s="241">
        <f>VLOOKUP($H179,'[1]Unit factor_selected'!$F$3:$AC$346,'[1]Unit factor_selected'!W$1,FALSE)</f>
        <v>1.7662890886774801E-5</v>
      </c>
      <c r="BF179" s="241">
        <f>VLOOKUP($H179,'[1]Unit factor_selected'!$F$3:$AC$346,'[1]Unit factor_selected'!X$1,FALSE)</f>
        <v>3.2165862121886299E-5</v>
      </c>
      <c r="BG179" s="241">
        <f>VLOOKUP($H179,'[1]Unit factor_selected'!$F$3:$AC$346,'[1]Unit factor_selected'!Y$1,FALSE)</f>
        <v>3.4052642672935498E-5</v>
      </c>
      <c r="BH179" s="241">
        <f>VLOOKUP($H179,'[1]Unit factor_selected'!$F$3:$AC$346,'[1]Unit factor_selected'!Z$1,FALSE)</f>
        <v>1.6017502682224398E-8</v>
      </c>
      <c r="BI179" s="241">
        <f>VLOOKUP($H179,'[1]Unit factor_selected'!$F$3:$AC$346,'[1]Unit factor_selected'!AA$1,FALSE)</f>
        <v>3.0729154602136902E-5</v>
      </c>
      <c r="BJ179" s="241">
        <f>VLOOKUP($H179,'[1]Unit factor_selected'!$F$3:$AC$346,'[1]Unit factor_selected'!AB$1,FALSE)</f>
        <v>5.1457720294377004E-3</v>
      </c>
      <c r="BK179" s="242">
        <f>VLOOKUP($H179,'[1]Unit factor_selected'!$F$3:$AC$346,'[1]Unit factor_selected'!AC$1,FALSE)</f>
        <v>2.1648941226151601E-5</v>
      </c>
    </row>
    <row r="180" spans="2:63" s="9" customFormat="1" x14ac:dyDescent="0.2">
      <c r="B180" s="61"/>
      <c r="C180" s="39" t="s">
        <v>34</v>
      </c>
      <c r="D180" s="39" t="str">
        <f>'[1]EV proj_BAU'!AE77</f>
        <v>Lithium anode (kg)</v>
      </c>
      <c r="E180" s="120" t="str">
        <f>'[1]Unit factor_selected'!C89</f>
        <v>Li</v>
      </c>
      <c r="F180" s="243" t="str">
        <f>'[1]Unit factor_selected'!D89</f>
        <v>electrolysis of lithium chloride | lithium | Cutoff</v>
      </c>
      <c r="G180" s="43" t="str">
        <f>'[1]Unit factor_selected'!E91</f>
        <v>CL</v>
      </c>
      <c r="H180" s="244" t="str">
        <f>'[1]Unit factor_selected'!F91</f>
        <v>e59e0ade-19e8-453a-b809-f2c478ecda71</v>
      </c>
      <c r="I180" s="45">
        <f>I260</f>
        <v>0.3</v>
      </c>
      <c r="J180" s="245">
        <f>SUM(I180:I183)</f>
        <v>0.99999999999999989</v>
      </c>
      <c r="K180" s="246">
        <v>0</v>
      </c>
      <c r="L180" s="247">
        <v>0</v>
      </c>
      <c r="M180" s="247">
        <v>0</v>
      </c>
      <c r="N180" s="247">
        <v>0</v>
      </c>
      <c r="O180" s="247">
        <v>0</v>
      </c>
      <c r="P180" s="247">
        <v>0</v>
      </c>
      <c r="Q180" s="69">
        <f>'[1]EV proj_BAU'!AF$77*[1]LCI!$H31</f>
        <v>6.6271198514998906</v>
      </c>
      <c r="R180" s="69">
        <f>'[1]EV proj_BAU'!AJ$77*[1]LCI!$H31</f>
        <v>9.9176779239379265</v>
      </c>
      <c r="S180" s="247">
        <v>0</v>
      </c>
      <c r="T180" s="247">
        <v>0</v>
      </c>
      <c r="U180" s="247">
        <v>0</v>
      </c>
      <c r="V180" s="247">
        <v>0</v>
      </c>
      <c r="W180" s="247">
        <v>0</v>
      </c>
      <c r="X180" s="247">
        <v>0</v>
      </c>
      <c r="Y180" s="69">
        <f>'[1]EV proj_BAU'!AG$77*[1]LCI!$H31</f>
        <v>13.364218605142385</v>
      </c>
      <c r="Z180" s="137">
        <f>'[1]EV proj_BAU'!AK$77*[1]LCI!$H31</f>
        <v>20.180225325688973</v>
      </c>
      <c r="AA180" s="128">
        <f>$I180*K$180</f>
        <v>0</v>
      </c>
      <c r="AB180" s="129">
        <f t="shared" ref="AB180:AP183" si="92">$I180*L$180</f>
        <v>0</v>
      </c>
      <c r="AC180" s="129">
        <f t="shared" si="92"/>
        <v>0</v>
      </c>
      <c r="AD180" s="129">
        <f t="shared" si="92"/>
        <v>0</v>
      </c>
      <c r="AE180" s="129">
        <f t="shared" si="92"/>
        <v>0</v>
      </c>
      <c r="AF180" s="129">
        <f t="shared" si="92"/>
        <v>0</v>
      </c>
      <c r="AG180" s="53">
        <f t="shared" si="92"/>
        <v>1.9881359554499671</v>
      </c>
      <c r="AH180" s="53">
        <f t="shared" si="92"/>
        <v>2.9753033771813779</v>
      </c>
      <c r="AI180" s="129">
        <f t="shared" si="92"/>
        <v>0</v>
      </c>
      <c r="AJ180" s="129">
        <f t="shared" si="92"/>
        <v>0</v>
      </c>
      <c r="AK180" s="129">
        <f t="shared" si="92"/>
        <v>0</v>
      </c>
      <c r="AL180" s="129">
        <f t="shared" si="92"/>
        <v>0</v>
      </c>
      <c r="AM180" s="129">
        <f t="shared" si="92"/>
        <v>0</v>
      </c>
      <c r="AN180" s="129">
        <f t="shared" si="92"/>
        <v>0</v>
      </c>
      <c r="AO180" s="53">
        <f t="shared" si="92"/>
        <v>4.0092655815427154</v>
      </c>
      <c r="AP180" s="130">
        <f t="shared" si="92"/>
        <v>6.054067597706692</v>
      </c>
      <c r="AQ180" s="22" t="s">
        <v>24</v>
      </c>
      <c r="AR180" s="141">
        <f>VLOOKUP($H180,'[1]Unit factor_selected'!$F$3:$AC$346,'[1]Unit factor_selected'!J$1,FALSE)</f>
        <v>38.947378942812897</v>
      </c>
      <c r="AS180" s="142">
        <f>VLOOKUP($H180,'[1]Unit factor_selected'!$F$3:$AC$346,'[1]Unit factor_selected'!K$1,FALSE)</f>
        <v>537.91601974974401</v>
      </c>
      <c r="AT180" s="142">
        <f>VLOOKUP($H180,'[1]Unit factor_selected'!$F$3:$AC$346,'[1]Unit factor_selected'!L$1,FALSE)</f>
        <v>0.32847537212824102</v>
      </c>
      <c r="AU180" s="142">
        <f>VLOOKUP($H180,'[1]Unit factor_selected'!$F$3:$AC$346,'[1]Unit factor_selected'!M$1,FALSE)</f>
        <v>9.6140108710530594</v>
      </c>
      <c r="AV180" s="142">
        <f>VLOOKUP($H180,'[1]Unit factor_selected'!$F$3:$AC$346,'[1]Unit factor_selected'!N$1,FALSE)</f>
        <v>2.6710803070434199</v>
      </c>
      <c r="AW180" s="142">
        <f>VLOOKUP($H180,'[1]Unit factor_selected'!$F$3:$AC$346,'[1]Unit factor_selected'!O$1,FALSE)</f>
        <v>2.9363203521578101E-2</v>
      </c>
      <c r="AX180" s="142">
        <f>VLOOKUP($H180,'[1]Unit factor_selected'!$F$3:$AC$346,'[1]Unit factor_selected'!P$1,FALSE)</f>
        <v>39.298262581073097</v>
      </c>
      <c r="AY180" s="142">
        <f>VLOOKUP($H180,'[1]Unit factor_selected'!$F$3:$AC$346,'[1]Unit factor_selected'!Q$1,FALSE)</f>
        <v>4.28504638405626</v>
      </c>
      <c r="AZ180" s="142">
        <f>VLOOKUP($H180,'[1]Unit factor_selected'!$F$3:$AC$346,'[1]Unit factor_selected'!R$1,FALSE)</f>
        <v>71.516914133404995</v>
      </c>
      <c r="BA180" s="142">
        <f>VLOOKUP($H180,'[1]Unit factor_selected'!$F$3:$AC$346,'[1]Unit factor_selected'!S$1,FALSE)</f>
        <v>0.87536937314916496</v>
      </c>
      <c r="BB180" s="142">
        <f>VLOOKUP($H180,'[1]Unit factor_selected'!$F$3:$AC$346,'[1]Unit factor_selected'!T$1,FALSE)</f>
        <v>1.03672351907189</v>
      </c>
      <c r="BC180" s="142">
        <f>VLOOKUP($H180,'[1]Unit factor_selected'!$F$3:$AC$346,'[1]Unit factor_selected'!U$1,FALSE)</f>
        <v>3.51669958884565</v>
      </c>
      <c r="BD180" s="142">
        <f>VLOOKUP($H180,'[1]Unit factor_selected'!$F$3:$AC$346,'[1]Unit factor_selected'!V$1,FALSE)</f>
        <v>1.0658604215845399E-2</v>
      </c>
      <c r="BE180" s="142">
        <f>VLOOKUP($H180,'[1]Unit factor_selected'!$F$3:$AC$346,'[1]Unit factor_selected'!W$1,FALSE)</f>
        <v>8.4328551249365997</v>
      </c>
      <c r="BF180" s="142">
        <f>VLOOKUP($H180,'[1]Unit factor_selected'!$F$3:$AC$346,'[1]Unit factor_selected'!X$1,FALSE)</f>
        <v>0.150096945992649</v>
      </c>
      <c r="BG180" s="142">
        <f>VLOOKUP($H180,'[1]Unit factor_selected'!$F$3:$AC$346,'[1]Unit factor_selected'!Y$1,FALSE)</f>
        <v>0.15139984638576201</v>
      </c>
      <c r="BH180" s="142">
        <f>VLOOKUP($H180,'[1]Unit factor_selected'!$F$3:$AC$346,'[1]Unit factor_selected'!Z$1,FALSE)</f>
        <v>1.47694279498156E-5</v>
      </c>
      <c r="BI180" s="142">
        <f>VLOOKUP($H180,'[1]Unit factor_selected'!$F$3:$AC$346,'[1]Unit factor_selected'!AA$1,FALSE)</f>
        <v>0.207975885997013</v>
      </c>
      <c r="BJ180" s="142">
        <f>VLOOKUP($H180,'[1]Unit factor_selected'!$F$3:$AC$346,'[1]Unit factor_selected'!AB$1,FALSE)</f>
        <v>193.369661695476</v>
      </c>
      <c r="BK180" s="143">
        <f>VLOOKUP($H180,'[1]Unit factor_selected'!$F$3:$AC$346,'[1]Unit factor_selected'!AC$1,FALSE)</f>
        <v>0.51599820093355397</v>
      </c>
    </row>
    <row r="181" spans="2:63" s="9" customFormat="1" x14ac:dyDescent="0.2">
      <c r="B181" s="61"/>
      <c r="C181" s="61"/>
      <c r="D181" s="61"/>
      <c r="E181" s="121"/>
      <c r="F181" s="248"/>
      <c r="G181" s="64" t="str">
        <f>'[1]Unit factor_selected'!E90</f>
        <v>CN</v>
      </c>
      <c r="H181" s="249" t="str">
        <f>'[1]Unit factor_selected'!F90</f>
        <v>8249e208-898f-4655-ba78-edb290f1ea91</v>
      </c>
      <c r="I181" s="65">
        <f>I261</f>
        <v>0.6</v>
      </c>
      <c r="J181" s="250"/>
      <c r="K181" s="246"/>
      <c r="L181" s="247"/>
      <c r="M181" s="247"/>
      <c r="N181" s="247"/>
      <c r="O181" s="247"/>
      <c r="P181" s="247"/>
      <c r="Q181" s="69"/>
      <c r="R181" s="69"/>
      <c r="S181" s="247"/>
      <c r="T181" s="247"/>
      <c r="U181" s="247"/>
      <c r="V181" s="247"/>
      <c r="W181" s="247"/>
      <c r="X181" s="247"/>
      <c r="Y181" s="69"/>
      <c r="Z181" s="137"/>
      <c r="AA181" s="138">
        <f t="shared" ref="AA181:AA182" si="93">$I181*K$180</f>
        <v>0</v>
      </c>
      <c r="AB181" s="139">
        <f t="shared" si="92"/>
        <v>0</v>
      </c>
      <c r="AC181" s="139">
        <f t="shared" si="92"/>
        <v>0</v>
      </c>
      <c r="AD181" s="139">
        <f t="shared" si="92"/>
        <v>0</v>
      </c>
      <c r="AE181" s="139">
        <f t="shared" si="92"/>
        <v>0</v>
      </c>
      <c r="AF181" s="139">
        <f t="shared" si="92"/>
        <v>0</v>
      </c>
      <c r="AG181" s="73">
        <f t="shared" si="92"/>
        <v>3.9762719108999343</v>
      </c>
      <c r="AH181" s="73">
        <f t="shared" si="92"/>
        <v>5.9506067543627559</v>
      </c>
      <c r="AI181" s="139">
        <f t="shared" si="92"/>
        <v>0</v>
      </c>
      <c r="AJ181" s="139">
        <f t="shared" si="92"/>
        <v>0</v>
      </c>
      <c r="AK181" s="139">
        <f t="shared" si="92"/>
        <v>0</v>
      </c>
      <c r="AL181" s="139">
        <f t="shared" si="92"/>
        <v>0</v>
      </c>
      <c r="AM181" s="139">
        <f t="shared" si="92"/>
        <v>0</v>
      </c>
      <c r="AN181" s="139">
        <f t="shared" si="92"/>
        <v>0</v>
      </c>
      <c r="AO181" s="73">
        <f t="shared" si="92"/>
        <v>8.0185311630854308</v>
      </c>
      <c r="AP181" s="140">
        <f t="shared" si="92"/>
        <v>12.108135195413384</v>
      </c>
      <c r="AQ181" s="22" t="s">
        <v>24</v>
      </c>
      <c r="AR181" s="141">
        <f>VLOOKUP($H181,'[1]Unit factor_selected'!$F$3:$AC$346,'[1]Unit factor_selected'!J$1,FALSE)</f>
        <v>43.297683887492099</v>
      </c>
      <c r="AS181" s="142">
        <f>VLOOKUP($H181,'[1]Unit factor_selected'!$F$3:$AC$346,'[1]Unit factor_selected'!K$1,FALSE)</f>
        <v>575.26537423981699</v>
      </c>
      <c r="AT181" s="142">
        <f>VLOOKUP($H181,'[1]Unit factor_selected'!$F$3:$AC$346,'[1]Unit factor_selected'!L$1,FALSE)</f>
        <v>7.3445631573042E-2</v>
      </c>
      <c r="AU181" s="142">
        <f>VLOOKUP($H181,'[1]Unit factor_selected'!$F$3:$AC$346,'[1]Unit factor_selected'!M$1,FALSE)</f>
        <v>9.3896691143183109</v>
      </c>
      <c r="AV181" s="142">
        <f>VLOOKUP($H181,'[1]Unit factor_selected'!$F$3:$AC$346,'[1]Unit factor_selected'!N$1,FALSE)</f>
        <v>2.5284181856032202</v>
      </c>
      <c r="AW181" s="142">
        <f>VLOOKUP($H181,'[1]Unit factor_selected'!$F$3:$AC$346,'[1]Unit factor_selected'!O$1,FALSE)</f>
        <v>1.7985283059604298E-2</v>
      </c>
      <c r="AX181" s="142">
        <f>VLOOKUP($H181,'[1]Unit factor_selected'!$F$3:$AC$346,'[1]Unit factor_selected'!P$1,FALSE)</f>
        <v>44.223965122420999</v>
      </c>
      <c r="AY181" s="142">
        <f>VLOOKUP($H181,'[1]Unit factor_selected'!$F$3:$AC$346,'[1]Unit factor_selected'!Q$1,FALSE)</f>
        <v>3.82426883975078</v>
      </c>
      <c r="AZ181" s="142">
        <f>VLOOKUP($H181,'[1]Unit factor_selected'!$F$3:$AC$346,'[1]Unit factor_selected'!R$1,FALSE)</f>
        <v>61.207998138186397</v>
      </c>
      <c r="BA181" s="142">
        <f>VLOOKUP($H181,'[1]Unit factor_selected'!$F$3:$AC$346,'[1]Unit factor_selected'!S$1,FALSE)</f>
        <v>4.2097812500056397</v>
      </c>
      <c r="BB181" s="142">
        <f>VLOOKUP($H181,'[1]Unit factor_selected'!$F$3:$AC$346,'[1]Unit factor_selected'!T$1,FALSE)</f>
        <v>1.0130550494955199</v>
      </c>
      <c r="BC181" s="142">
        <f>VLOOKUP($H181,'[1]Unit factor_selected'!$F$3:$AC$346,'[1]Unit factor_selected'!U$1,FALSE)</f>
        <v>3.2962074126760199</v>
      </c>
      <c r="BD181" s="142">
        <f>VLOOKUP($H181,'[1]Unit factor_selected'!$F$3:$AC$346,'[1]Unit factor_selected'!V$1,FALSE)</f>
        <v>1.0024160909262799E-2</v>
      </c>
      <c r="BE181" s="142">
        <f>VLOOKUP($H181,'[1]Unit factor_selected'!$F$3:$AC$346,'[1]Unit factor_selected'!W$1,FALSE)</f>
        <v>8.4401443958425997</v>
      </c>
      <c r="BF181" s="142">
        <f>VLOOKUP($H181,'[1]Unit factor_selected'!$F$3:$AC$346,'[1]Unit factor_selected'!X$1,FALSE)</f>
        <v>0.119573020908436</v>
      </c>
      <c r="BG181" s="142">
        <f>VLOOKUP($H181,'[1]Unit factor_selected'!$F$3:$AC$346,'[1]Unit factor_selected'!Y$1,FALSE)</f>
        <v>0.120716045954462</v>
      </c>
      <c r="BH181" s="142">
        <f>VLOOKUP($H181,'[1]Unit factor_selected'!$F$3:$AC$346,'[1]Unit factor_selected'!Z$1,FALSE)</f>
        <v>1.4289936155582201E-5</v>
      </c>
      <c r="BI181" s="142">
        <f>VLOOKUP($H181,'[1]Unit factor_selected'!$F$3:$AC$346,'[1]Unit factor_selected'!AA$1,FALSE)</f>
        <v>0.17706341169536499</v>
      </c>
      <c r="BJ181" s="142">
        <f>VLOOKUP($H181,'[1]Unit factor_selected'!$F$3:$AC$346,'[1]Unit factor_selected'!AB$1,FALSE)</f>
        <v>198.36896157716299</v>
      </c>
      <c r="BK181" s="143">
        <f>VLOOKUP($H181,'[1]Unit factor_selected'!$F$3:$AC$346,'[1]Unit factor_selected'!AC$1,FALSE)</f>
        <v>0.55551925938589797</v>
      </c>
    </row>
    <row r="182" spans="2:63" s="9" customFormat="1" x14ac:dyDescent="0.2">
      <c r="B182" s="61"/>
      <c r="C182" s="61"/>
      <c r="D182" s="61"/>
      <c r="E182" s="121"/>
      <c r="F182" s="248"/>
      <c r="G182" s="64" t="str">
        <f>'[1]Unit factor_selected'!E92</f>
        <v>AR</v>
      </c>
      <c r="H182" s="249" t="str">
        <f>'[1]Unit factor_selected'!F92</f>
        <v>e1e041de-1a21-4d7a-88ef-e1499c686e59</v>
      </c>
      <c r="I182" s="65">
        <f>I262</f>
        <v>0.1</v>
      </c>
      <c r="J182" s="250"/>
      <c r="K182" s="246"/>
      <c r="L182" s="247"/>
      <c r="M182" s="247"/>
      <c r="N182" s="247"/>
      <c r="O182" s="247"/>
      <c r="P182" s="247"/>
      <c r="Q182" s="69"/>
      <c r="R182" s="69"/>
      <c r="S182" s="247"/>
      <c r="T182" s="247"/>
      <c r="U182" s="247"/>
      <c r="V182" s="247"/>
      <c r="W182" s="247"/>
      <c r="X182" s="247"/>
      <c r="Y182" s="69"/>
      <c r="Z182" s="137"/>
      <c r="AA182" s="138">
        <f t="shared" si="93"/>
        <v>0</v>
      </c>
      <c r="AB182" s="139">
        <f t="shared" si="92"/>
        <v>0</v>
      </c>
      <c r="AC182" s="139">
        <f t="shared" si="92"/>
        <v>0</v>
      </c>
      <c r="AD182" s="139">
        <f t="shared" si="92"/>
        <v>0</v>
      </c>
      <c r="AE182" s="139">
        <f t="shared" si="92"/>
        <v>0</v>
      </c>
      <c r="AF182" s="139">
        <f t="shared" si="92"/>
        <v>0</v>
      </c>
      <c r="AG182" s="73">
        <f t="shared" si="92"/>
        <v>0.66271198514998908</v>
      </c>
      <c r="AH182" s="73">
        <f t="shared" si="92"/>
        <v>0.99176779239379265</v>
      </c>
      <c r="AI182" s="139">
        <f t="shared" si="92"/>
        <v>0</v>
      </c>
      <c r="AJ182" s="139">
        <f t="shared" si="92"/>
        <v>0</v>
      </c>
      <c r="AK182" s="139">
        <f t="shared" si="92"/>
        <v>0</v>
      </c>
      <c r="AL182" s="139">
        <f t="shared" si="92"/>
        <v>0</v>
      </c>
      <c r="AM182" s="139">
        <f t="shared" si="92"/>
        <v>0</v>
      </c>
      <c r="AN182" s="139">
        <f t="shared" si="92"/>
        <v>0</v>
      </c>
      <c r="AO182" s="73">
        <f t="shared" si="92"/>
        <v>1.3364218605142386</v>
      </c>
      <c r="AP182" s="140">
        <f t="shared" si="92"/>
        <v>2.0180225325688972</v>
      </c>
      <c r="AQ182" s="22" t="s">
        <v>24</v>
      </c>
      <c r="AR182" s="141">
        <f>VLOOKUP($H182,'[1]Unit factor_selected'!$F$3:$AC$346,'[1]Unit factor_selected'!J$1,FALSE)</f>
        <v>32.523690037149997</v>
      </c>
      <c r="AS182" s="142">
        <f>VLOOKUP($H182,'[1]Unit factor_selected'!$F$3:$AC$346,'[1]Unit factor_selected'!K$1,FALSE)</f>
        <v>541.18052278622201</v>
      </c>
      <c r="AT182" s="142">
        <f>VLOOKUP($H182,'[1]Unit factor_selected'!$F$3:$AC$346,'[1]Unit factor_selected'!L$1,FALSE)</f>
        <v>4.4621679986926198E-2</v>
      </c>
      <c r="AU182" s="142">
        <f>VLOOKUP($H182,'[1]Unit factor_selected'!$F$3:$AC$346,'[1]Unit factor_selected'!M$1,FALSE)</f>
        <v>9.2181395192302595</v>
      </c>
      <c r="AV182" s="142">
        <f>VLOOKUP($H182,'[1]Unit factor_selected'!$F$3:$AC$346,'[1]Unit factor_selected'!N$1,FALSE)</f>
        <v>2.4084548354069701</v>
      </c>
      <c r="AW182" s="142">
        <f>VLOOKUP($H182,'[1]Unit factor_selected'!$F$3:$AC$346,'[1]Unit factor_selected'!O$1,FALSE)</f>
        <v>1.3989338276629E-2</v>
      </c>
      <c r="AX182" s="142">
        <f>VLOOKUP($H182,'[1]Unit factor_selected'!$F$3:$AC$346,'[1]Unit factor_selected'!P$1,FALSE)</f>
        <v>33.009916775675499</v>
      </c>
      <c r="AY182" s="142">
        <f>VLOOKUP($H182,'[1]Unit factor_selected'!$F$3:$AC$346,'[1]Unit factor_selected'!Q$1,FALSE)</f>
        <v>3.2111080972489101</v>
      </c>
      <c r="AZ182" s="142">
        <f>VLOOKUP($H182,'[1]Unit factor_selected'!$F$3:$AC$346,'[1]Unit factor_selected'!R$1,FALSE)</f>
        <v>52.203837634073103</v>
      </c>
      <c r="BA182" s="142">
        <f>VLOOKUP($H182,'[1]Unit factor_selected'!$F$3:$AC$346,'[1]Unit factor_selected'!S$1,FALSE)</f>
        <v>2.6447707673441601</v>
      </c>
      <c r="BB182" s="142">
        <f>VLOOKUP($H182,'[1]Unit factor_selected'!$F$3:$AC$346,'[1]Unit factor_selected'!T$1,FALSE)</f>
        <v>0.98516604513488903</v>
      </c>
      <c r="BC182" s="142">
        <f>VLOOKUP($H182,'[1]Unit factor_selected'!$F$3:$AC$346,'[1]Unit factor_selected'!U$1,FALSE)</f>
        <v>3.1230487546638699</v>
      </c>
      <c r="BD182" s="142">
        <f>VLOOKUP($H182,'[1]Unit factor_selected'!$F$3:$AC$346,'[1]Unit factor_selected'!V$1,FALSE)</f>
        <v>9.79104576565323E-3</v>
      </c>
      <c r="BE182" s="142">
        <f>VLOOKUP($H182,'[1]Unit factor_selected'!$F$3:$AC$346,'[1]Unit factor_selected'!W$1,FALSE)</f>
        <v>8.4367194080839507</v>
      </c>
      <c r="BF182" s="142">
        <f>VLOOKUP($H182,'[1]Unit factor_selected'!$F$3:$AC$346,'[1]Unit factor_selected'!X$1,FALSE)</f>
        <v>6.9185678732699596E-2</v>
      </c>
      <c r="BG182" s="142">
        <f>VLOOKUP($H182,'[1]Unit factor_selected'!$F$3:$AC$346,'[1]Unit factor_selected'!Y$1,FALSE)</f>
        <v>7.0705764261808898E-2</v>
      </c>
      <c r="BH182" s="142">
        <f>VLOOKUP($H182,'[1]Unit factor_selected'!$F$3:$AC$346,'[1]Unit factor_selected'!Z$1,FALSE)</f>
        <v>3.44948035495889E-5</v>
      </c>
      <c r="BI182" s="142">
        <f>VLOOKUP($H182,'[1]Unit factor_selected'!$F$3:$AC$346,'[1]Unit factor_selected'!AA$1,FALSE)</f>
        <v>0.119362377598293</v>
      </c>
      <c r="BJ182" s="142">
        <f>VLOOKUP($H182,'[1]Unit factor_selected'!$F$3:$AC$346,'[1]Unit factor_selected'!AB$1,FALSE)</f>
        <v>196.50322381389199</v>
      </c>
      <c r="BK182" s="143">
        <f>VLOOKUP($H182,'[1]Unit factor_selected'!$F$3:$AC$346,'[1]Unit factor_selected'!AC$1,FALSE)</f>
        <v>0.92652845127142702</v>
      </c>
    </row>
    <row r="183" spans="2:63" s="9" customFormat="1" x14ac:dyDescent="0.2">
      <c r="B183" s="61"/>
      <c r="C183" s="61"/>
      <c r="D183" s="61"/>
      <c r="E183" s="121"/>
      <c r="F183" s="248"/>
      <c r="G183" s="64" t="str">
        <f>'[1]Unit factor_selected'!E89</f>
        <v>US</v>
      </c>
      <c r="H183" s="249" t="str">
        <f>'[1]Unit factor_selected'!F89</f>
        <v>a2b0ae85-1b92-42a3-a010-0dbe857ce0a0</v>
      </c>
      <c r="I183" s="65">
        <f>I263</f>
        <v>0</v>
      </c>
      <c r="J183" s="250"/>
      <c r="K183" s="246"/>
      <c r="L183" s="247"/>
      <c r="M183" s="247"/>
      <c r="N183" s="247"/>
      <c r="O183" s="247"/>
      <c r="P183" s="247"/>
      <c r="Q183" s="69"/>
      <c r="R183" s="69"/>
      <c r="S183" s="247"/>
      <c r="T183" s="247"/>
      <c r="U183" s="247"/>
      <c r="V183" s="247"/>
      <c r="W183" s="247"/>
      <c r="X183" s="247"/>
      <c r="Y183" s="69"/>
      <c r="Z183" s="137"/>
      <c r="AA183" s="138">
        <f>$I183*K$180</f>
        <v>0</v>
      </c>
      <c r="AB183" s="139">
        <f t="shared" si="92"/>
        <v>0</v>
      </c>
      <c r="AC183" s="139">
        <f t="shared" si="92"/>
        <v>0</v>
      </c>
      <c r="AD183" s="139">
        <f t="shared" si="92"/>
        <v>0</v>
      </c>
      <c r="AE183" s="139">
        <f t="shared" si="92"/>
        <v>0</v>
      </c>
      <c r="AF183" s="139">
        <f t="shared" si="92"/>
        <v>0</v>
      </c>
      <c r="AG183" s="73">
        <f t="shared" si="92"/>
        <v>0</v>
      </c>
      <c r="AH183" s="73">
        <f t="shared" si="92"/>
        <v>0</v>
      </c>
      <c r="AI183" s="139">
        <f t="shared" si="92"/>
        <v>0</v>
      </c>
      <c r="AJ183" s="139">
        <f t="shared" si="92"/>
        <v>0</v>
      </c>
      <c r="AK183" s="139">
        <f t="shared" si="92"/>
        <v>0</v>
      </c>
      <c r="AL183" s="139">
        <f t="shared" si="92"/>
        <v>0</v>
      </c>
      <c r="AM183" s="139">
        <f t="shared" si="92"/>
        <v>0</v>
      </c>
      <c r="AN183" s="139">
        <f t="shared" si="92"/>
        <v>0</v>
      </c>
      <c r="AO183" s="73">
        <f t="shared" si="92"/>
        <v>0</v>
      </c>
      <c r="AP183" s="140">
        <f t="shared" si="92"/>
        <v>0</v>
      </c>
      <c r="AQ183" s="22" t="s">
        <v>24</v>
      </c>
      <c r="AR183" s="141">
        <f>VLOOKUP($H183,'[1]Unit factor_selected'!$F$3:$AC$346,'[1]Unit factor_selected'!J$1,FALSE)</f>
        <v>36.534082248497398</v>
      </c>
      <c r="AS183" s="142">
        <f>VLOOKUP($H183,'[1]Unit factor_selected'!$F$3:$AC$346,'[1]Unit factor_selected'!K$1,FALSE)</f>
        <v>658.92205980350798</v>
      </c>
      <c r="AT183" s="142">
        <f>VLOOKUP($H183,'[1]Unit factor_selected'!$F$3:$AC$346,'[1]Unit factor_selected'!L$1,FALSE)</f>
        <v>7.4729213133911093E-2</v>
      </c>
      <c r="AU183" s="142">
        <f>VLOOKUP($H183,'[1]Unit factor_selected'!$F$3:$AC$346,'[1]Unit factor_selected'!M$1,FALSE)</f>
        <v>8.9608620175933709</v>
      </c>
      <c r="AV183" s="142">
        <f>VLOOKUP($H183,'[1]Unit factor_selected'!$F$3:$AC$346,'[1]Unit factor_selected'!N$1,FALSE)</f>
        <v>2.78501018301611</v>
      </c>
      <c r="AW183" s="142">
        <f>VLOOKUP($H183,'[1]Unit factor_selected'!$F$3:$AC$346,'[1]Unit factor_selected'!O$1,FALSE)</f>
        <v>1.8270184670917899E-2</v>
      </c>
      <c r="AX183" s="142">
        <f>VLOOKUP($H183,'[1]Unit factor_selected'!$F$3:$AC$346,'[1]Unit factor_selected'!P$1,FALSE)</f>
        <v>37.079895230771001</v>
      </c>
      <c r="AY183" s="142">
        <f>VLOOKUP($H183,'[1]Unit factor_selected'!$F$3:$AC$346,'[1]Unit factor_selected'!Q$1,FALSE)</f>
        <v>3.9124440194189698</v>
      </c>
      <c r="AZ183" s="142">
        <f>VLOOKUP($H183,'[1]Unit factor_selected'!$F$3:$AC$346,'[1]Unit factor_selected'!R$1,FALSE)</f>
        <v>59.056365812994997</v>
      </c>
      <c r="BA183" s="142">
        <f>VLOOKUP($H183,'[1]Unit factor_selected'!$F$3:$AC$346,'[1]Unit factor_selected'!S$1,FALSE)</f>
        <v>4.7884757929857296</v>
      </c>
      <c r="BB183" s="142">
        <f>VLOOKUP($H183,'[1]Unit factor_selected'!$F$3:$AC$346,'[1]Unit factor_selected'!T$1,FALSE)</f>
        <v>0.78844072782899</v>
      </c>
      <c r="BC183" s="142">
        <f>VLOOKUP($H183,'[1]Unit factor_selected'!$F$3:$AC$346,'[1]Unit factor_selected'!U$1,FALSE)</f>
        <v>3.6482332961803001</v>
      </c>
      <c r="BD183" s="142">
        <f>VLOOKUP($H183,'[1]Unit factor_selected'!$F$3:$AC$346,'[1]Unit factor_selected'!V$1,FALSE)</f>
        <v>2.74756750934329E-3</v>
      </c>
      <c r="BE183" s="142">
        <f>VLOOKUP($H183,'[1]Unit factor_selected'!$F$3:$AC$346,'[1]Unit factor_selected'!W$1,FALSE)</f>
        <v>8.8483164956279801</v>
      </c>
      <c r="BF183" s="142">
        <f>VLOOKUP($H183,'[1]Unit factor_selected'!$F$3:$AC$346,'[1]Unit factor_selected'!X$1,FALSE)</f>
        <v>6.3971100846941603E-2</v>
      </c>
      <c r="BG183" s="142">
        <f>VLOOKUP($H183,'[1]Unit factor_selected'!$F$3:$AC$346,'[1]Unit factor_selected'!Y$1,FALSE)</f>
        <v>6.5136716114221505E-2</v>
      </c>
      <c r="BH183" s="142">
        <f>VLOOKUP($H183,'[1]Unit factor_selected'!$F$3:$AC$346,'[1]Unit factor_selected'!Z$1,FALSE)</f>
        <v>1.5505561742810001E-5</v>
      </c>
      <c r="BI183" s="142">
        <f>VLOOKUP($H183,'[1]Unit factor_selected'!$F$3:$AC$346,'[1]Unit factor_selected'!AA$1,FALSE)</f>
        <v>0.141512696373335</v>
      </c>
      <c r="BJ183" s="142">
        <f>VLOOKUP($H183,'[1]Unit factor_selected'!$F$3:$AC$346,'[1]Unit factor_selected'!AB$1,FALSE)</f>
        <v>208.11784860418001</v>
      </c>
      <c r="BK183" s="143">
        <f>VLOOKUP($H183,'[1]Unit factor_selected'!$F$3:$AC$346,'[1]Unit factor_selected'!AC$1,FALSE)</f>
        <v>3.1772747011054201</v>
      </c>
    </row>
    <row r="184" spans="2:63" x14ac:dyDescent="0.2">
      <c r="B184" s="61"/>
      <c r="C184" s="61"/>
      <c r="D184" s="61"/>
      <c r="E184" s="251" t="str">
        <f>[1]LCI!S7</f>
        <v>TEOS</v>
      </c>
      <c r="F184" s="102" t="str">
        <f>'[1]Unit factor_selected'!D314</f>
        <v>market for tetraethyl orthosilicate | tetraethyl orthosilicate | Cutoff, U</v>
      </c>
      <c r="G184" s="64" t="str">
        <f>'[1]Unit factor_selected'!E314</f>
        <v>GLO</v>
      </c>
      <c r="H184" s="3" t="str">
        <f>'[1]Unit factor_selected'!F314</f>
        <v>56c3e3bd-fd64-3f06-8b01-de8ec01cb60b</v>
      </c>
      <c r="I184" s="65">
        <v>1</v>
      </c>
      <c r="J184" s="65">
        <f t="shared" ref="J184:J185" si="94">I184</f>
        <v>1</v>
      </c>
      <c r="K184" s="252">
        <v>0</v>
      </c>
      <c r="L184" s="253">
        <v>0</v>
      </c>
      <c r="M184" s="253">
        <v>0</v>
      </c>
      <c r="N184" s="253">
        <v>0</v>
      </c>
      <c r="O184" s="253">
        <v>0</v>
      </c>
      <c r="P184" s="253">
        <v>0</v>
      </c>
      <c r="Q184" s="104">
        <f>'[1]EV proj_BAU'!AF78</f>
        <v>1.4707099200801956</v>
      </c>
      <c r="R184" s="104">
        <f>'[1]EV proj_BAU'!AG78</f>
        <v>2.0912774951291793</v>
      </c>
      <c r="S184" s="253">
        <v>0</v>
      </c>
      <c r="T184" s="253">
        <v>0</v>
      </c>
      <c r="U184" s="253">
        <v>0</v>
      </c>
      <c r="V184" s="253">
        <v>0</v>
      </c>
      <c r="W184" s="253">
        <v>0</v>
      </c>
      <c r="X184" s="253">
        <v>0</v>
      </c>
      <c r="Y184" s="104">
        <f>'[1]EV proj_BAU'!AJ78</f>
        <v>2.7830730461931141</v>
      </c>
      <c r="Z184" s="158">
        <f>'[1]EV proj_BAU'!AK78</f>
        <v>2.7132337891454736</v>
      </c>
      <c r="AA184" s="71">
        <f>$I184*K184</f>
        <v>0</v>
      </c>
      <c r="AB184" s="72">
        <f t="shared" ref="AB184:AP185" si="95">$I184*L184</f>
        <v>0</v>
      </c>
      <c r="AC184" s="72">
        <f t="shared" si="95"/>
        <v>0</v>
      </c>
      <c r="AD184" s="72">
        <f t="shared" si="95"/>
        <v>0</v>
      </c>
      <c r="AE184" s="72">
        <f t="shared" si="95"/>
        <v>0</v>
      </c>
      <c r="AF184" s="72">
        <f t="shared" si="95"/>
        <v>0</v>
      </c>
      <c r="AG184" s="73">
        <f t="shared" si="95"/>
        <v>1.4707099200801956</v>
      </c>
      <c r="AH184" s="73">
        <f t="shared" si="95"/>
        <v>2.0912774951291793</v>
      </c>
      <c r="AI184" s="72">
        <f t="shared" si="95"/>
        <v>0</v>
      </c>
      <c r="AJ184" s="72">
        <f t="shared" si="95"/>
        <v>0</v>
      </c>
      <c r="AK184" s="72">
        <f t="shared" si="95"/>
        <v>0</v>
      </c>
      <c r="AL184" s="72">
        <f t="shared" si="95"/>
        <v>0</v>
      </c>
      <c r="AM184" s="72">
        <f t="shared" si="95"/>
        <v>0</v>
      </c>
      <c r="AN184" s="72">
        <f t="shared" si="95"/>
        <v>0</v>
      </c>
      <c r="AO184" s="73">
        <f t="shared" si="95"/>
        <v>2.7830730461931141</v>
      </c>
      <c r="AP184" s="140">
        <f t="shared" si="95"/>
        <v>2.7132337891454736</v>
      </c>
      <c r="AQ184" s="75" t="str">
        <f>VLOOKUP($H184,'[1]Unit factor_selected'!$F$3:$AC$346,'[1]Unit factor_selected'!H$1,FALSE)</f>
        <v>kg</v>
      </c>
      <c r="AR184" s="76">
        <f>VLOOKUP($H184,'[1]Unit factor_selected'!$F$3:$AC$346,'[1]Unit factor_selected'!J$1,FALSE)</f>
        <v>4.539935303</v>
      </c>
      <c r="AS184" s="6">
        <f>VLOOKUP($H184,'[1]Unit factor_selected'!$F$3:$AC$346,'[1]Unit factor_selected'!K$1,FALSE)</f>
        <v>106.84922640000001</v>
      </c>
      <c r="AT184" s="7">
        <f>VLOOKUP($H184,'[1]Unit factor_selected'!$F$3:$AC$346,'[1]Unit factor_selected'!L$1,FALSE)</f>
        <v>7.0783520000000004E-3</v>
      </c>
      <c r="AU184" s="5">
        <f>VLOOKUP($H184,'[1]Unit factor_selected'!$F$3:$AC$346,'[1]Unit factor_selected'!M$1,FALSE)</f>
        <v>1.9554688520000001</v>
      </c>
      <c r="AV184" s="7">
        <f>VLOOKUP($H184,'[1]Unit factor_selected'!$F$3:$AC$346,'[1]Unit factor_selected'!N$1,FALSE)</f>
        <v>0.189740933</v>
      </c>
      <c r="AW184" s="7">
        <f>VLOOKUP($H184,'[1]Unit factor_selected'!$F$3:$AC$346,'[1]Unit factor_selected'!O$1,FALSE)</f>
        <v>1.9230899999999999E-3</v>
      </c>
      <c r="AX184" s="5">
        <f>VLOOKUP($H184,'[1]Unit factor_selected'!$F$3:$AC$346,'[1]Unit factor_selected'!P$1,FALSE)</f>
        <v>4.6219578749999997</v>
      </c>
      <c r="AY184" s="7">
        <f>VLOOKUP($H184,'[1]Unit factor_selected'!$F$3:$AC$346,'[1]Unit factor_selected'!Q$1,FALSE)</f>
        <v>0.24444222700000001</v>
      </c>
      <c r="AZ184" s="5">
        <f>VLOOKUP($H184,'[1]Unit factor_selected'!$F$3:$AC$346,'[1]Unit factor_selected'!R$1,FALSE)</f>
        <v>4.2450395089999997</v>
      </c>
      <c r="BA184" s="7">
        <f>VLOOKUP($H184,'[1]Unit factor_selected'!$F$3:$AC$346,'[1]Unit factor_selected'!S$1,FALSE)</f>
        <v>0.35965393699999998</v>
      </c>
      <c r="BB184" s="7">
        <f>VLOOKUP($H184,'[1]Unit factor_selected'!$F$3:$AC$346,'[1]Unit factor_selected'!T$1,FALSE)</f>
        <v>6.4956097000000004E-2</v>
      </c>
      <c r="BC184" s="7">
        <f>VLOOKUP($H184,'[1]Unit factor_selected'!$F$3:$AC$346,'[1]Unit factor_selected'!U$1,FALSE)</f>
        <v>0.25087464599999998</v>
      </c>
      <c r="BD184" s="7">
        <f>VLOOKUP($H184,'[1]Unit factor_selected'!$F$3:$AC$346,'[1]Unit factor_selected'!V$1,FALSE)</f>
        <v>1.27859E-4</v>
      </c>
      <c r="BE184" s="7">
        <f>VLOOKUP($H184,'[1]Unit factor_selected'!$F$3:$AC$346,'[1]Unit factor_selected'!W$1,FALSE)</f>
        <v>1.3215812E-2</v>
      </c>
      <c r="BF184" s="7">
        <f>VLOOKUP($H184,'[1]Unit factor_selected'!$F$3:$AC$346,'[1]Unit factor_selected'!X$1,FALSE)</f>
        <v>1.0023842999999999E-2</v>
      </c>
      <c r="BG184" s="7">
        <f>VLOOKUP($H184,'[1]Unit factor_selected'!$F$3:$AC$346,'[1]Unit factor_selected'!Y$1,FALSE)</f>
        <v>1.0669708E-2</v>
      </c>
      <c r="BH184" s="7">
        <f>VLOOKUP($H184,'[1]Unit factor_selected'!$F$3:$AC$346,'[1]Unit factor_selected'!Z$1,FALSE)</f>
        <v>2.1600000000000001E-6</v>
      </c>
      <c r="BI184" s="7">
        <f>VLOOKUP($H184,'[1]Unit factor_selected'!$F$3:$AC$346,'[1]Unit factor_selected'!AA$1,FALSE)</f>
        <v>1.4406525E-2</v>
      </c>
      <c r="BJ184" s="5">
        <f>VLOOKUP($H184,'[1]Unit factor_selected'!$F$3:$AC$346,'[1]Unit factor_selected'!AB$1,FALSE)</f>
        <v>14.951657020000001</v>
      </c>
      <c r="BK184" s="77">
        <f>VLOOKUP($H184,'[1]Unit factor_selected'!$F$3:$AC$346,'[1]Unit factor_selected'!AC$1,FALSE)</f>
        <v>0.46917854799999997</v>
      </c>
    </row>
    <row r="185" spans="2:63" x14ac:dyDescent="0.2">
      <c r="B185" s="61"/>
      <c r="C185" s="61"/>
      <c r="D185" s="61"/>
      <c r="E185" s="251" t="str">
        <f>[1]LCI!S8</f>
        <v>metal working factory</v>
      </c>
      <c r="F185" s="203" t="str">
        <f>'[1]Unit factor_selected'!D315</f>
        <v>market for metal working factory | metal working factory | Cutoff, U</v>
      </c>
      <c r="G185" s="64" t="str">
        <f>'[1]Unit factor_selected'!E315</f>
        <v>GLO</v>
      </c>
      <c r="H185" s="3" t="str">
        <f>'[1]Unit factor_selected'!F315</f>
        <v>1ae17319-091b-339e-a98c-b4cee63f4604</v>
      </c>
      <c r="I185" s="65">
        <v>1</v>
      </c>
      <c r="J185" s="65">
        <f t="shared" si="94"/>
        <v>1</v>
      </c>
      <c r="K185" s="252">
        <v>0</v>
      </c>
      <c r="L185" s="253">
        <v>0</v>
      </c>
      <c r="M185" s="253">
        <v>0</v>
      </c>
      <c r="N185" s="253">
        <v>0</v>
      </c>
      <c r="O185" s="253">
        <v>0</v>
      </c>
      <c r="P185" s="253">
        <v>0</v>
      </c>
      <c r="Q185" s="254">
        <f>'[1]EV proj_BAU'!AF$77*[1]LCI!$H33</f>
        <v>2.9368739226300093E-9</v>
      </c>
      <c r="R185" s="254">
        <f>'[1]EV proj_BAU'!AJ$77*[1]LCI!$H33</f>
        <v>4.3951173844040911E-9</v>
      </c>
      <c r="S185" s="253">
        <v>0</v>
      </c>
      <c r="T185" s="253">
        <v>0</v>
      </c>
      <c r="U185" s="253">
        <v>0</v>
      </c>
      <c r="V185" s="253">
        <v>0</v>
      </c>
      <c r="W185" s="253">
        <v>0</v>
      </c>
      <c r="X185" s="253">
        <v>0</v>
      </c>
      <c r="Y185" s="254">
        <f>'[1]EV proj_BAU'!AG$77*[1]LCI!$H33</f>
        <v>5.9224860870573195E-9</v>
      </c>
      <c r="Z185" s="255">
        <f>'[1]EV proj_BAU'!AK$77*[1]LCI!$H33</f>
        <v>8.943067100016308E-9</v>
      </c>
      <c r="AA185" s="71">
        <f>$I185*K185</f>
        <v>0</v>
      </c>
      <c r="AB185" s="72">
        <f t="shared" si="95"/>
        <v>0</v>
      </c>
      <c r="AC185" s="72">
        <f t="shared" si="95"/>
        <v>0</v>
      </c>
      <c r="AD185" s="72">
        <f t="shared" si="95"/>
        <v>0</v>
      </c>
      <c r="AE185" s="72">
        <f t="shared" si="95"/>
        <v>0</v>
      </c>
      <c r="AF185" s="72">
        <f t="shared" si="95"/>
        <v>0</v>
      </c>
      <c r="AG185" s="73">
        <f t="shared" si="95"/>
        <v>2.9368739226300093E-9</v>
      </c>
      <c r="AH185" s="73">
        <f t="shared" si="95"/>
        <v>4.3951173844040911E-9</v>
      </c>
      <c r="AI185" s="72">
        <f t="shared" si="95"/>
        <v>0</v>
      </c>
      <c r="AJ185" s="72">
        <f t="shared" si="95"/>
        <v>0</v>
      </c>
      <c r="AK185" s="72">
        <f t="shared" si="95"/>
        <v>0</v>
      </c>
      <c r="AL185" s="72">
        <f t="shared" si="95"/>
        <v>0</v>
      </c>
      <c r="AM185" s="72">
        <f t="shared" si="95"/>
        <v>0</v>
      </c>
      <c r="AN185" s="72">
        <f t="shared" si="95"/>
        <v>0</v>
      </c>
      <c r="AO185" s="73">
        <f t="shared" si="95"/>
        <v>5.9224860870573195E-9</v>
      </c>
      <c r="AP185" s="140">
        <f t="shared" si="95"/>
        <v>8.943067100016308E-9</v>
      </c>
      <c r="AQ185" s="75" t="str">
        <f>VLOOKUP($H185,'[1]Unit factor_selected'!$F$3:$AC$346,'[1]Unit factor_selected'!H$1,FALSE)</f>
        <v>unit</v>
      </c>
      <c r="AR185" s="256">
        <f>VLOOKUP($H185,'[1]Unit factor_selected'!$F$3:$AC$346,'[1]Unit factor_selected'!J$1,FALSE)</f>
        <v>121341322.8</v>
      </c>
      <c r="AS185" s="7">
        <f>VLOOKUP($H185,'[1]Unit factor_selected'!$F$3:$AC$346,'[1]Unit factor_selected'!K$1,FALSE)</f>
        <v>2135645794</v>
      </c>
      <c r="AT185" s="7">
        <f>VLOOKUP($H185,'[1]Unit factor_selected'!$F$3:$AC$346,'[1]Unit factor_selected'!L$1,FALSE)</f>
        <v>256304.28030000001</v>
      </c>
      <c r="AU185" s="7">
        <f>VLOOKUP($H185,'[1]Unit factor_selected'!$F$3:$AC$346,'[1]Unit factor_selected'!M$1,FALSE)</f>
        <v>37852538.920000002</v>
      </c>
      <c r="AV185" s="7">
        <f>VLOOKUP($H185,'[1]Unit factor_selected'!$F$3:$AC$346,'[1]Unit factor_selected'!N$1,FALSE)</f>
        <v>7216073.2659999998</v>
      </c>
      <c r="AW185" s="7">
        <f>VLOOKUP($H185,'[1]Unit factor_selected'!$F$3:$AC$346,'[1]Unit factor_selected'!O$1,FALSE)</f>
        <v>27424.812030000001</v>
      </c>
      <c r="AX185" s="7">
        <f>VLOOKUP($H185,'[1]Unit factor_selected'!$F$3:$AC$346,'[1]Unit factor_selected'!P$1,FALSE)</f>
        <v>123119467</v>
      </c>
      <c r="AY185" s="7">
        <f>VLOOKUP($H185,'[1]Unit factor_selected'!$F$3:$AC$346,'[1]Unit factor_selected'!Q$1,FALSE)</f>
        <v>23924590.18</v>
      </c>
      <c r="AZ185" s="7">
        <f>VLOOKUP($H185,'[1]Unit factor_selected'!$F$3:$AC$346,'[1]Unit factor_selected'!R$1,FALSE)</f>
        <v>185604849.5</v>
      </c>
      <c r="BA185" s="7">
        <f>VLOOKUP($H185,'[1]Unit factor_selected'!$F$3:$AC$346,'[1]Unit factor_selected'!S$1,FALSE)</f>
        <v>4123555.0649999999</v>
      </c>
      <c r="BB185" s="7">
        <f>VLOOKUP($H185,'[1]Unit factor_selected'!$F$3:$AC$346,'[1]Unit factor_selected'!T$1,FALSE)</f>
        <v>53277068.990000002</v>
      </c>
      <c r="BC185" s="7">
        <f>VLOOKUP($H185,'[1]Unit factor_selected'!$F$3:$AC$346,'[1]Unit factor_selected'!U$1,FALSE)</f>
        <v>9911423.8819999993</v>
      </c>
      <c r="BD185" s="7">
        <f>VLOOKUP($H185,'[1]Unit factor_selected'!$F$3:$AC$346,'[1]Unit factor_selected'!V$1,FALSE)</f>
        <v>9938.9260520000007</v>
      </c>
      <c r="BE185" s="7">
        <f>VLOOKUP($H185,'[1]Unit factor_selected'!$F$3:$AC$346,'[1]Unit factor_selected'!W$1,FALSE)</f>
        <v>1730137.19</v>
      </c>
      <c r="BF185" s="7">
        <f>VLOOKUP($H185,'[1]Unit factor_selected'!$F$3:$AC$346,'[1]Unit factor_selected'!X$1,FALSE)</f>
        <v>519245.6813</v>
      </c>
      <c r="BG185" s="7">
        <f>VLOOKUP($H185,'[1]Unit factor_selected'!$F$3:$AC$346,'[1]Unit factor_selected'!Y$1,FALSE)</f>
        <v>546752.15289999999</v>
      </c>
      <c r="BH185" s="7">
        <f>VLOOKUP($H185,'[1]Unit factor_selected'!$F$3:$AC$346,'[1]Unit factor_selected'!Z$1,FALSE)</f>
        <v>46.365696239999998</v>
      </c>
      <c r="BI185" s="7">
        <f>VLOOKUP($H185,'[1]Unit factor_selected'!$F$3:$AC$346,'[1]Unit factor_selected'!AA$1,FALSE)</f>
        <v>752895.47329999995</v>
      </c>
      <c r="BJ185" s="7">
        <f>VLOOKUP($H185,'[1]Unit factor_selected'!$F$3:$AC$346,'[1]Unit factor_selected'!AB$1,FALSE)</f>
        <v>530607038.5</v>
      </c>
      <c r="BK185" s="77">
        <f>VLOOKUP($H185,'[1]Unit factor_selected'!$F$3:$AC$346,'[1]Unit factor_selected'!AC$1,FALSE)</f>
        <v>1007903.629</v>
      </c>
    </row>
    <row r="186" spans="2:63" x14ac:dyDescent="0.2">
      <c r="B186" s="61"/>
      <c r="C186" s="61"/>
      <c r="D186" s="61"/>
      <c r="E186" s="121" t="s">
        <v>35</v>
      </c>
      <c r="F186" s="63" t="str">
        <f>F133</f>
        <v>market for electricity, medium voltage | electricity, medium voltage | Cutoff</v>
      </c>
      <c r="G186" s="64" t="str">
        <f>G133</f>
        <v>US</v>
      </c>
      <c r="H186" s="3" t="str">
        <f>H133</f>
        <v>c8427d94-a0eb-34c5-b306-c01919d79911</v>
      </c>
      <c r="I186" s="65">
        <f>I191</f>
        <v>0.1</v>
      </c>
      <c r="J186" s="66">
        <f>SUM(I186:I190)</f>
        <v>1</v>
      </c>
      <c r="K186" s="257">
        <v>0</v>
      </c>
      <c r="L186" s="258">
        <v>0</v>
      </c>
      <c r="M186" s="258">
        <v>0</v>
      </c>
      <c r="N186" s="258">
        <v>0</v>
      </c>
      <c r="O186" s="258">
        <v>0</v>
      </c>
      <c r="P186" s="258">
        <v>0</v>
      </c>
      <c r="Q186" s="69">
        <f>'[1]EV proj_BAU'!AF$77*([1]LCI!$H34+[1]LCI!$H35)</f>
        <v>91.617697369001377</v>
      </c>
      <c r="R186" s="69">
        <f>'[1]EV proj_BAU'!AJ$77*([1]LCI!$H34+[1]LCI!$H35)</f>
        <v>137.10855318738848</v>
      </c>
      <c r="S186" s="258">
        <v>0</v>
      </c>
      <c r="T186" s="258">
        <v>0</v>
      </c>
      <c r="U186" s="258">
        <v>0</v>
      </c>
      <c r="V186" s="258">
        <v>0</v>
      </c>
      <c r="W186" s="258">
        <v>0</v>
      </c>
      <c r="X186" s="258">
        <v>0</v>
      </c>
      <c r="Y186" s="69">
        <f>'[1]EV proj_BAU'!AG$77*([1]LCI!$H34+[1]LCI!$H35)</f>
        <v>184.7558159766794</v>
      </c>
      <c r="Z186" s="137">
        <f>'[1]EV proj_BAU'!AK$77*([1]LCI!$H34+[1]LCI!$H35)</f>
        <v>278.98481062007392</v>
      </c>
      <c r="AA186" s="71">
        <f>$I186*K$186</f>
        <v>0</v>
      </c>
      <c r="AB186" s="72">
        <f t="shared" ref="AB186:AP190" si="96">$I186*L$186</f>
        <v>0</v>
      </c>
      <c r="AC186" s="72">
        <f t="shared" si="96"/>
        <v>0</v>
      </c>
      <c r="AD186" s="72">
        <f t="shared" si="96"/>
        <v>0</v>
      </c>
      <c r="AE186" s="72">
        <f t="shared" si="96"/>
        <v>0</v>
      </c>
      <c r="AF186" s="72">
        <f t="shared" si="96"/>
        <v>0</v>
      </c>
      <c r="AG186" s="73">
        <f t="shared" si="96"/>
        <v>9.1617697369001387</v>
      </c>
      <c r="AH186" s="73">
        <f t="shared" si="96"/>
        <v>13.710855318738849</v>
      </c>
      <c r="AI186" s="72">
        <f t="shared" si="96"/>
        <v>0</v>
      </c>
      <c r="AJ186" s="72">
        <f t="shared" si="96"/>
        <v>0</v>
      </c>
      <c r="AK186" s="72">
        <f t="shared" si="96"/>
        <v>0</v>
      </c>
      <c r="AL186" s="72">
        <f t="shared" si="96"/>
        <v>0</v>
      </c>
      <c r="AM186" s="72">
        <f t="shared" si="96"/>
        <v>0</v>
      </c>
      <c r="AN186" s="72">
        <f t="shared" si="96"/>
        <v>0</v>
      </c>
      <c r="AO186" s="73">
        <f t="shared" si="96"/>
        <v>18.47558159766794</v>
      </c>
      <c r="AP186" s="140">
        <f t="shared" si="96"/>
        <v>27.898481062007392</v>
      </c>
      <c r="AQ186" s="75" t="str">
        <f>VLOOKUP($H186,'[1]Unit factor_selected'!$F$3:$AC$346,'[1]Unit factor_selected'!H$1,FALSE)</f>
        <v>kWh</v>
      </c>
      <c r="AR186" s="76">
        <f>VLOOKUP($H186,'[1]Unit factor_selected'!$F$3:$AC$346,'[1]Unit factor_selected'!J$1,FALSE)</f>
        <v>0.51356071017077598</v>
      </c>
      <c r="AS186" s="6">
        <f>VLOOKUP($H186,'[1]Unit factor_selected'!$F$3:$AC$346,'[1]Unit factor_selected'!K$1,FALSE)</f>
        <v>9.7980290474973906</v>
      </c>
      <c r="AT186" s="7">
        <f>VLOOKUP($H186,'[1]Unit factor_selected'!$F$3:$AC$346,'[1]Unit factor_selected'!L$1,FALSE)</f>
        <v>1.05044535305605E-3</v>
      </c>
      <c r="AU186" s="5">
        <f>VLOOKUP($H186,'[1]Unit factor_selected'!$F$3:$AC$346,'[1]Unit factor_selected'!M$1,FALSE)</f>
        <v>0.14601518715266901</v>
      </c>
      <c r="AV186" s="7">
        <f>VLOOKUP($H186,'[1]Unit factor_selected'!$F$3:$AC$346,'[1]Unit factor_selected'!N$1,FALSE)</f>
        <v>1.5122761355858E-2</v>
      </c>
      <c r="AW186" s="7">
        <f>VLOOKUP($H186,'[1]Unit factor_selected'!$F$3:$AC$346,'[1]Unit factor_selected'!O$1,FALSE)</f>
        <v>2.91307908682079E-4</v>
      </c>
      <c r="AX186" s="5">
        <f>VLOOKUP($H186,'[1]Unit factor_selected'!$F$3:$AC$346,'[1]Unit factor_selected'!P$1,FALSE)</f>
        <v>0.52160712549542898</v>
      </c>
      <c r="AY186" s="7">
        <f>VLOOKUP($H186,'[1]Unit factor_selected'!$F$3:$AC$346,'[1]Unit factor_selected'!Q$1,FALSE)</f>
        <v>2.1702994608386102E-2</v>
      </c>
      <c r="AZ186" s="5">
        <f>VLOOKUP($H186,'[1]Unit factor_selected'!$F$3:$AC$346,'[1]Unit factor_selected'!R$1,FALSE)</f>
        <v>0.427624273036463</v>
      </c>
      <c r="BA186" s="7">
        <f>VLOOKUP($H186,'[1]Unit factor_selected'!$F$3:$AC$346,'[1]Unit factor_selected'!S$1,FALSE)</f>
        <v>0.10895212603589199</v>
      </c>
      <c r="BB186" s="7">
        <f>VLOOKUP($H186,'[1]Unit factor_selected'!$F$3:$AC$346,'[1]Unit factor_selected'!T$1,FALSE)</f>
        <v>2.4258290731627502E-3</v>
      </c>
      <c r="BC186" s="7">
        <f>VLOOKUP($H186,'[1]Unit factor_selected'!$F$3:$AC$346,'[1]Unit factor_selected'!U$1,FALSE)</f>
        <v>1.98844341438464E-2</v>
      </c>
      <c r="BD186" s="7">
        <f>VLOOKUP($H186,'[1]Unit factor_selected'!$F$3:$AC$346,'[1]Unit factor_selected'!V$1,FALSE)</f>
        <v>2.0768878749921599E-5</v>
      </c>
      <c r="BE186" s="7">
        <f>VLOOKUP($H186,'[1]Unit factor_selected'!$F$3:$AC$346,'[1]Unit factor_selected'!W$1,FALSE)</f>
        <v>4.20143039530467E-4</v>
      </c>
      <c r="BF186" s="7">
        <f>VLOOKUP($H186,'[1]Unit factor_selected'!$F$3:$AC$346,'[1]Unit factor_selected'!X$1,FALSE)</f>
        <v>5.9654327586961995E-4</v>
      </c>
      <c r="BG186" s="7">
        <f>VLOOKUP($H186,'[1]Unit factor_selected'!$F$3:$AC$346,'[1]Unit factor_selected'!Y$1,FALSE)</f>
        <v>6.0959721536207499E-4</v>
      </c>
      <c r="BH186" s="7">
        <f>VLOOKUP($H186,'[1]Unit factor_selected'!$F$3:$AC$346,'[1]Unit factor_selected'!Z$1,FALSE)</f>
        <v>1.9732399390914601E-7</v>
      </c>
      <c r="BI186" s="7">
        <f>VLOOKUP($H186,'[1]Unit factor_selected'!$F$3:$AC$346,'[1]Unit factor_selected'!AA$1,FALSE)</f>
        <v>1.1922869355695501E-3</v>
      </c>
      <c r="BJ186" s="5">
        <f>VLOOKUP($H186,'[1]Unit factor_selected'!$F$3:$AC$346,'[1]Unit factor_selected'!AB$1,FALSE)</f>
        <v>0.35959326900184702</v>
      </c>
      <c r="BK186" s="77">
        <f>VLOOKUP($H186,'[1]Unit factor_selected'!$F$3:$AC$346,'[1]Unit factor_selected'!AC$1,FALSE)</f>
        <v>4.1351653880876303E-3</v>
      </c>
    </row>
    <row r="187" spans="2:63" x14ac:dyDescent="0.2">
      <c r="B187" s="61"/>
      <c r="C187" s="61"/>
      <c r="D187" s="61"/>
      <c r="E187" s="121"/>
      <c r="F187" s="63"/>
      <c r="G187" s="64" t="str">
        <f t="shared" ref="G187:H195" si="97">G134</f>
        <v>CN</v>
      </c>
      <c r="H187" s="3" t="str">
        <f t="shared" si="97"/>
        <v>2f8c8b91-331c-3e43-a127-1c812d3073f6</v>
      </c>
      <c r="I187" s="65">
        <f t="shared" ref="I187:I190" si="98">I192</f>
        <v>0.65</v>
      </c>
      <c r="J187" s="66"/>
      <c r="K187" s="257"/>
      <c r="L187" s="258"/>
      <c r="M187" s="258"/>
      <c r="N187" s="258"/>
      <c r="O187" s="258"/>
      <c r="P187" s="258"/>
      <c r="Q187" s="69"/>
      <c r="R187" s="69"/>
      <c r="S187" s="258"/>
      <c r="T187" s="258"/>
      <c r="U187" s="258"/>
      <c r="V187" s="258"/>
      <c r="W187" s="258"/>
      <c r="X187" s="258"/>
      <c r="Y187" s="69"/>
      <c r="Z187" s="137"/>
      <c r="AA187" s="71">
        <f t="shared" ref="AA187:AA190" si="99">$I187*K$186</f>
        <v>0</v>
      </c>
      <c r="AB187" s="72">
        <f t="shared" si="96"/>
        <v>0</v>
      </c>
      <c r="AC187" s="72">
        <f t="shared" si="96"/>
        <v>0</v>
      </c>
      <c r="AD187" s="72">
        <f t="shared" si="96"/>
        <v>0</v>
      </c>
      <c r="AE187" s="72">
        <f t="shared" si="96"/>
        <v>0</v>
      </c>
      <c r="AF187" s="72">
        <f t="shared" si="96"/>
        <v>0</v>
      </c>
      <c r="AG187" s="73">
        <f t="shared" si="96"/>
        <v>59.551503289850899</v>
      </c>
      <c r="AH187" s="73">
        <f t="shared" si="96"/>
        <v>89.120559571802517</v>
      </c>
      <c r="AI187" s="72">
        <f t="shared" si="96"/>
        <v>0</v>
      </c>
      <c r="AJ187" s="72">
        <f t="shared" si="96"/>
        <v>0</v>
      </c>
      <c r="AK187" s="72">
        <f t="shared" si="96"/>
        <v>0</v>
      </c>
      <c r="AL187" s="72">
        <f t="shared" si="96"/>
        <v>0</v>
      </c>
      <c r="AM187" s="72">
        <f t="shared" si="96"/>
        <v>0</v>
      </c>
      <c r="AN187" s="72">
        <f t="shared" si="96"/>
        <v>0</v>
      </c>
      <c r="AO187" s="73">
        <f t="shared" si="96"/>
        <v>120.09128038484161</v>
      </c>
      <c r="AP187" s="140">
        <f t="shared" si="96"/>
        <v>181.34012690304806</v>
      </c>
      <c r="AQ187" s="75" t="str">
        <f>VLOOKUP($H187,'[1]Unit factor_selected'!$F$3:$AC$346,'[1]Unit factor_selected'!H$1,FALSE)</f>
        <v>kWh</v>
      </c>
      <c r="AR187" s="76">
        <f>VLOOKUP($H187,'[1]Unit factor_selected'!$F$3:$AC$346,'[1]Unit factor_selected'!J$1,FALSE)</f>
        <v>0.68746296560428899</v>
      </c>
      <c r="AS187" s="6">
        <f>VLOOKUP($H187,'[1]Unit factor_selected'!$F$3:$AC$346,'[1]Unit factor_selected'!K$1,FALSE)</f>
        <v>9.7010033787044794</v>
      </c>
      <c r="AT187" s="7">
        <f>VLOOKUP($H187,'[1]Unit factor_selected'!$F$3:$AC$346,'[1]Unit factor_selected'!L$1,FALSE)</f>
        <v>9.9226057000681802E-4</v>
      </c>
      <c r="AU187" s="5">
        <f>VLOOKUP($H187,'[1]Unit factor_selected'!$F$3:$AC$346,'[1]Unit factor_selected'!M$1,FALSE)</f>
        <v>0.148842974490274</v>
      </c>
      <c r="AV187" s="7">
        <f>VLOOKUP($H187,'[1]Unit factor_selected'!$F$3:$AC$346,'[1]Unit factor_selected'!N$1,FALSE)</f>
        <v>1.4762475304844201E-2</v>
      </c>
      <c r="AW187" s="7">
        <f>VLOOKUP($H187,'[1]Unit factor_selected'!$F$3:$AC$346,'[1]Unit factor_selected'!O$1,FALSE)</f>
        <v>1.17912616833355E-4</v>
      </c>
      <c r="AX187" s="5">
        <f>VLOOKUP($H187,'[1]Unit factor_selected'!$F$3:$AC$346,'[1]Unit factor_selected'!P$1,FALSE)</f>
        <v>0.70661367936612995</v>
      </c>
      <c r="AY187" s="7">
        <f>VLOOKUP($H187,'[1]Unit factor_selected'!$F$3:$AC$346,'[1]Unit factor_selected'!Q$1,FALSE)</f>
        <v>2.2040527160046699E-2</v>
      </c>
      <c r="AZ187" s="5">
        <f>VLOOKUP($H187,'[1]Unit factor_selected'!$F$3:$AC$346,'[1]Unit factor_selected'!R$1,FALSE)</f>
        <v>0.33196991561305</v>
      </c>
      <c r="BA187" s="7">
        <f>VLOOKUP($H187,'[1]Unit factor_selected'!$F$3:$AC$346,'[1]Unit factor_selected'!S$1,FALSE)</f>
        <v>9.1474678776494595E-2</v>
      </c>
      <c r="BB187" s="7">
        <f>VLOOKUP($H187,'[1]Unit factor_selected'!$F$3:$AC$346,'[1]Unit factor_selected'!T$1,FALSE)</f>
        <v>1.11973114173334E-3</v>
      </c>
      <c r="BC187" s="7">
        <f>VLOOKUP($H187,'[1]Unit factor_selected'!$F$3:$AC$346,'[1]Unit factor_selected'!U$1,FALSE)</f>
        <v>1.90732781196748E-2</v>
      </c>
      <c r="BD187" s="7">
        <f>VLOOKUP($H187,'[1]Unit factor_selected'!$F$3:$AC$346,'[1]Unit factor_selected'!V$1,FALSE)</f>
        <v>9.2699226365137902E-6</v>
      </c>
      <c r="BE187" s="7">
        <f>VLOOKUP($H187,'[1]Unit factor_selected'!$F$3:$AC$346,'[1]Unit factor_selected'!W$1,FALSE)</f>
        <v>4.5105351350897501E-4</v>
      </c>
      <c r="BF187" s="7">
        <f>VLOOKUP($H187,'[1]Unit factor_selected'!$F$3:$AC$346,'[1]Unit factor_selected'!X$1,FALSE)</f>
        <v>1.8178025091641801E-3</v>
      </c>
      <c r="BG187" s="7">
        <f>VLOOKUP($H187,'[1]Unit factor_selected'!$F$3:$AC$346,'[1]Unit factor_selected'!Y$1,FALSE)</f>
        <v>1.82493150768991E-3</v>
      </c>
      <c r="BH187" s="7">
        <f>VLOOKUP($H187,'[1]Unit factor_selected'!$F$3:$AC$346,'[1]Unit factor_selected'!Z$1,FALSE)</f>
        <v>1.7392652392117499E-7</v>
      </c>
      <c r="BI187" s="7">
        <f>VLOOKUP($H187,'[1]Unit factor_selected'!$F$3:$AC$346,'[1]Unit factor_selected'!AA$1,FALSE)</f>
        <v>2.2210853876581099E-3</v>
      </c>
      <c r="BJ187" s="5">
        <f>VLOOKUP($H187,'[1]Unit factor_selected'!$F$3:$AC$346,'[1]Unit factor_selected'!AB$1,FALSE)</f>
        <v>0.60830408954433701</v>
      </c>
      <c r="BK187" s="77">
        <f>VLOOKUP($H187,'[1]Unit factor_selected'!$F$3:$AC$346,'[1]Unit factor_selected'!AC$1,FALSE)</f>
        <v>2.0768753694455902E-3</v>
      </c>
    </row>
    <row r="188" spans="2:63" x14ac:dyDescent="0.2">
      <c r="B188" s="61"/>
      <c r="C188" s="61"/>
      <c r="D188" s="61"/>
      <c r="E188" s="121"/>
      <c r="F188" s="63"/>
      <c r="G188" s="64" t="str">
        <f t="shared" si="97"/>
        <v>JP</v>
      </c>
      <c r="H188" s="3" t="str">
        <f t="shared" si="97"/>
        <v>dc1099ef-8bc9-38e6-a899-4ebfe8b58820</v>
      </c>
      <c r="I188" s="65">
        <f t="shared" si="98"/>
        <v>0.19</v>
      </c>
      <c r="J188" s="66"/>
      <c r="K188" s="257"/>
      <c r="L188" s="258"/>
      <c r="M188" s="258"/>
      <c r="N188" s="258"/>
      <c r="O188" s="258"/>
      <c r="P188" s="258"/>
      <c r="Q188" s="69"/>
      <c r="R188" s="69"/>
      <c r="S188" s="258"/>
      <c r="T188" s="258"/>
      <c r="U188" s="258"/>
      <c r="V188" s="258"/>
      <c r="W188" s="258"/>
      <c r="X188" s="258"/>
      <c r="Y188" s="69"/>
      <c r="Z188" s="137"/>
      <c r="AA188" s="71">
        <f t="shared" si="99"/>
        <v>0</v>
      </c>
      <c r="AB188" s="72">
        <f t="shared" si="96"/>
        <v>0</v>
      </c>
      <c r="AC188" s="72">
        <f t="shared" si="96"/>
        <v>0</v>
      </c>
      <c r="AD188" s="72">
        <f t="shared" si="96"/>
        <v>0</v>
      </c>
      <c r="AE188" s="72">
        <f t="shared" si="96"/>
        <v>0</v>
      </c>
      <c r="AF188" s="72">
        <f t="shared" si="96"/>
        <v>0</v>
      </c>
      <c r="AG188" s="73">
        <f t="shared" si="96"/>
        <v>17.407362500110263</v>
      </c>
      <c r="AH188" s="73">
        <f t="shared" si="96"/>
        <v>26.05062510560381</v>
      </c>
      <c r="AI188" s="72">
        <f t="shared" si="96"/>
        <v>0</v>
      </c>
      <c r="AJ188" s="72">
        <f t="shared" si="96"/>
        <v>0</v>
      </c>
      <c r="AK188" s="72">
        <f t="shared" si="96"/>
        <v>0</v>
      </c>
      <c r="AL188" s="72">
        <f t="shared" si="96"/>
        <v>0</v>
      </c>
      <c r="AM188" s="72">
        <f t="shared" si="96"/>
        <v>0</v>
      </c>
      <c r="AN188" s="72">
        <f t="shared" si="96"/>
        <v>0</v>
      </c>
      <c r="AO188" s="73">
        <f t="shared" si="96"/>
        <v>35.103605035569089</v>
      </c>
      <c r="AP188" s="140">
        <f t="shared" si="96"/>
        <v>53.007114017814047</v>
      </c>
      <c r="AQ188" s="75" t="str">
        <f>VLOOKUP($H188,'[1]Unit factor_selected'!$F$3:$AC$346,'[1]Unit factor_selected'!H$1,FALSE)</f>
        <v>kWh</v>
      </c>
      <c r="AR188" s="76">
        <f>VLOOKUP($H188,'[1]Unit factor_selected'!$F$3:$AC$346,'[1]Unit factor_selected'!J$1,FALSE)</f>
        <v>0.41450650291678098</v>
      </c>
      <c r="AS188" s="6">
        <f>VLOOKUP($H188,'[1]Unit factor_selected'!$F$3:$AC$346,'[1]Unit factor_selected'!K$1,FALSE)</f>
        <v>8.3367300508058904</v>
      </c>
      <c r="AT188" s="7">
        <f>VLOOKUP($H188,'[1]Unit factor_selected'!$F$3:$AC$346,'[1]Unit factor_selected'!L$1,FALSE)</f>
        <v>4.70337261621905E-4</v>
      </c>
      <c r="AU188" s="5">
        <f>VLOOKUP($H188,'[1]Unit factor_selected'!$F$3:$AC$346,'[1]Unit factor_selected'!M$1,FALSE)</f>
        <v>0.111943226159109</v>
      </c>
      <c r="AV188" s="7">
        <f>VLOOKUP($H188,'[1]Unit factor_selected'!$F$3:$AC$346,'[1]Unit factor_selected'!N$1,FALSE)</f>
        <v>1.25811012052375E-2</v>
      </c>
      <c r="AW188" s="7">
        <f>VLOOKUP($H188,'[1]Unit factor_selected'!$F$3:$AC$346,'[1]Unit factor_selected'!O$1,FALSE)</f>
        <v>8.9372407623357496E-5</v>
      </c>
      <c r="AX188" s="5">
        <f>VLOOKUP($H188,'[1]Unit factor_selected'!$F$3:$AC$346,'[1]Unit factor_selected'!P$1,FALSE)</f>
        <v>0.42140331288079302</v>
      </c>
      <c r="AY188" s="7">
        <f>VLOOKUP($H188,'[1]Unit factor_selected'!$F$3:$AC$346,'[1]Unit factor_selected'!Q$1,FALSE)</f>
        <v>1.5137898085976299E-2</v>
      </c>
      <c r="AZ188" s="5">
        <f>VLOOKUP($H188,'[1]Unit factor_selected'!$F$3:$AC$346,'[1]Unit factor_selected'!R$1,FALSE)</f>
        <v>0.18211602628431001</v>
      </c>
      <c r="BA188" s="7">
        <f>VLOOKUP($H188,'[1]Unit factor_selected'!$F$3:$AC$346,'[1]Unit factor_selected'!S$1,FALSE)</f>
        <v>8.4793123170334994E-2</v>
      </c>
      <c r="BB188" s="7">
        <f>VLOOKUP($H188,'[1]Unit factor_selected'!$F$3:$AC$346,'[1]Unit factor_selected'!T$1,FALSE)</f>
        <v>4.9120726538256897E-3</v>
      </c>
      <c r="BC188" s="7">
        <f>VLOOKUP($H188,'[1]Unit factor_selected'!$F$3:$AC$346,'[1]Unit factor_selected'!U$1,FALSE)</f>
        <v>1.5984857458058499E-2</v>
      </c>
      <c r="BD188" s="7">
        <f>VLOOKUP($H188,'[1]Unit factor_selected'!$F$3:$AC$346,'[1]Unit factor_selected'!V$1,FALSE)</f>
        <v>7.9979898120999704E-6</v>
      </c>
      <c r="BE188" s="7">
        <f>VLOOKUP($H188,'[1]Unit factor_selected'!$F$3:$AC$346,'[1]Unit factor_selected'!W$1,FALSE)</f>
        <v>5.8183001950795903E-4</v>
      </c>
      <c r="BF188" s="7">
        <f>VLOOKUP($H188,'[1]Unit factor_selected'!$F$3:$AC$346,'[1]Unit factor_selected'!X$1,FALSE)</f>
        <v>7.4379576374734803E-4</v>
      </c>
      <c r="BG188" s="7">
        <f>VLOOKUP($H188,'[1]Unit factor_selected'!$F$3:$AC$346,'[1]Unit factor_selected'!Y$1,FALSE)</f>
        <v>7.5874089752607802E-4</v>
      </c>
      <c r="BH188" s="7">
        <f>VLOOKUP($H188,'[1]Unit factor_selected'!$F$3:$AC$346,'[1]Unit factor_selected'!Z$1,FALSE)</f>
        <v>1.3452291425765E-7</v>
      </c>
      <c r="BI188" s="7">
        <f>VLOOKUP($H188,'[1]Unit factor_selected'!$F$3:$AC$346,'[1]Unit factor_selected'!AA$1,FALSE)</f>
        <v>1.35594163646376E-3</v>
      </c>
      <c r="BJ188" s="5">
        <f>VLOOKUP($H188,'[1]Unit factor_selected'!$F$3:$AC$346,'[1]Unit factor_selected'!AB$1,FALSE)</f>
        <v>0.47061637305181098</v>
      </c>
      <c r="BK188" s="77">
        <f>VLOOKUP($H188,'[1]Unit factor_selected'!$F$3:$AC$346,'[1]Unit factor_selected'!AC$1,FALSE)</f>
        <v>1.6840278154762599E-3</v>
      </c>
    </row>
    <row r="189" spans="2:63" x14ac:dyDescent="0.2">
      <c r="B189" s="61"/>
      <c r="C189" s="61"/>
      <c r="D189" s="61"/>
      <c r="E189" s="121"/>
      <c r="F189" s="63"/>
      <c r="G189" s="64" t="str">
        <f t="shared" si="97"/>
        <v>KR</v>
      </c>
      <c r="H189" s="3" t="str">
        <f t="shared" si="97"/>
        <v>2fcc8944-1021-3349-ace4-288efc955cd1</v>
      </c>
      <c r="I189" s="65">
        <f t="shared" si="98"/>
        <v>0.06</v>
      </c>
      <c r="J189" s="66"/>
      <c r="K189" s="257"/>
      <c r="L189" s="258"/>
      <c r="M189" s="258"/>
      <c r="N189" s="258"/>
      <c r="O189" s="258"/>
      <c r="P189" s="258"/>
      <c r="Q189" s="69"/>
      <c r="R189" s="69"/>
      <c r="S189" s="258"/>
      <c r="T189" s="258"/>
      <c r="U189" s="258"/>
      <c r="V189" s="258"/>
      <c r="W189" s="258"/>
      <c r="X189" s="258"/>
      <c r="Y189" s="69"/>
      <c r="Z189" s="137"/>
      <c r="AA189" s="71">
        <f t="shared" si="99"/>
        <v>0</v>
      </c>
      <c r="AB189" s="72">
        <f t="shared" si="96"/>
        <v>0</v>
      </c>
      <c r="AC189" s="72">
        <f t="shared" si="96"/>
        <v>0</v>
      </c>
      <c r="AD189" s="72">
        <f t="shared" si="96"/>
        <v>0</v>
      </c>
      <c r="AE189" s="72">
        <f t="shared" si="96"/>
        <v>0</v>
      </c>
      <c r="AF189" s="72">
        <f t="shared" si="96"/>
        <v>0</v>
      </c>
      <c r="AG189" s="73">
        <f t="shared" si="96"/>
        <v>5.4970618421400825</v>
      </c>
      <c r="AH189" s="73">
        <f t="shared" si="96"/>
        <v>8.226513191243308</v>
      </c>
      <c r="AI189" s="72">
        <f t="shared" si="96"/>
        <v>0</v>
      </c>
      <c r="AJ189" s="72">
        <f t="shared" si="96"/>
        <v>0</v>
      </c>
      <c r="AK189" s="72">
        <f t="shared" si="96"/>
        <v>0</v>
      </c>
      <c r="AL189" s="72">
        <f t="shared" si="96"/>
        <v>0</v>
      </c>
      <c r="AM189" s="72">
        <f t="shared" si="96"/>
        <v>0</v>
      </c>
      <c r="AN189" s="72">
        <f t="shared" si="96"/>
        <v>0</v>
      </c>
      <c r="AO189" s="73">
        <f t="shared" si="96"/>
        <v>11.085348958600763</v>
      </c>
      <c r="AP189" s="140">
        <f t="shared" si="96"/>
        <v>16.739088637204436</v>
      </c>
      <c r="AQ189" s="75" t="str">
        <f>VLOOKUP($H189,'[1]Unit factor_selected'!$F$3:$AC$346,'[1]Unit factor_selected'!H$1,FALSE)</f>
        <v>kWh</v>
      </c>
      <c r="AR189" s="76">
        <f>VLOOKUP($H189,'[1]Unit factor_selected'!$F$3:$AC$346,'[1]Unit factor_selected'!J$1,FALSE)</f>
        <v>0.44882419692131298</v>
      </c>
      <c r="AS189" s="6">
        <f>VLOOKUP($H189,'[1]Unit factor_selected'!$F$3:$AC$346,'[1]Unit factor_selected'!K$1,FALSE)</f>
        <v>10.6797594704434</v>
      </c>
      <c r="AT189" s="7">
        <f>VLOOKUP($H189,'[1]Unit factor_selected'!$F$3:$AC$346,'[1]Unit factor_selected'!L$1,FALSE)</f>
        <v>4.9265264292420302E-4</v>
      </c>
      <c r="AU189" s="5">
        <f>VLOOKUP($H189,'[1]Unit factor_selected'!$F$3:$AC$346,'[1]Unit factor_selected'!M$1,FALSE)</f>
        <v>0.12623149246165999</v>
      </c>
      <c r="AV189" s="7">
        <f>VLOOKUP($H189,'[1]Unit factor_selected'!$F$3:$AC$346,'[1]Unit factor_selected'!N$1,FALSE)</f>
        <v>1.6968609446120098E-2</v>
      </c>
      <c r="AW189" s="7">
        <f>VLOOKUP($H189,'[1]Unit factor_selected'!$F$3:$AC$346,'[1]Unit factor_selected'!O$1,FALSE)</f>
        <v>2.7405747398636201E-4</v>
      </c>
      <c r="AX189" s="5">
        <f>VLOOKUP($H189,'[1]Unit factor_selected'!$F$3:$AC$346,'[1]Unit factor_selected'!P$1,FALSE)</f>
        <v>0.45253492451686</v>
      </c>
      <c r="AY189" s="7">
        <f>VLOOKUP($H189,'[1]Unit factor_selected'!$F$3:$AC$346,'[1]Unit factor_selected'!Q$1,FALSE)</f>
        <v>2.48684596265452E-2</v>
      </c>
      <c r="AZ189" s="5">
        <f>VLOOKUP($H189,'[1]Unit factor_selected'!$F$3:$AC$346,'[1]Unit factor_selected'!R$1,FALSE)</f>
        <v>0.42508296115309102</v>
      </c>
      <c r="BA189" s="7">
        <f>VLOOKUP($H189,'[1]Unit factor_selected'!$F$3:$AC$346,'[1]Unit factor_selected'!S$1,FALSE)</f>
        <v>0.191914630710534</v>
      </c>
      <c r="BB189" s="7">
        <f>VLOOKUP($H189,'[1]Unit factor_selected'!$F$3:$AC$346,'[1]Unit factor_selected'!T$1,FALSE)</f>
        <v>8.9421744425186196E-3</v>
      </c>
      <c r="BC189" s="7">
        <f>VLOOKUP($H189,'[1]Unit factor_selected'!$F$3:$AC$346,'[1]Unit factor_selected'!U$1,FALSE)</f>
        <v>2.2227062220125101E-2</v>
      </c>
      <c r="BD189" s="7">
        <f>VLOOKUP($H189,'[1]Unit factor_selected'!$F$3:$AC$346,'[1]Unit factor_selected'!V$1,FALSE)</f>
        <v>2.0839885011706401E-5</v>
      </c>
      <c r="BE189" s="7">
        <f>VLOOKUP($H189,'[1]Unit factor_selected'!$F$3:$AC$346,'[1]Unit factor_selected'!W$1,FALSE)</f>
        <v>5.9720515722452502E-4</v>
      </c>
      <c r="BF189" s="7">
        <f>VLOOKUP($H189,'[1]Unit factor_selected'!$F$3:$AC$346,'[1]Unit factor_selected'!X$1,FALSE)</f>
        <v>9.57080591438114E-4</v>
      </c>
      <c r="BG189" s="7">
        <f>VLOOKUP($H189,'[1]Unit factor_selected'!$F$3:$AC$346,'[1]Unit factor_selected'!Y$1,FALSE)</f>
        <v>9.6987712976880503E-4</v>
      </c>
      <c r="BH189" s="7">
        <f>VLOOKUP($H189,'[1]Unit factor_selected'!$F$3:$AC$346,'[1]Unit factor_selected'!Z$1,FALSE)</f>
        <v>1.6228126937245899E-7</v>
      </c>
      <c r="BI189" s="7">
        <f>VLOOKUP($H189,'[1]Unit factor_selected'!$F$3:$AC$346,'[1]Unit factor_selected'!AA$1,FALSE)</f>
        <v>8.2713932894040601E-4</v>
      </c>
      <c r="BJ189" s="5">
        <f>VLOOKUP($H189,'[1]Unit factor_selected'!$F$3:$AC$346,'[1]Unit factor_selected'!AB$1,FALSE)</f>
        <v>0.51620363771325195</v>
      </c>
      <c r="BK189" s="77">
        <f>VLOOKUP($H189,'[1]Unit factor_selected'!$F$3:$AC$346,'[1]Unit factor_selected'!AC$1,FALSE)</f>
        <v>3.0323563137813099E-3</v>
      </c>
    </row>
    <row r="190" spans="2:63" x14ac:dyDescent="0.2">
      <c r="B190" s="61"/>
      <c r="C190" s="61"/>
      <c r="D190" s="61"/>
      <c r="E190" s="121"/>
      <c r="F190" s="63"/>
      <c r="G190" s="64" t="str">
        <f t="shared" si="97"/>
        <v>RER</v>
      </c>
      <c r="H190" s="3">
        <f t="shared" si="97"/>
        <v>0</v>
      </c>
      <c r="I190" s="65">
        <f t="shared" si="98"/>
        <v>0</v>
      </c>
      <c r="J190" s="66"/>
      <c r="K190" s="257"/>
      <c r="L190" s="258"/>
      <c r="M190" s="258"/>
      <c r="N190" s="258"/>
      <c r="O190" s="258"/>
      <c r="P190" s="258"/>
      <c r="Q190" s="69"/>
      <c r="R190" s="69"/>
      <c r="S190" s="258"/>
      <c r="T190" s="258"/>
      <c r="U190" s="258"/>
      <c r="V190" s="258"/>
      <c r="W190" s="258"/>
      <c r="X190" s="258"/>
      <c r="Y190" s="69"/>
      <c r="Z190" s="137"/>
      <c r="AA190" s="71">
        <f t="shared" si="99"/>
        <v>0</v>
      </c>
      <c r="AB190" s="72">
        <f t="shared" si="96"/>
        <v>0</v>
      </c>
      <c r="AC190" s="72">
        <f t="shared" si="96"/>
        <v>0</v>
      </c>
      <c r="AD190" s="72">
        <f t="shared" si="96"/>
        <v>0</v>
      </c>
      <c r="AE190" s="72">
        <f t="shared" si="96"/>
        <v>0</v>
      </c>
      <c r="AF190" s="72">
        <f t="shared" si="96"/>
        <v>0</v>
      </c>
      <c r="AG190" s="73">
        <f t="shared" si="96"/>
        <v>0</v>
      </c>
      <c r="AH190" s="73">
        <f t="shared" si="96"/>
        <v>0</v>
      </c>
      <c r="AI190" s="72">
        <f t="shared" si="96"/>
        <v>0</v>
      </c>
      <c r="AJ190" s="72">
        <f t="shared" si="96"/>
        <v>0</v>
      </c>
      <c r="AK190" s="72">
        <f t="shared" si="96"/>
        <v>0</v>
      </c>
      <c r="AL190" s="72">
        <f t="shared" si="96"/>
        <v>0</v>
      </c>
      <c r="AM190" s="72">
        <f t="shared" si="96"/>
        <v>0</v>
      </c>
      <c r="AN190" s="72">
        <f t="shared" si="96"/>
        <v>0</v>
      </c>
      <c r="AO190" s="73">
        <f t="shared" si="96"/>
        <v>0</v>
      </c>
      <c r="AP190" s="140">
        <f t="shared" si="96"/>
        <v>0</v>
      </c>
      <c r="AQ190" s="75" t="str">
        <f>VLOOKUP($H190,'[1]Unit factor_selected'!$F$3:$AC$346,'[1]Unit factor_selected'!H$1,FALSE)</f>
        <v>kWh</v>
      </c>
      <c r="AR190" s="76">
        <f>VLOOKUP($H190,'[1]Unit factor_selected'!$F$3:$AC$346,'[1]Unit factor_selected'!J$1,FALSE)</f>
        <v>0.21957146944853601</v>
      </c>
      <c r="AS190" s="6">
        <f>VLOOKUP($H190,'[1]Unit factor_selected'!$F$3:$AC$346,'[1]Unit factor_selected'!K$1,FALSE)</f>
        <v>7.0862201970238701</v>
      </c>
      <c r="AT190" s="7">
        <f>VLOOKUP($H190,'[1]Unit factor_selected'!$F$3:$AC$346,'[1]Unit factor_selected'!L$1,FALSE)</f>
        <v>8.3772731763599921E-5</v>
      </c>
      <c r="AU190" s="5">
        <f>VLOOKUP($H190,'[1]Unit factor_selected'!$F$3:$AC$346,'[1]Unit factor_selected'!M$1,FALSE)</f>
        <v>6.70359680813368E-2</v>
      </c>
      <c r="AV190" s="7">
        <f>VLOOKUP($H190,'[1]Unit factor_selected'!$F$3:$AC$346,'[1]Unit factor_selected'!N$1,FALSE)</f>
        <v>1.4266749439454635E-2</v>
      </c>
      <c r="AW190" s="7">
        <f>VLOOKUP($H190,'[1]Unit factor_selected'!$F$3:$AC$346,'[1]Unit factor_selected'!O$1,FALSE)</f>
        <v>1.7149187688680467E-4</v>
      </c>
      <c r="AX190" s="5">
        <f>VLOOKUP($H190,'[1]Unit factor_selected'!$F$3:$AC$346,'[1]Unit factor_selected'!P$1,FALSE)</f>
        <v>0.22332948822621831</v>
      </c>
      <c r="AY190" s="7">
        <f>VLOOKUP($H190,'[1]Unit factor_selected'!$F$3:$AC$346,'[1]Unit factor_selected'!Q$1,FALSE)</f>
        <v>1.7528206718914665E-2</v>
      </c>
      <c r="AZ190" s="5">
        <f>VLOOKUP($H190,'[1]Unit factor_selected'!$F$3:$AC$346,'[1]Unit factor_selected'!R$1,FALSE)</f>
        <v>0.24292780895591501</v>
      </c>
      <c r="BA190" s="7">
        <f>VLOOKUP($H190,'[1]Unit factor_selected'!$F$3:$AC$346,'[1]Unit factor_selected'!S$1,FALSE)</f>
        <v>6.1311111138674372E-2</v>
      </c>
      <c r="BB190" s="7">
        <f>VLOOKUP($H190,'[1]Unit factor_selected'!$F$3:$AC$346,'[1]Unit factor_selected'!T$1,FALSE)</f>
        <v>8.6136377138703001E-3</v>
      </c>
      <c r="BC190" s="7">
        <f>VLOOKUP($H190,'[1]Unit factor_selected'!$F$3:$AC$346,'[1]Unit factor_selected'!U$1,FALSE)</f>
        <v>1.8263804873492769E-2</v>
      </c>
      <c r="BD190" s="7">
        <f>VLOOKUP($H190,'[1]Unit factor_selected'!$F$3:$AC$346,'[1]Unit factor_selected'!V$1,FALSE)</f>
        <v>1.2041369103710334E-5</v>
      </c>
      <c r="BE190" s="7">
        <f>VLOOKUP($H190,'[1]Unit factor_selected'!$F$3:$AC$346,'[1]Unit factor_selected'!W$1,FALSE)</f>
        <v>5.1752647425555532E-4</v>
      </c>
      <c r="BF190" s="7">
        <f>VLOOKUP($H190,'[1]Unit factor_selected'!$F$3:$AC$346,'[1]Unit factor_selected'!X$1,FALSE)</f>
        <v>9.5976832614757729E-5</v>
      </c>
      <c r="BG190" s="7">
        <f>VLOOKUP($H190,'[1]Unit factor_selected'!$F$3:$AC$346,'[1]Unit factor_selected'!Y$1,FALSE)</f>
        <v>1.0406939694266351E-4</v>
      </c>
      <c r="BH190" s="7">
        <f>VLOOKUP($H190,'[1]Unit factor_selected'!$F$3:$AC$346,'[1]Unit factor_selected'!Z$1,FALSE)</f>
        <v>1.4849161471338802E-7</v>
      </c>
      <c r="BI190" s="7">
        <f>VLOOKUP($H190,'[1]Unit factor_selected'!$F$3:$AC$346,'[1]Unit factor_selected'!AA$1,FALSE)</f>
        <v>1.9100570584220264E-4</v>
      </c>
      <c r="BJ190" s="5">
        <f>VLOOKUP($H190,'[1]Unit factor_selected'!$F$3:$AC$346,'[1]Unit factor_selected'!AB$1,FALSE)</f>
        <v>0.403963453734209</v>
      </c>
      <c r="BK190" s="77">
        <f>VLOOKUP($H190,'[1]Unit factor_selected'!$F$3:$AC$346,'[1]Unit factor_selected'!AC$1,FALSE)</f>
        <v>2.2325972022637624E-3</v>
      </c>
    </row>
    <row r="191" spans="2:63" x14ac:dyDescent="0.2">
      <c r="B191" s="61"/>
      <c r="C191" s="61"/>
      <c r="D191" s="61"/>
      <c r="E191" s="121" t="str">
        <f>[1]LCI!S11</f>
        <v>Natural gas</v>
      </c>
      <c r="F191" s="63" t="str">
        <f>F138</f>
        <v>heat production, natural gas, at industrial furnace &gt;100kW | heat, district or industrial, natural gas | Cutoff</v>
      </c>
      <c r="G191" s="64" t="str">
        <f t="shared" si="97"/>
        <v>US</v>
      </c>
      <c r="H191" s="3" t="str">
        <f t="shared" si="97"/>
        <v>348b3b3e-3913-4d14-a18a-422487f6f063</v>
      </c>
      <c r="I191" s="65">
        <f>'[1]LIB components'!C3</f>
        <v>0.1</v>
      </c>
      <c r="J191" s="66">
        <f>SUM(I191:I195)</f>
        <v>1</v>
      </c>
      <c r="K191" s="257">
        <v>0</v>
      </c>
      <c r="L191" s="258">
        <v>0</v>
      </c>
      <c r="M191" s="258">
        <v>0</v>
      </c>
      <c r="N191" s="258">
        <v>0</v>
      </c>
      <c r="O191" s="258">
        <v>0</v>
      </c>
      <c r="P191" s="258">
        <v>0</v>
      </c>
      <c r="Q191" s="69">
        <f>'[1]EV proj_BAU'!AF$77*([1]LCI!$H36)</f>
        <v>1064.9360223797512</v>
      </c>
      <c r="R191" s="69">
        <f>'[1]EV proj_BAU'!AJ$77*([1]LCI!$H36)</f>
        <v>1593.7077819969618</v>
      </c>
      <c r="S191" s="258">
        <v>0</v>
      </c>
      <c r="T191" s="258">
        <v>0</v>
      </c>
      <c r="U191" s="258">
        <v>0</v>
      </c>
      <c r="V191" s="258">
        <v>0</v>
      </c>
      <c r="W191" s="258">
        <v>0</v>
      </c>
      <c r="X191" s="258">
        <v>0</v>
      </c>
      <c r="Y191" s="69">
        <f>'[1]EV proj_BAU'!AG$77*([1]LCI!$H36)</f>
        <v>2147.5449550460021</v>
      </c>
      <c r="Z191" s="137">
        <f>'[1]EV proj_BAU'!AK$77*([1]LCI!$H36)</f>
        <v>3242.8338962667831</v>
      </c>
      <c r="AA191" s="71">
        <f>$I191*K$191</f>
        <v>0</v>
      </c>
      <c r="AB191" s="72">
        <f t="shared" ref="AB191:AP195" si="100">$I191*L$191</f>
        <v>0</v>
      </c>
      <c r="AC191" s="72">
        <f t="shared" si="100"/>
        <v>0</v>
      </c>
      <c r="AD191" s="72">
        <f t="shared" si="100"/>
        <v>0</v>
      </c>
      <c r="AE191" s="72">
        <f t="shared" si="100"/>
        <v>0</v>
      </c>
      <c r="AF191" s="72">
        <f t="shared" si="100"/>
        <v>0</v>
      </c>
      <c r="AG191" s="73">
        <f t="shared" si="100"/>
        <v>106.49360223797513</v>
      </c>
      <c r="AH191" s="73">
        <f t="shared" si="100"/>
        <v>159.37077819969619</v>
      </c>
      <c r="AI191" s="72">
        <f t="shared" si="100"/>
        <v>0</v>
      </c>
      <c r="AJ191" s="72">
        <f t="shared" si="100"/>
        <v>0</v>
      </c>
      <c r="AK191" s="72">
        <f t="shared" si="100"/>
        <v>0</v>
      </c>
      <c r="AL191" s="72">
        <f t="shared" si="100"/>
        <v>0</v>
      </c>
      <c r="AM191" s="72">
        <f t="shared" si="100"/>
        <v>0</v>
      </c>
      <c r="AN191" s="72">
        <f t="shared" si="100"/>
        <v>0</v>
      </c>
      <c r="AO191" s="73">
        <f t="shared" si="100"/>
        <v>214.75449550460021</v>
      </c>
      <c r="AP191" s="140">
        <f t="shared" si="100"/>
        <v>324.28338962667834</v>
      </c>
      <c r="AQ191" s="75" t="str">
        <f>VLOOKUP($H191,'[1]Unit factor_selected'!$F$3:$AC$346,'[1]Unit factor_selected'!H$1,FALSE)</f>
        <v>MJ</v>
      </c>
      <c r="AR191" s="76">
        <f>VLOOKUP($H191,'[1]Unit factor_selected'!$F$3:$AC$346,'[1]Unit factor_selected'!J$1,FALSE)</f>
        <v>7.2094031587863094E-2</v>
      </c>
      <c r="AS191" s="6">
        <f>VLOOKUP($H191,'[1]Unit factor_selected'!$F$3:$AC$346,'[1]Unit factor_selected'!K$1,FALSE)</f>
        <v>1.1623922373923701</v>
      </c>
      <c r="AT191" s="7">
        <f>VLOOKUP($H191,'[1]Unit factor_selected'!$F$3:$AC$346,'[1]Unit factor_selected'!L$1,FALSE)</f>
        <v>2.0931598834842001E-5</v>
      </c>
      <c r="AU191" s="5">
        <f>VLOOKUP($H191,'[1]Unit factor_selected'!$F$3:$AC$346,'[1]Unit factor_selected'!M$1,FALSE)</f>
        <v>2.5321132153628099E-2</v>
      </c>
      <c r="AV191" s="7">
        <f>VLOOKUP($H191,'[1]Unit factor_selected'!$F$3:$AC$346,'[1]Unit factor_selected'!N$1,FALSE)</f>
        <v>1.6961817255031701E-4</v>
      </c>
      <c r="AW191" s="7">
        <f>VLOOKUP($H191,'[1]Unit factor_selected'!$F$3:$AC$346,'[1]Unit factor_selected'!O$1,FALSE)</f>
        <v>8.4553408816282301E-7</v>
      </c>
      <c r="AX191" s="5">
        <f>VLOOKUP($H191,'[1]Unit factor_selected'!$F$3:$AC$346,'[1]Unit factor_selected'!P$1,FALSE)</f>
        <v>7.3587134749462393E-2</v>
      </c>
      <c r="AY191" s="7">
        <f>VLOOKUP($H191,'[1]Unit factor_selected'!$F$3:$AC$346,'[1]Unit factor_selected'!Q$1,FALSE)</f>
        <v>4.5255056973978998E-4</v>
      </c>
      <c r="AZ191" s="5">
        <f>VLOOKUP($H191,'[1]Unit factor_selected'!$F$3:$AC$346,'[1]Unit factor_selected'!R$1,FALSE)</f>
        <v>3.2094938120077201E-3</v>
      </c>
      <c r="BA191" s="7">
        <f>VLOOKUP($H191,'[1]Unit factor_selected'!$F$3:$AC$346,'[1]Unit factor_selected'!S$1,FALSE)</f>
        <v>2.6225037052588201E-4</v>
      </c>
      <c r="BB191" s="7">
        <f>VLOOKUP($H191,'[1]Unit factor_selected'!$F$3:$AC$346,'[1]Unit factor_selected'!T$1,FALSE)</f>
        <v>2.2693752243180101E-5</v>
      </c>
      <c r="BC191" s="7">
        <f>VLOOKUP($H191,'[1]Unit factor_selected'!$F$3:$AC$346,'[1]Unit factor_selected'!U$1,FALSE)</f>
        <v>2.1284632193969801E-4</v>
      </c>
      <c r="BD191" s="7">
        <f>VLOOKUP($H191,'[1]Unit factor_selected'!$F$3:$AC$346,'[1]Unit factor_selected'!V$1,FALSE)</f>
        <v>2.4085315647483799E-7</v>
      </c>
      <c r="BE191" s="7">
        <f>VLOOKUP($H191,'[1]Unit factor_selected'!$F$3:$AC$346,'[1]Unit factor_selected'!W$1,FALSE)</f>
        <v>1.5759495571695601E-5</v>
      </c>
      <c r="BF191" s="7">
        <f>VLOOKUP($H191,'[1]Unit factor_selected'!$F$3:$AC$346,'[1]Unit factor_selected'!X$1,FALSE)</f>
        <v>4.1886391251840799E-5</v>
      </c>
      <c r="BG191" s="7">
        <f>VLOOKUP($H191,'[1]Unit factor_selected'!$F$3:$AC$346,'[1]Unit factor_selected'!Y$1,FALSE)</f>
        <v>4.4587043810290402E-5</v>
      </c>
      <c r="BH191" s="7">
        <f>VLOOKUP($H191,'[1]Unit factor_selected'!$F$3:$AC$346,'[1]Unit factor_selected'!Z$1,FALSE)</f>
        <v>1.33252968090072E-8</v>
      </c>
      <c r="BI191" s="7">
        <f>VLOOKUP($H191,'[1]Unit factor_selected'!$F$3:$AC$346,'[1]Unit factor_selected'!AA$1,FALSE)</f>
        <v>6.2351253446064903E-5</v>
      </c>
      <c r="BJ191" s="5">
        <f>VLOOKUP($H191,'[1]Unit factor_selected'!$F$3:$AC$346,'[1]Unit factor_selected'!AB$1,FALSE)</f>
        <v>4.1849833346856496E-3</v>
      </c>
      <c r="BK191" s="77">
        <f>VLOOKUP($H191,'[1]Unit factor_selected'!$F$3:$AC$346,'[1]Unit factor_selected'!AC$1,FALSE)</f>
        <v>1.71513863272773E-5</v>
      </c>
    </row>
    <row r="192" spans="2:63" x14ac:dyDescent="0.2">
      <c r="B192" s="61"/>
      <c r="C192" s="61"/>
      <c r="D192" s="61"/>
      <c r="E192" s="121"/>
      <c r="F192" s="63"/>
      <c r="G192" s="64" t="str">
        <f t="shared" si="97"/>
        <v>CN</v>
      </c>
      <c r="H192" s="3" t="str">
        <f t="shared" si="97"/>
        <v>94b37130-2d92-460f-afc2-f9d6895d0814</v>
      </c>
      <c r="I192" s="65">
        <f>'[1]LIB components'!C4</f>
        <v>0.65</v>
      </c>
      <c r="J192" s="66"/>
      <c r="K192" s="257"/>
      <c r="L192" s="258"/>
      <c r="M192" s="258"/>
      <c r="N192" s="258"/>
      <c r="O192" s="258"/>
      <c r="P192" s="258"/>
      <c r="Q192" s="69"/>
      <c r="R192" s="69"/>
      <c r="S192" s="258"/>
      <c r="T192" s="258"/>
      <c r="U192" s="258"/>
      <c r="V192" s="258"/>
      <c r="W192" s="258"/>
      <c r="X192" s="258"/>
      <c r="Y192" s="69"/>
      <c r="Z192" s="137"/>
      <c r="AA192" s="71">
        <f t="shared" ref="AA192:AA195" si="101">$I192*K$191</f>
        <v>0</v>
      </c>
      <c r="AB192" s="72">
        <f t="shared" si="100"/>
        <v>0</v>
      </c>
      <c r="AC192" s="72">
        <f t="shared" si="100"/>
        <v>0</v>
      </c>
      <c r="AD192" s="72">
        <f t="shared" si="100"/>
        <v>0</v>
      </c>
      <c r="AE192" s="72">
        <f t="shared" si="100"/>
        <v>0</v>
      </c>
      <c r="AF192" s="72">
        <f t="shared" si="100"/>
        <v>0</v>
      </c>
      <c r="AG192" s="73">
        <f t="shared" si="100"/>
        <v>692.2084145468383</v>
      </c>
      <c r="AH192" s="73">
        <f t="shared" si="100"/>
        <v>1035.9100582980252</v>
      </c>
      <c r="AI192" s="72">
        <f t="shared" si="100"/>
        <v>0</v>
      </c>
      <c r="AJ192" s="72">
        <f t="shared" si="100"/>
        <v>0</v>
      </c>
      <c r="AK192" s="72">
        <f t="shared" si="100"/>
        <v>0</v>
      </c>
      <c r="AL192" s="72">
        <f t="shared" si="100"/>
        <v>0</v>
      </c>
      <c r="AM192" s="72">
        <f t="shared" si="100"/>
        <v>0</v>
      </c>
      <c r="AN192" s="72">
        <f t="shared" si="100"/>
        <v>0</v>
      </c>
      <c r="AO192" s="73">
        <f t="shared" si="100"/>
        <v>1395.9042207799014</v>
      </c>
      <c r="AP192" s="140">
        <f t="shared" si="100"/>
        <v>2107.8420325734091</v>
      </c>
      <c r="AQ192" s="75" t="str">
        <f>VLOOKUP($H192,'[1]Unit factor_selected'!$F$3:$AC$346,'[1]Unit factor_selected'!H$1,FALSE)</f>
        <v>MJ</v>
      </c>
      <c r="AR192" s="76">
        <f>VLOOKUP($H192,'[1]Unit factor_selected'!$F$3:$AC$346,'[1]Unit factor_selected'!J$1,FALSE)</f>
        <v>6.7561703505123999E-2</v>
      </c>
      <c r="AS192" s="6">
        <f>VLOOKUP($H192,'[1]Unit factor_selected'!$F$3:$AC$346,'[1]Unit factor_selected'!K$1,FALSE)</f>
        <v>1.1286368642416</v>
      </c>
      <c r="AT192" s="7">
        <f>VLOOKUP($H192,'[1]Unit factor_selected'!$F$3:$AC$346,'[1]Unit factor_selected'!L$1,FALSE)</f>
        <v>1.34192652696239E-5</v>
      </c>
      <c r="AU192" s="5">
        <f>VLOOKUP($H192,'[1]Unit factor_selected'!$F$3:$AC$346,'[1]Unit factor_selected'!M$1,FALSE)</f>
        <v>2.46079777505234E-2</v>
      </c>
      <c r="AV192" s="7">
        <f>VLOOKUP($H192,'[1]Unit factor_selected'!$F$3:$AC$346,'[1]Unit factor_selected'!N$1,FALSE)</f>
        <v>1.3297703340276601E-4</v>
      </c>
      <c r="AW192" s="7">
        <f>VLOOKUP($H192,'[1]Unit factor_selected'!$F$3:$AC$346,'[1]Unit factor_selected'!O$1,FALSE)</f>
        <v>4.7544411438651503E-7</v>
      </c>
      <c r="AX192" s="5">
        <f>VLOOKUP($H192,'[1]Unit factor_selected'!$F$3:$AC$346,'[1]Unit factor_selected'!P$1,FALSE)</f>
        <v>6.8294048582825603E-2</v>
      </c>
      <c r="AY192" s="7">
        <f>VLOOKUP($H192,'[1]Unit factor_selected'!$F$3:$AC$346,'[1]Unit factor_selected'!Q$1,FALSE)</f>
        <v>3.04392105561114E-4</v>
      </c>
      <c r="AZ192" s="5">
        <f>VLOOKUP($H192,'[1]Unit factor_selected'!$F$3:$AC$346,'[1]Unit factor_selected'!R$1,FALSE)</f>
        <v>3.2654437525124198E-3</v>
      </c>
      <c r="BA192" s="7">
        <f>VLOOKUP($H192,'[1]Unit factor_selected'!$F$3:$AC$346,'[1]Unit factor_selected'!S$1,FALSE)</f>
        <v>2.0455474075815999E-4</v>
      </c>
      <c r="BB192" s="7">
        <f>VLOOKUP($H192,'[1]Unit factor_selected'!$F$3:$AC$346,'[1]Unit factor_selected'!T$1,FALSE)</f>
        <v>1.44714443289619E-5</v>
      </c>
      <c r="BC192" s="7">
        <f>VLOOKUP($H192,'[1]Unit factor_selected'!$F$3:$AC$346,'[1]Unit factor_selected'!U$1,FALSE)</f>
        <v>1.8673082475627399E-4</v>
      </c>
      <c r="BD192" s="7">
        <f>VLOOKUP($H192,'[1]Unit factor_selected'!$F$3:$AC$346,'[1]Unit factor_selected'!V$1,FALSE)</f>
        <v>1.1570836096670501E-7</v>
      </c>
      <c r="BE192" s="7">
        <f>VLOOKUP($H192,'[1]Unit factor_selected'!$F$3:$AC$346,'[1]Unit factor_selected'!W$1,FALSE)</f>
        <v>1.0657233038909801E-5</v>
      </c>
      <c r="BF192" s="7">
        <f>VLOOKUP($H192,'[1]Unit factor_selected'!$F$3:$AC$346,'[1]Unit factor_selected'!X$1,FALSE)</f>
        <v>3.8412323609695801E-5</v>
      </c>
      <c r="BG192" s="7">
        <f>VLOOKUP($H192,'[1]Unit factor_selected'!$F$3:$AC$346,'[1]Unit factor_selected'!Y$1,FALSE)</f>
        <v>4.1262791322937203E-5</v>
      </c>
      <c r="BH192" s="7">
        <f>VLOOKUP($H192,'[1]Unit factor_selected'!$F$3:$AC$346,'[1]Unit factor_selected'!Z$1,FALSE)</f>
        <v>6.9985129754833599E-9</v>
      </c>
      <c r="BI192" s="7">
        <f>VLOOKUP($H192,'[1]Unit factor_selected'!$F$3:$AC$346,'[1]Unit factor_selected'!AA$1,FALSE)</f>
        <v>3.97048683969412E-5</v>
      </c>
      <c r="BJ192" s="5">
        <f>VLOOKUP($H192,'[1]Unit factor_selected'!$F$3:$AC$346,'[1]Unit factor_selected'!AB$1,FALSE)</f>
        <v>3.8609525070636801E-3</v>
      </c>
      <c r="BK192" s="77">
        <f>VLOOKUP($H192,'[1]Unit factor_selected'!$F$3:$AC$346,'[1]Unit factor_selected'!AC$1,FALSE)</f>
        <v>7.9763357328164692E-6</v>
      </c>
    </row>
    <row r="193" spans="2:63" x14ac:dyDescent="0.2">
      <c r="B193" s="61"/>
      <c r="C193" s="61"/>
      <c r="D193" s="61"/>
      <c r="E193" s="121"/>
      <c r="F193" s="63"/>
      <c r="G193" s="64" t="str">
        <f t="shared" si="97"/>
        <v>JP</v>
      </c>
      <c r="H193" s="3" t="str">
        <f t="shared" si="97"/>
        <v>4c970fa9-d056-405f-8871-64ebf0f37ffc</v>
      </c>
      <c r="I193" s="65">
        <f>'[1]LIB components'!C5</f>
        <v>0.19</v>
      </c>
      <c r="J193" s="66"/>
      <c r="K193" s="257"/>
      <c r="L193" s="258"/>
      <c r="M193" s="258"/>
      <c r="N193" s="258"/>
      <c r="O193" s="258"/>
      <c r="P193" s="258"/>
      <c r="Q193" s="69"/>
      <c r="R193" s="69"/>
      <c r="S193" s="258"/>
      <c r="T193" s="258"/>
      <c r="U193" s="258"/>
      <c r="V193" s="258"/>
      <c r="W193" s="258"/>
      <c r="X193" s="258"/>
      <c r="Y193" s="69"/>
      <c r="Z193" s="137"/>
      <c r="AA193" s="71">
        <f t="shared" si="101"/>
        <v>0</v>
      </c>
      <c r="AB193" s="72">
        <f t="shared" si="100"/>
        <v>0</v>
      </c>
      <c r="AC193" s="72">
        <f t="shared" si="100"/>
        <v>0</v>
      </c>
      <c r="AD193" s="72">
        <f t="shared" si="100"/>
        <v>0</v>
      </c>
      <c r="AE193" s="72">
        <f t="shared" si="100"/>
        <v>0</v>
      </c>
      <c r="AF193" s="72">
        <f t="shared" si="100"/>
        <v>0</v>
      </c>
      <c r="AG193" s="73">
        <f t="shared" si="100"/>
        <v>202.33784425215273</v>
      </c>
      <c r="AH193" s="73">
        <f t="shared" si="100"/>
        <v>302.80447857942272</v>
      </c>
      <c r="AI193" s="72">
        <f t="shared" si="100"/>
        <v>0</v>
      </c>
      <c r="AJ193" s="72">
        <f t="shared" si="100"/>
        <v>0</v>
      </c>
      <c r="AK193" s="72">
        <f t="shared" si="100"/>
        <v>0</v>
      </c>
      <c r="AL193" s="72">
        <f t="shared" si="100"/>
        <v>0</v>
      </c>
      <c r="AM193" s="72">
        <f t="shared" si="100"/>
        <v>0</v>
      </c>
      <c r="AN193" s="72">
        <f t="shared" si="100"/>
        <v>0</v>
      </c>
      <c r="AO193" s="73">
        <f t="shared" si="100"/>
        <v>408.03354145874039</v>
      </c>
      <c r="AP193" s="140">
        <f t="shared" si="100"/>
        <v>616.13844029068878</v>
      </c>
      <c r="AQ193" s="75" t="str">
        <f>VLOOKUP($H193,'[1]Unit factor_selected'!$F$3:$AC$346,'[1]Unit factor_selected'!H$1,FALSE)</f>
        <v>MJ</v>
      </c>
      <c r="AR193" s="76">
        <f>VLOOKUP($H193,'[1]Unit factor_selected'!$F$3:$AC$346,'[1]Unit factor_selected'!J$1,FALSE)</f>
        <v>7.93512076278024E-2</v>
      </c>
      <c r="AS193" s="6">
        <f>VLOOKUP($H193,'[1]Unit factor_selected'!$F$3:$AC$346,'[1]Unit factor_selected'!K$1,FALSE)</f>
        <v>1.32276848359443</v>
      </c>
      <c r="AT193" s="7">
        <f>VLOOKUP($H193,'[1]Unit factor_selected'!$F$3:$AC$346,'[1]Unit factor_selected'!L$1,FALSE)</f>
        <v>3.1263415803588299E-5</v>
      </c>
      <c r="AU193" s="5">
        <f>VLOOKUP($H193,'[1]Unit factor_selected'!$F$3:$AC$346,'[1]Unit factor_selected'!M$1,FALSE)</f>
        <v>2.8641793027265099E-2</v>
      </c>
      <c r="AV193" s="7">
        <f>VLOOKUP($H193,'[1]Unit factor_selected'!$F$3:$AC$346,'[1]Unit factor_selected'!N$1,FALSE)</f>
        <v>4.5261992541638499E-4</v>
      </c>
      <c r="AW193" s="7">
        <f>VLOOKUP($H193,'[1]Unit factor_selected'!$F$3:$AC$346,'[1]Unit factor_selected'!O$1,FALSE)</f>
        <v>1.53309941271616E-6</v>
      </c>
      <c r="AX193" s="5">
        <f>VLOOKUP($H193,'[1]Unit factor_selected'!$F$3:$AC$346,'[1]Unit factor_selected'!P$1,FALSE)</f>
        <v>8.0566010804188806E-2</v>
      </c>
      <c r="AY193" s="7">
        <f>VLOOKUP($H193,'[1]Unit factor_selected'!$F$3:$AC$346,'[1]Unit factor_selected'!Q$1,FALSE)</f>
        <v>1.6155785489210201E-3</v>
      </c>
      <c r="AZ193" s="5">
        <f>VLOOKUP($H193,'[1]Unit factor_selected'!$F$3:$AC$346,'[1]Unit factor_selected'!R$1,FALSE)</f>
        <v>8.8357184081817308E-3</v>
      </c>
      <c r="BA193" s="7">
        <f>VLOOKUP($H193,'[1]Unit factor_selected'!$F$3:$AC$346,'[1]Unit factor_selected'!S$1,FALSE)</f>
        <v>4.2126662656830402E-4</v>
      </c>
      <c r="BB193" s="7">
        <f>VLOOKUP($H193,'[1]Unit factor_selected'!$F$3:$AC$346,'[1]Unit factor_selected'!T$1,FALSE)</f>
        <v>3.1856838700717401E-4</v>
      </c>
      <c r="BC193" s="7">
        <f>VLOOKUP($H193,'[1]Unit factor_selected'!$F$3:$AC$346,'[1]Unit factor_selected'!U$1,FALSE)</f>
        <v>5.9676567228942202E-4</v>
      </c>
      <c r="BD193" s="7">
        <f>VLOOKUP($H193,'[1]Unit factor_selected'!$F$3:$AC$346,'[1]Unit factor_selected'!V$1,FALSE)</f>
        <v>3.62731138567858E-7</v>
      </c>
      <c r="BE193" s="7">
        <f>VLOOKUP($H193,'[1]Unit factor_selected'!$F$3:$AC$346,'[1]Unit factor_selected'!W$1,FALSE)</f>
        <v>7.2609868172480204E-5</v>
      </c>
      <c r="BF193" s="7">
        <f>VLOOKUP($H193,'[1]Unit factor_selected'!$F$3:$AC$346,'[1]Unit factor_selected'!X$1,FALSE)</f>
        <v>7.5021780235330594E-5</v>
      </c>
      <c r="BG193" s="7">
        <f>VLOOKUP($H193,'[1]Unit factor_selected'!$F$3:$AC$346,'[1]Unit factor_selected'!Y$1,FALSE)</f>
        <v>7.92969361637094E-5</v>
      </c>
      <c r="BH193" s="7">
        <f>VLOOKUP($H193,'[1]Unit factor_selected'!$F$3:$AC$346,'[1]Unit factor_selected'!Z$1,FALSE)</f>
        <v>4.5492952877156298E-9</v>
      </c>
      <c r="BI193" s="7">
        <f>VLOOKUP($H193,'[1]Unit factor_selected'!$F$3:$AC$346,'[1]Unit factor_selected'!AA$1,FALSE)</f>
        <v>9.0580613030702498E-5</v>
      </c>
      <c r="BJ193" s="5">
        <f>VLOOKUP($H193,'[1]Unit factor_selected'!$F$3:$AC$346,'[1]Unit factor_selected'!AB$1,FALSE)</f>
        <v>2.86655183532433E-2</v>
      </c>
      <c r="BK193" s="77">
        <f>VLOOKUP($H193,'[1]Unit factor_selected'!$F$3:$AC$346,'[1]Unit factor_selected'!AC$1,FALSE)</f>
        <v>4.2197206111642398E-5</v>
      </c>
    </row>
    <row r="194" spans="2:63" x14ac:dyDescent="0.2">
      <c r="B194" s="61"/>
      <c r="C194" s="61"/>
      <c r="D194" s="61"/>
      <c r="E194" s="121"/>
      <c r="F194" s="63"/>
      <c r="G194" s="64" t="str">
        <f t="shared" si="97"/>
        <v>KR</v>
      </c>
      <c r="H194" s="3" t="str">
        <f t="shared" si="97"/>
        <v>a3a7e5f6-7e8c-43a3-8d7a-39bd79efc2f9</v>
      </c>
      <c r="I194" s="65">
        <f>'[1]LIB components'!C6</f>
        <v>0.06</v>
      </c>
      <c r="J194" s="66"/>
      <c r="K194" s="257"/>
      <c r="L194" s="258"/>
      <c r="M194" s="258"/>
      <c r="N194" s="258"/>
      <c r="O194" s="258"/>
      <c r="P194" s="258"/>
      <c r="Q194" s="69"/>
      <c r="R194" s="69"/>
      <c r="S194" s="258"/>
      <c r="T194" s="258"/>
      <c r="U194" s="258"/>
      <c r="V194" s="258"/>
      <c r="W194" s="258"/>
      <c r="X194" s="258"/>
      <c r="Y194" s="69"/>
      <c r="Z194" s="137"/>
      <c r="AA194" s="71">
        <f t="shared" si="101"/>
        <v>0</v>
      </c>
      <c r="AB194" s="72">
        <f t="shared" si="100"/>
        <v>0</v>
      </c>
      <c r="AC194" s="72">
        <f t="shared" si="100"/>
        <v>0</v>
      </c>
      <c r="AD194" s="72">
        <f t="shared" si="100"/>
        <v>0</v>
      </c>
      <c r="AE194" s="72">
        <f t="shared" si="100"/>
        <v>0</v>
      </c>
      <c r="AF194" s="72">
        <f t="shared" si="100"/>
        <v>0</v>
      </c>
      <c r="AG194" s="73">
        <f t="shared" si="100"/>
        <v>63.896161342785071</v>
      </c>
      <c r="AH194" s="73">
        <f t="shared" si="100"/>
        <v>95.622466919817697</v>
      </c>
      <c r="AI194" s="72">
        <f t="shared" si="100"/>
        <v>0</v>
      </c>
      <c r="AJ194" s="72">
        <f t="shared" si="100"/>
        <v>0</v>
      </c>
      <c r="AK194" s="72">
        <f t="shared" si="100"/>
        <v>0</v>
      </c>
      <c r="AL194" s="72">
        <f t="shared" si="100"/>
        <v>0</v>
      </c>
      <c r="AM194" s="72">
        <f t="shared" si="100"/>
        <v>0</v>
      </c>
      <c r="AN194" s="72">
        <f t="shared" si="100"/>
        <v>0</v>
      </c>
      <c r="AO194" s="73">
        <f t="shared" si="100"/>
        <v>128.85269730276013</v>
      </c>
      <c r="AP194" s="140">
        <f t="shared" si="100"/>
        <v>194.57003377600697</v>
      </c>
      <c r="AQ194" s="75" t="str">
        <f>VLOOKUP($H194,'[1]Unit factor_selected'!$F$3:$AC$346,'[1]Unit factor_selected'!H$1,FALSE)</f>
        <v>MJ</v>
      </c>
      <c r="AR194" s="76">
        <f>VLOOKUP($H194,'[1]Unit factor_selected'!$F$3:$AC$346,'[1]Unit factor_selected'!J$1,FALSE)</f>
        <v>6.7253809860047906E-2</v>
      </c>
      <c r="AS194" s="6">
        <f>VLOOKUP($H194,'[1]Unit factor_selected'!$F$3:$AC$346,'[1]Unit factor_selected'!K$1,FALSE)</f>
        <v>1.1294125052100501</v>
      </c>
      <c r="AT194" s="7">
        <f>VLOOKUP($H194,'[1]Unit factor_selected'!$F$3:$AC$346,'[1]Unit factor_selected'!L$1,FALSE)</f>
        <v>1.2795087764735001E-5</v>
      </c>
      <c r="AU194" s="5">
        <f>VLOOKUP($H194,'[1]Unit factor_selected'!$F$3:$AC$346,'[1]Unit factor_selected'!M$1,FALSE)</f>
        <v>2.4575331543782601E-2</v>
      </c>
      <c r="AV194" s="7">
        <f>VLOOKUP($H194,'[1]Unit factor_selected'!$F$3:$AC$346,'[1]Unit factor_selected'!N$1,FALSE)</f>
        <v>1.3506052312702401E-4</v>
      </c>
      <c r="AW194" s="7">
        <f>VLOOKUP($H194,'[1]Unit factor_selected'!$F$3:$AC$346,'[1]Unit factor_selected'!O$1,FALSE)</f>
        <v>6.5286606690765305E-7</v>
      </c>
      <c r="AX194" s="5">
        <f>VLOOKUP($H194,'[1]Unit factor_selected'!$F$3:$AC$346,'[1]Unit factor_selected'!P$1,FALSE)</f>
        <v>6.7967294629948397E-2</v>
      </c>
      <c r="AY194" s="7">
        <f>VLOOKUP($H194,'[1]Unit factor_selected'!$F$3:$AC$346,'[1]Unit factor_selected'!Q$1,FALSE)</f>
        <v>3.0695237695689098E-4</v>
      </c>
      <c r="AZ194" s="5">
        <f>VLOOKUP($H194,'[1]Unit factor_selected'!$F$3:$AC$346,'[1]Unit factor_selected'!R$1,FALSE)</f>
        <v>3.3629623399084999E-3</v>
      </c>
      <c r="BA194" s="7">
        <f>VLOOKUP($H194,'[1]Unit factor_selected'!$F$3:$AC$346,'[1]Unit factor_selected'!S$1,FALSE)</f>
        <v>3.1601268785079798E-4</v>
      </c>
      <c r="BB194" s="7">
        <f>VLOOKUP($H194,'[1]Unit factor_selected'!$F$3:$AC$346,'[1]Unit factor_selected'!T$1,FALSE)</f>
        <v>2.41154246765223E-5</v>
      </c>
      <c r="BC194" s="7">
        <f>VLOOKUP($H194,'[1]Unit factor_selected'!$F$3:$AC$346,'[1]Unit factor_selected'!U$1,FALSE)</f>
        <v>1.8980648163218099E-4</v>
      </c>
      <c r="BD194" s="7">
        <f>VLOOKUP($H194,'[1]Unit factor_selected'!$F$3:$AC$346,'[1]Unit factor_selected'!V$1,FALSE)</f>
        <v>1.2888913005812801E-7</v>
      </c>
      <c r="BE194" s="7">
        <f>VLOOKUP($H194,'[1]Unit factor_selected'!$F$3:$AC$346,'[1]Unit factor_selected'!W$1,FALSE)</f>
        <v>1.0828460730635399E-5</v>
      </c>
      <c r="BF194" s="7">
        <f>VLOOKUP($H194,'[1]Unit factor_selected'!$F$3:$AC$346,'[1]Unit factor_selected'!X$1,FALSE)</f>
        <v>3.7330935365714099E-5</v>
      </c>
      <c r="BG194" s="7">
        <f>VLOOKUP($H194,'[1]Unit factor_selected'!$F$3:$AC$346,'[1]Unit factor_selected'!Y$1,FALSE)</f>
        <v>4.0187916432751998E-5</v>
      </c>
      <c r="BH194" s="7">
        <f>VLOOKUP($H194,'[1]Unit factor_selected'!$F$3:$AC$346,'[1]Unit factor_selected'!Z$1,FALSE)</f>
        <v>6.9775474062308804E-9</v>
      </c>
      <c r="BI194" s="7">
        <f>VLOOKUP($H194,'[1]Unit factor_selected'!$F$3:$AC$346,'[1]Unit factor_selected'!AA$1,FALSE)</f>
        <v>3.7985140662090601E-5</v>
      </c>
      <c r="BJ194" s="5">
        <f>VLOOKUP($H194,'[1]Unit factor_selected'!$F$3:$AC$346,'[1]Unit factor_selected'!AB$1,FALSE)</f>
        <v>3.7708823359342602E-3</v>
      </c>
      <c r="BK194" s="77">
        <f>VLOOKUP($H194,'[1]Unit factor_selected'!$F$3:$AC$346,'[1]Unit factor_selected'!AC$1,FALSE)</f>
        <v>9.0492303943148604E-6</v>
      </c>
    </row>
    <row r="195" spans="2:63" x14ac:dyDescent="0.2">
      <c r="B195" s="61"/>
      <c r="C195" s="61"/>
      <c r="D195" s="61"/>
      <c r="E195" s="121"/>
      <c r="F195" s="63"/>
      <c r="G195" s="64" t="str">
        <f t="shared" si="97"/>
        <v>RER</v>
      </c>
      <c r="H195" s="3" t="str">
        <f t="shared" si="97"/>
        <v>81f57f68-26a0-32eb-bdd1-6d68bf145cbf</v>
      </c>
      <c r="I195" s="65">
        <f>'[1]LIB components'!C7</f>
        <v>0</v>
      </c>
      <c r="J195" s="66"/>
      <c r="K195" s="257"/>
      <c r="L195" s="258"/>
      <c r="M195" s="258"/>
      <c r="N195" s="258"/>
      <c r="O195" s="258"/>
      <c r="P195" s="258"/>
      <c r="Q195" s="69"/>
      <c r="R195" s="69"/>
      <c r="S195" s="258"/>
      <c r="T195" s="258"/>
      <c r="U195" s="258"/>
      <c r="V195" s="258"/>
      <c r="W195" s="258"/>
      <c r="X195" s="258"/>
      <c r="Y195" s="69"/>
      <c r="Z195" s="137"/>
      <c r="AA195" s="71">
        <f t="shared" si="101"/>
        <v>0</v>
      </c>
      <c r="AB195" s="72">
        <f t="shared" si="100"/>
        <v>0</v>
      </c>
      <c r="AC195" s="72">
        <f t="shared" si="100"/>
        <v>0</v>
      </c>
      <c r="AD195" s="72">
        <f t="shared" si="100"/>
        <v>0</v>
      </c>
      <c r="AE195" s="72">
        <f t="shared" si="100"/>
        <v>0</v>
      </c>
      <c r="AF195" s="72">
        <f t="shared" si="100"/>
        <v>0</v>
      </c>
      <c r="AG195" s="73">
        <f t="shared" si="100"/>
        <v>0</v>
      </c>
      <c r="AH195" s="73">
        <f t="shared" si="100"/>
        <v>0</v>
      </c>
      <c r="AI195" s="72">
        <f t="shared" si="100"/>
        <v>0</v>
      </c>
      <c r="AJ195" s="72">
        <f t="shared" si="100"/>
        <v>0</v>
      </c>
      <c r="AK195" s="72">
        <f t="shared" si="100"/>
        <v>0</v>
      </c>
      <c r="AL195" s="72">
        <f t="shared" si="100"/>
        <v>0</v>
      </c>
      <c r="AM195" s="72">
        <f t="shared" si="100"/>
        <v>0</v>
      </c>
      <c r="AN195" s="72">
        <f t="shared" si="100"/>
        <v>0</v>
      </c>
      <c r="AO195" s="73">
        <f t="shared" si="100"/>
        <v>0</v>
      </c>
      <c r="AP195" s="140">
        <f t="shared" si="100"/>
        <v>0</v>
      </c>
      <c r="AQ195" s="75" t="str">
        <f>VLOOKUP($H195,'[1]Unit factor_selected'!$F$3:$AC$346,'[1]Unit factor_selected'!H$1,FALSE)</f>
        <v>MJ</v>
      </c>
      <c r="AR195" s="76">
        <f>VLOOKUP($H195,'[1]Unit factor_selected'!$F$3:$AC$346,'[1]Unit factor_selected'!J$1,FALSE)</f>
        <v>7.0118048765538996E-2</v>
      </c>
      <c r="AS195" s="6">
        <f>VLOOKUP($H195,'[1]Unit factor_selected'!$F$3:$AC$346,'[1]Unit factor_selected'!K$1,FALSE)</f>
        <v>1.3497453408187099</v>
      </c>
      <c r="AT195" s="7">
        <f>VLOOKUP($H195,'[1]Unit factor_selected'!$F$3:$AC$346,'[1]Unit factor_selected'!L$1,FALSE)</f>
        <v>1.06301210372212E-5</v>
      </c>
      <c r="AU195" s="5">
        <f>VLOOKUP($H195,'[1]Unit factor_selected'!$F$3:$AC$346,'[1]Unit factor_selected'!M$1,FALSE)</f>
        <v>2.9385955179995399E-2</v>
      </c>
      <c r="AV195" s="7">
        <f>VLOOKUP($H195,'[1]Unit factor_selected'!$F$3:$AC$346,'[1]Unit factor_selected'!N$1,FALSE)</f>
        <v>1.0025233031106201E-4</v>
      </c>
      <c r="AW195" s="7">
        <f>VLOOKUP($H195,'[1]Unit factor_selected'!$F$3:$AC$346,'[1]Unit factor_selected'!O$1,FALSE)</f>
        <v>5.9555853283527898E-7</v>
      </c>
      <c r="AX195" s="5">
        <f>VLOOKUP($H195,'[1]Unit factor_selected'!$F$3:$AC$346,'[1]Unit factor_selected'!P$1,FALSE)</f>
        <v>7.0869144201546899E-2</v>
      </c>
      <c r="AY195" s="7">
        <f>VLOOKUP($H195,'[1]Unit factor_selected'!$F$3:$AC$346,'[1]Unit factor_selected'!Q$1,FALSE)</f>
        <v>4.5144039477974199E-4</v>
      </c>
      <c r="AZ195" s="5">
        <f>VLOOKUP($H195,'[1]Unit factor_selected'!$F$3:$AC$346,'[1]Unit factor_selected'!R$1,FALSE)</f>
        <v>1.5356028778998299E-3</v>
      </c>
      <c r="BA195" s="7">
        <f>VLOOKUP($H195,'[1]Unit factor_selected'!$F$3:$AC$346,'[1]Unit factor_selected'!S$1,FALSE)</f>
        <v>3.2455970565379699E-4</v>
      </c>
      <c r="BB195" s="7">
        <f>VLOOKUP($H195,'[1]Unit factor_selected'!$F$3:$AC$346,'[1]Unit factor_selected'!T$1,FALSE)</f>
        <v>3.01250376434892E-5</v>
      </c>
      <c r="BC195" s="7">
        <f>VLOOKUP($H195,'[1]Unit factor_selected'!$F$3:$AC$346,'[1]Unit factor_selected'!U$1,FALSE)</f>
        <v>2.66615630405421E-4</v>
      </c>
      <c r="BD195" s="7">
        <f>VLOOKUP($H195,'[1]Unit factor_selected'!$F$3:$AC$346,'[1]Unit factor_selected'!V$1,FALSE)</f>
        <v>6.0700632641943398E-8</v>
      </c>
      <c r="BE195" s="7">
        <f>VLOOKUP($H195,'[1]Unit factor_selected'!$F$3:$AC$346,'[1]Unit factor_selected'!W$1,FALSE)</f>
        <v>1.7662890886774801E-5</v>
      </c>
      <c r="BF195" s="7">
        <f>VLOOKUP($H195,'[1]Unit factor_selected'!$F$3:$AC$346,'[1]Unit factor_selected'!X$1,FALSE)</f>
        <v>3.2165862121886299E-5</v>
      </c>
      <c r="BG195" s="7">
        <f>VLOOKUP($H195,'[1]Unit factor_selected'!$F$3:$AC$346,'[1]Unit factor_selected'!Y$1,FALSE)</f>
        <v>3.4052642672935498E-5</v>
      </c>
      <c r="BH195" s="7">
        <f>VLOOKUP($H195,'[1]Unit factor_selected'!$F$3:$AC$346,'[1]Unit factor_selected'!Z$1,FALSE)</f>
        <v>1.6017502682224398E-8</v>
      </c>
      <c r="BI195" s="7">
        <f>VLOOKUP($H195,'[1]Unit factor_selected'!$F$3:$AC$346,'[1]Unit factor_selected'!AA$1,FALSE)</f>
        <v>3.0729154602136902E-5</v>
      </c>
      <c r="BJ195" s="5">
        <f>VLOOKUP($H195,'[1]Unit factor_selected'!$F$3:$AC$346,'[1]Unit factor_selected'!AB$1,FALSE)</f>
        <v>5.1457720294377004E-3</v>
      </c>
      <c r="BK195" s="77">
        <f>VLOOKUP($H195,'[1]Unit factor_selected'!$F$3:$AC$346,'[1]Unit factor_selected'!AC$1,FALSE)</f>
        <v>2.1648941226151601E-5</v>
      </c>
    </row>
    <row r="196" spans="2:63" x14ac:dyDescent="0.2">
      <c r="B196" s="61"/>
      <c r="C196" s="61"/>
      <c r="D196" s="78"/>
      <c r="E196" s="259" t="str">
        <f>[1]LCI!S12</f>
        <v>Solid waste</v>
      </c>
      <c r="F196" s="260" t="str">
        <f>'[1]Unit factor_selected'!D311</f>
        <v>market for process-specific burdens, sanitary landfill | process-specific burdens, sanitary landfill | Cutoff, U</v>
      </c>
      <c r="G196" s="80" t="str">
        <f>'[1]Unit factor_selected'!E311</f>
        <v>RoW</v>
      </c>
      <c r="H196" s="81" t="str">
        <f>'[1]Unit factor_selected'!F311</f>
        <v>a42ab72f-22e3-4626-9c8d-8c0a6105e602</v>
      </c>
      <c r="I196" s="82">
        <v>1</v>
      </c>
      <c r="J196" s="82">
        <f>I196</f>
        <v>1</v>
      </c>
      <c r="K196" s="261">
        <v>0</v>
      </c>
      <c r="L196" s="262">
        <v>0</v>
      </c>
      <c r="M196" s="262">
        <v>0</v>
      </c>
      <c r="N196" s="262">
        <v>0</v>
      </c>
      <c r="O196" s="262">
        <v>0</v>
      </c>
      <c r="P196" s="262">
        <v>0</v>
      </c>
      <c r="Q196" s="109">
        <f>'[1]EV proj_BAU'!AF$77*([1]LCI!$H37)</f>
        <v>0.24261132404334859</v>
      </c>
      <c r="R196" s="109">
        <f>'[1]EV proj_BAU'!AJ$77*([1]LCI!$H37)</f>
        <v>0.36307491436381617</v>
      </c>
      <c r="S196" s="262">
        <v>0</v>
      </c>
      <c r="T196" s="262">
        <v>0</v>
      </c>
      <c r="U196" s="262">
        <v>0</v>
      </c>
      <c r="V196" s="262">
        <v>0</v>
      </c>
      <c r="W196" s="262">
        <v>0</v>
      </c>
      <c r="X196" s="262">
        <v>0</v>
      </c>
      <c r="Y196" s="109">
        <f>'[1]EV proj_BAU'!AG$77*([1]LCI!$H37)</f>
        <v>0.48924885066995244</v>
      </c>
      <c r="Z196" s="159">
        <f>'[1]EV proj_BAU'!AK$77*([1]LCI!$H37)</f>
        <v>0.73877510826221671</v>
      </c>
      <c r="AA196" s="88">
        <f>$I196*K$196</f>
        <v>0</v>
      </c>
      <c r="AB196" s="89">
        <f t="shared" ref="AB196:AP196" si="102">$I196*L$196</f>
        <v>0</v>
      </c>
      <c r="AC196" s="89">
        <f t="shared" si="102"/>
        <v>0</v>
      </c>
      <c r="AD196" s="89">
        <f t="shared" si="102"/>
        <v>0</v>
      </c>
      <c r="AE196" s="89">
        <f t="shared" si="102"/>
        <v>0</v>
      </c>
      <c r="AF196" s="89">
        <f t="shared" si="102"/>
        <v>0</v>
      </c>
      <c r="AG196" s="35">
        <f t="shared" si="102"/>
        <v>0.24261132404334859</v>
      </c>
      <c r="AH196" s="35">
        <f t="shared" si="102"/>
        <v>0.36307491436381617</v>
      </c>
      <c r="AI196" s="89">
        <f t="shared" si="102"/>
        <v>0</v>
      </c>
      <c r="AJ196" s="89">
        <f t="shared" si="102"/>
        <v>0</v>
      </c>
      <c r="AK196" s="89">
        <f t="shared" si="102"/>
        <v>0</v>
      </c>
      <c r="AL196" s="89">
        <f t="shared" si="102"/>
        <v>0</v>
      </c>
      <c r="AM196" s="89">
        <f t="shared" si="102"/>
        <v>0</v>
      </c>
      <c r="AN196" s="89">
        <f t="shared" si="102"/>
        <v>0</v>
      </c>
      <c r="AO196" s="35">
        <f t="shared" si="102"/>
        <v>0.48924885066995244</v>
      </c>
      <c r="AP196" s="153">
        <f t="shared" si="102"/>
        <v>0.73877510826221671</v>
      </c>
      <c r="AQ196" s="91" t="str">
        <f>VLOOKUP($H196,'[1]Unit factor_selected'!$F$3:$AC$346,'[1]Unit factor_selected'!H$1,FALSE)</f>
        <v>kg</v>
      </c>
      <c r="AR196" s="92">
        <f>VLOOKUP($H196,'[1]Unit factor_selected'!$F$3:$AC$346,'[1]Unit factor_selected'!J$1,FALSE)</f>
        <v>5.2284920000000004E-3</v>
      </c>
      <c r="AS196" s="93">
        <f>VLOOKUP($H196,'[1]Unit factor_selected'!$F$3:$AC$346,'[1]Unit factor_selected'!K$1,FALSE)</f>
        <v>7.8622622000000003E-2</v>
      </c>
      <c r="AT196" s="94">
        <f>VLOOKUP($H196,'[1]Unit factor_selected'!$F$3:$AC$346,'[1]Unit factor_selected'!L$1,FALSE)</f>
        <v>1.3900000000000001E-5</v>
      </c>
      <c r="AU196" s="95">
        <f>VLOOKUP($H196,'[1]Unit factor_selected'!$F$3:$AC$346,'[1]Unit factor_selected'!M$1,FALSE)</f>
        <v>1.6068040000000001E-3</v>
      </c>
      <c r="AV196" s="94">
        <f>VLOOKUP($H196,'[1]Unit factor_selected'!$F$3:$AC$346,'[1]Unit factor_selected'!N$1,FALSE)</f>
        <v>4.2400000000000001E-5</v>
      </c>
      <c r="AW196" s="94">
        <f>VLOOKUP($H196,'[1]Unit factor_selected'!$F$3:$AC$346,'[1]Unit factor_selected'!O$1,FALSE)</f>
        <v>5.4499999999999997E-7</v>
      </c>
      <c r="AX196" s="95">
        <f>VLOOKUP($H196,'[1]Unit factor_selected'!$F$3:$AC$346,'[1]Unit factor_selected'!P$1,FALSE)</f>
        <v>5.2635370000000004E-3</v>
      </c>
      <c r="AY196" s="94">
        <f>VLOOKUP($H196,'[1]Unit factor_selected'!$F$3:$AC$346,'[1]Unit factor_selected'!Q$1,FALSE)</f>
        <v>1.9541799999999999E-4</v>
      </c>
      <c r="AZ196" s="95">
        <f>VLOOKUP($H196,'[1]Unit factor_selected'!$F$3:$AC$346,'[1]Unit factor_selected'!R$1,FALSE)</f>
        <v>1.1128010000000001E-3</v>
      </c>
      <c r="BA196" s="94">
        <f>VLOOKUP($H196,'[1]Unit factor_selected'!$F$3:$AC$346,'[1]Unit factor_selected'!S$1,FALSE)</f>
        <v>1.7640900000000001E-4</v>
      </c>
      <c r="BB196" s="94">
        <f>VLOOKUP($H196,'[1]Unit factor_selected'!$F$3:$AC$346,'[1]Unit factor_selected'!T$1,FALSE)</f>
        <v>-8.2093800000000001E-4</v>
      </c>
      <c r="BC196" s="94">
        <f>VLOOKUP($H196,'[1]Unit factor_selected'!$F$3:$AC$346,'[1]Unit factor_selected'!U$1,FALSE)</f>
        <v>6.0999999999999999E-5</v>
      </c>
      <c r="BD196" s="94">
        <f>VLOOKUP($H196,'[1]Unit factor_selected'!$F$3:$AC$346,'[1]Unit factor_selected'!V$1,FALSE)</f>
        <v>4.3999999999999997E-8</v>
      </c>
      <c r="BE196" s="94">
        <f>VLOOKUP($H196,'[1]Unit factor_selected'!$F$3:$AC$346,'[1]Unit factor_selected'!W$1,FALSE)</f>
        <v>7.4900000000000003E-6</v>
      </c>
      <c r="BF196" s="94">
        <f>VLOOKUP($H196,'[1]Unit factor_selected'!$F$3:$AC$346,'[1]Unit factor_selected'!X$1,FALSE)</f>
        <v>5.3699999999999997E-5</v>
      </c>
      <c r="BG196" s="94">
        <f>VLOOKUP($H196,'[1]Unit factor_selected'!$F$3:$AC$346,'[1]Unit factor_selected'!Y$1,FALSE)</f>
        <v>5.4599999999999999E-5</v>
      </c>
      <c r="BH196" s="94">
        <f>VLOOKUP($H196,'[1]Unit factor_selected'!$F$3:$AC$346,'[1]Unit factor_selected'!Z$1,FALSE)</f>
        <v>2.8999999999999999E-9</v>
      </c>
      <c r="BI196" s="94">
        <f>VLOOKUP($H196,'[1]Unit factor_selected'!$F$3:$AC$346,'[1]Unit factor_selected'!AA$1,FALSE)</f>
        <v>2.6599999999999999E-5</v>
      </c>
      <c r="BJ196" s="95">
        <f>VLOOKUP($H196,'[1]Unit factor_selected'!$F$3:$AC$346,'[1]Unit factor_selected'!AB$1,FALSE)</f>
        <v>5.9749490000000002E-3</v>
      </c>
      <c r="BK196" s="96">
        <f>VLOOKUP($H196,'[1]Unit factor_selected'!$F$3:$AC$346,'[1]Unit factor_selected'!AC$1,FALSE)</f>
        <v>1.0200000000000001E-5</v>
      </c>
    </row>
    <row r="197" spans="2:63" x14ac:dyDescent="0.2">
      <c r="B197" s="61"/>
      <c r="C197" s="61"/>
      <c r="D197" s="41" t="str">
        <f>'[1]EV proj_BAU'!K77</f>
        <v>Graphite (kg)</v>
      </c>
      <c r="E197" s="120"/>
      <c r="F197" s="42" t="str">
        <f>'[1]Unit factor_selected'!D25</f>
        <v>Synthesis Graphite production</v>
      </c>
      <c r="G197" s="43" t="str">
        <f>'[1]Unit factor_selected'!E25</f>
        <v>US</v>
      </c>
      <c r="H197" s="44" t="str">
        <f>'[1]Unit factor_selected'!F25</f>
        <v>669d3b88-a359-454c-a4b1-d12609d49b8b</v>
      </c>
      <c r="I197" s="45">
        <f>'[1]LIB components'!C3</f>
        <v>0.1</v>
      </c>
      <c r="J197" s="46">
        <f t="shared" ref="J197" si="103">SUM(I197:I201)</f>
        <v>1</v>
      </c>
      <c r="K197" s="161">
        <f>'[1]EV proj_BAU'!R77</f>
        <v>26.805599999999998</v>
      </c>
      <c r="L197" s="49">
        <f>'[1]EV proj_BAU'!S77</f>
        <v>27.691199999999998</v>
      </c>
      <c r="M197" s="49">
        <f>'[1]EV proj_BAU'!T77</f>
        <v>27.398399999999999</v>
      </c>
      <c r="N197" s="49">
        <f>'[1]EV proj_BAU'!U77</f>
        <v>30.584850000000003</v>
      </c>
      <c r="O197" s="49">
        <f>'[1]EV proj_BAU'!V77</f>
        <v>27.729600000000001</v>
      </c>
      <c r="P197" s="49">
        <f>'[1]EV proj_BAU'!W77</f>
        <v>27.412800000000001</v>
      </c>
      <c r="Q197" s="48">
        <v>0</v>
      </c>
      <c r="R197" s="48">
        <v>0</v>
      </c>
      <c r="S197" s="49">
        <f>'[1]EV proj_BAU'!X77</f>
        <v>51.926400000000008</v>
      </c>
      <c r="T197" s="49">
        <f>'[1]EV proj_BAU'!Y77</f>
        <v>53.647199999999998</v>
      </c>
      <c r="U197" s="49">
        <f>'[1]EV proj_BAU'!Z77</f>
        <v>53.056799999999996</v>
      </c>
      <c r="V197" s="49">
        <f>'[1]EV proj_BAU'!AA77</f>
        <v>16.836120000000001</v>
      </c>
      <c r="W197" s="49">
        <f>'[1]EV proj_BAU'!AB77</f>
        <v>53.709599999999995</v>
      </c>
      <c r="X197" s="49">
        <f>'[1]EV proj_BAU'!AC77</f>
        <v>53.078400000000002</v>
      </c>
      <c r="Y197" s="48">
        <v>0</v>
      </c>
      <c r="Z197" s="50">
        <v>0</v>
      </c>
      <c r="AA197" s="162">
        <f>$I197*K$197</f>
        <v>2.6805599999999998</v>
      </c>
      <c r="AB197" s="53">
        <f t="shared" ref="AB197:AP201" si="104">$I197*L$197</f>
        <v>2.76912</v>
      </c>
      <c r="AC197" s="53">
        <f t="shared" si="104"/>
        <v>2.7398400000000001</v>
      </c>
      <c r="AD197" s="53">
        <f t="shared" si="104"/>
        <v>3.0584850000000006</v>
      </c>
      <c r="AE197" s="53">
        <f t="shared" si="104"/>
        <v>2.7729600000000003</v>
      </c>
      <c r="AF197" s="53">
        <f t="shared" si="104"/>
        <v>2.7412800000000002</v>
      </c>
      <c r="AG197" s="52">
        <f t="shared" si="104"/>
        <v>0</v>
      </c>
      <c r="AH197" s="52">
        <f t="shared" si="104"/>
        <v>0</v>
      </c>
      <c r="AI197" s="53">
        <f t="shared" si="104"/>
        <v>5.1926400000000008</v>
      </c>
      <c r="AJ197" s="53">
        <f t="shared" si="104"/>
        <v>5.3647200000000002</v>
      </c>
      <c r="AK197" s="53">
        <f t="shared" si="104"/>
        <v>5.3056799999999997</v>
      </c>
      <c r="AL197" s="53">
        <f t="shared" si="104"/>
        <v>1.6836120000000001</v>
      </c>
      <c r="AM197" s="53">
        <f t="shared" si="104"/>
        <v>5.3709600000000002</v>
      </c>
      <c r="AN197" s="53">
        <f t="shared" si="104"/>
        <v>5.3078400000000006</v>
      </c>
      <c r="AO197" s="52">
        <f t="shared" si="104"/>
        <v>0</v>
      </c>
      <c r="AP197" s="54">
        <f t="shared" si="104"/>
        <v>0</v>
      </c>
      <c r="AQ197" s="55" t="str">
        <f>VLOOKUP($H197,'[1]Unit factor_selected'!$F$3:$AC$346,'[1]Unit factor_selected'!H$1,FALSE)</f>
        <v>kg</v>
      </c>
      <c r="AR197" s="56">
        <f>VLOOKUP($H197,'[1]Unit factor_selected'!$F$3:$AC$346,'[1]Unit factor_selected'!J$1,FALSE)</f>
        <v>3.5572144745069698</v>
      </c>
      <c r="AS197" s="57">
        <f>VLOOKUP($H197,'[1]Unit factor_selected'!$F$3:$AC$346,'[1]Unit factor_selected'!K$1,FALSE)</f>
        <v>93.818435875991497</v>
      </c>
      <c r="AT197" s="58">
        <f>VLOOKUP($H197,'[1]Unit factor_selected'!$F$3:$AC$346,'[1]Unit factor_selected'!L$1,FALSE)</f>
        <v>2.8140979378091999E-2</v>
      </c>
      <c r="AU197" s="59">
        <f>VLOOKUP($H197,'[1]Unit factor_selected'!$F$3:$AC$346,'[1]Unit factor_selected'!M$1,FALSE)</f>
        <v>1.7551588692094</v>
      </c>
      <c r="AV197" s="58">
        <f>VLOOKUP($H197,'[1]Unit factor_selected'!$F$3:$AC$346,'[1]Unit factor_selected'!N$1,FALSE)</f>
        <v>0.10925435689542801</v>
      </c>
      <c r="AW197" s="58">
        <f>VLOOKUP($H197,'[1]Unit factor_selected'!$F$3:$AC$346,'[1]Unit factor_selected'!O$1,FALSE)</f>
        <v>1.5730593907391901E-3</v>
      </c>
      <c r="AX197" s="59">
        <f>VLOOKUP($H197,'[1]Unit factor_selected'!$F$3:$AC$346,'[1]Unit factor_selected'!P$1,FALSE)</f>
        <v>3.62288358456538</v>
      </c>
      <c r="AY197" s="58">
        <f>VLOOKUP($H197,'[1]Unit factor_selected'!$F$3:$AC$346,'[1]Unit factor_selected'!Q$1,FALSE)</f>
        <v>0.15239290106950401</v>
      </c>
      <c r="AZ197" s="59">
        <f>VLOOKUP($H197,'[1]Unit factor_selected'!$F$3:$AC$346,'[1]Unit factor_selected'!R$1,FALSE)</f>
        <v>2.76857460147991</v>
      </c>
      <c r="BA197" s="58">
        <f>VLOOKUP($H197,'[1]Unit factor_selected'!$F$3:$AC$346,'[1]Unit factor_selected'!S$1,FALSE)</f>
        <v>0.476983622348849</v>
      </c>
      <c r="BB197" s="58">
        <f>VLOOKUP($H197,'[1]Unit factor_selected'!$F$3:$AC$346,'[1]Unit factor_selected'!T$1,FALSE)</f>
        <v>2.0567040159052301E-2</v>
      </c>
      <c r="BC197" s="58">
        <f>VLOOKUP($H197,'[1]Unit factor_selected'!$F$3:$AC$346,'[1]Unit factor_selected'!U$1,FALSE)</f>
        <v>0.145751438778395</v>
      </c>
      <c r="BD197" s="58">
        <f>VLOOKUP($H197,'[1]Unit factor_selected'!$F$3:$AC$346,'[1]Unit factor_selected'!V$1,FALSE)</f>
        <v>1.10792239285871E-4</v>
      </c>
      <c r="BE197" s="58">
        <f>VLOOKUP($H197,'[1]Unit factor_selected'!$F$3:$AC$346,'[1]Unit factor_selected'!W$1,FALSE)</f>
        <v>5.23672097264448E-3</v>
      </c>
      <c r="BF197" s="58">
        <f>VLOOKUP($H197,'[1]Unit factor_selected'!$F$3:$AC$346,'[1]Unit factor_selected'!X$1,FALSE)</f>
        <v>1.46700392387667E-2</v>
      </c>
      <c r="BG197" s="58">
        <f>VLOOKUP($H197,'[1]Unit factor_selected'!$F$3:$AC$346,'[1]Unit factor_selected'!Y$1,FALSE)</f>
        <v>1.5091853196995001E-2</v>
      </c>
      <c r="BH197" s="58">
        <f>VLOOKUP($H197,'[1]Unit factor_selected'!$F$3:$AC$346,'[1]Unit factor_selected'!Z$1,FALSE)</f>
        <v>1.67424691445798E-6</v>
      </c>
      <c r="BI197" s="58">
        <f>VLOOKUP($H197,'[1]Unit factor_selected'!$F$3:$AC$346,'[1]Unit factor_selected'!AA$1,FALSE)</f>
        <v>7.6690668456905003E-2</v>
      </c>
      <c r="BJ197" s="59">
        <f>VLOOKUP($H197,'[1]Unit factor_selected'!$F$3:$AC$346,'[1]Unit factor_selected'!AB$1,FALSE)</f>
        <v>5.6310826278058803</v>
      </c>
      <c r="BK197" s="60">
        <f>VLOOKUP($H197,'[1]Unit factor_selected'!$F$3:$AC$346,'[1]Unit factor_selected'!AC$1,FALSE)</f>
        <v>1.8870240455870799E-2</v>
      </c>
    </row>
    <row r="198" spans="2:63" x14ac:dyDescent="0.2">
      <c r="B198" s="61"/>
      <c r="C198" s="61"/>
      <c r="D198" s="62"/>
      <c r="E198" s="121"/>
      <c r="F198" s="63"/>
      <c r="G198" s="64" t="str">
        <f>'[1]Unit factor_selected'!E26</f>
        <v>CN</v>
      </c>
      <c r="H198" s="3" t="str">
        <f>'[1]Unit factor_selected'!F26</f>
        <v>f733bff5-f2df-429a-b3a8-0d6ba81d8421</v>
      </c>
      <c r="I198" s="65">
        <f>'[1]LIB components'!C4</f>
        <v>0.65</v>
      </c>
      <c r="J198" s="66"/>
      <c r="K198" s="164"/>
      <c r="L198" s="69"/>
      <c r="M198" s="69"/>
      <c r="N198" s="69"/>
      <c r="O198" s="69"/>
      <c r="P198" s="69"/>
      <c r="Q198" s="68"/>
      <c r="R198" s="68"/>
      <c r="S198" s="69"/>
      <c r="T198" s="69"/>
      <c r="U198" s="69"/>
      <c r="V198" s="69"/>
      <c r="W198" s="69"/>
      <c r="X198" s="69"/>
      <c r="Y198" s="68"/>
      <c r="Z198" s="70"/>
      <c r="AA198" s="165">
        <f>$I198*K$197</f>
        <v>17.423639999999999</v>
      </c>
      <c r="AB198" s="73">
        <f t="shared" si="104"/>
        <v>17.999279999999999</v>
      </c>
      <c r="AC198" s="73">
        <f t="shared" si="104"/>
        <v>17.808959999999999</v>
      </c>
      <c r="AD198" s="73">
        <f t="shared" si="104"/>
        <v>19.880152500000001</v>
      </c>
      <c r="AE198" s="73">
        <f t="shared" si="104"/>
        <v>18.024240000000002</v>
      </c>
      <c r="AF198" s="73">
        <f t="shared" si="104"/>
        <v>17.81832</v>
      </c>
      <c r="AG198" s="72">
        <f t="shared" si="104"/>
        <v>0</v>
      </c>
      <c r="AH198" s="72">
        <f t="shared" si="104"/>
        <v>0</v>
      </c>
      <c r="AI198" s="73">
        <f t="shared" si="104"/>
        <v>33.752160000000003</v>
      </c>
      <c r="AJ198" s="73">
        <f t="shared" si="104"/>
        <v>34.87068</v>
      </c>
      <c r="AK198" s="73">
        <f t="shared" si="104"/>
        <v>34.486919999999998</v>
      </c>
      <c r="AL198" s="73">
        <f t="shared" si="104"/>
        <v>10.943478000000001</v>
      </c>
      <c r="AM198" s="73">
        <f t="shared" si="104"/>
        <v>34.911239999999999</v>
      </c>
      <c r="AN198" s="73">
        <f t="shared" si="104"/>
        <v>34.500959999999999</v>
      </c>
      <c r="AO198" s="72">
        <f t="shared" si="104"/>
        <v>0</v>
      </c>
      <c r="AP198" s="74">
        <f t="shared" si="104"/>
        <v>0</v>
      </c>
      <c r="AQ198" s="75" t="str">
        <f>VLOOKUP($H198,'[1]Unit factor_selected'!$F$3:$AC$346,'[1]Unit factor_selected'!H$1,FALSE)</f>
        <v>kg</v>
      </c>
      <c r="AR198" s="76">
        <f>VLOOKUP($H198,'[1]Unit factor_selected'!$F$3:$AC$346,'[1]Unit factor_selected'!J$1,FALSE)</f>
        <v>4.2667356766757001</v>
      </c>
      <c r="AS198" s="6">
        <f>VLOOKUP($H198,'[1]Unit factor_selected'!$F$3:$AC$346,'[1]Unit factor_selected'!K$1,FALSE)</f>
        <v>93.422571147316404</v>
      </c>
      <c r="AT198" s="7">
        <f>VLOOKUP($H198,'[1]Unit factor_selected'!$F$3:$AC$346,'[1]Unit factor_selected'!L$1,FALSE)</f>
        <v>2.7903585463251099E-2</v>
      </c>
      <c r="AU198" s="5">
        <f>VLOOKUP($H198,'[1]Unit factor_selected'!$F$3:$AC$346,'[1]Unit factor_selected'!M$1,FALSE)</f>
        <v>1.7666962415468399</v>
      </c>
      <c r="AV198" s="7">
        <f>VLOOKUP($H198,'[1]Unit factor_selected'!$F$3:$AC$346,'[1]Unit factor_selected'!N$1,FALSE)</f>
        <v>0.10778438980729101</v>
      </c>
      <c r="AW198" s="7">
        <f>VLOOKUP($H198,'[1]Unit factor_selected'!$F$3:$AC$346,'[1]Unit factor_selected'!O$1,FALSE)</f>
        <v>8.6560659999640097E-4</v>
      </c>
      <c r="AX198" s="5">
        <f>VLOOKUP($H198,'[1]Unit factor_selected'!$F$3:$AC$346,'[1]Unit factor_selected'!P$1,FALSE)</f>
        <v>4.3777103243578299</v>
      </c>
      <c r="AY198" s="7">
        <f>VLOOKUP($H198,'[1]Unit factor_selected'!$F$3:$AC$346,'[1]Unit factor_selected'!Q$1,FALSE)</f>
        <v>0.15377003388027899</v>
      </c>
      <c r="AZ198" s="5">
        <f>VLOOKUP($H198,'[1]Unit factor_selected'!$F$3:$AC$346,'[1]Unit factor_selected'!R$1,FALSE)</f>
        <v>2.37830482319238</v>
      </c>
      <c r="BA198" s="7">
        <f>VLOOKUP($H198,'[1]Unit factor_selected'!$F$3:$AC$346,'[1]Unit factor_selected'!S$1,FALSE)</f>
        <v>0.40567563753050601</v>
      </c>
      <c r="BB198" s="7">
        <f>VLOOKUP($H198,'[1]Unit factor_selected'!$F$3:$AC$346,'[1]Unit factor_selected'!T$1,FALSE)</f>
        <v>1.5238160598820201E-2</v>
      </c>
      <c r="BC198" s="7">
        <f>VLOOKUP($H198,'[1]Unit factor_selected'!$F$3:$AC$346,'[1]Unit factor_selected'!U$1,FALSE)</f>
        <v>0.142441922199775</v>
      </c>
      <c r="BD198" s="7">
        <f>VLOOKUP($H198,'[1]Unit factor_selected'!$F$3:$AC$346,'[1]Unit factor_selected'!V$1,FALSE)</f>
        <v>6.3876498343167699E-5</v>
      </c>
      <c r="BE198" s="7">
        <f>VLOOKUP($H198,'[1]Unit factor_selected'!$F$3:$AC$346,'[1]Unit factor_selected'!W$1,FALSE)</f>
        <v>5.3628357064767901E-3</v>
      </c>
      <c r="BF198" s="7">
        <f>VLOOKUP($H198,'[1]Unit factor_selected'!$F$3:$AC$346,'[1]Unit factor_selected'!X$1,FALSE)</f>
        <v>1.9652776910608499E-2</v>
      </c>
      <c r="BG198" s="7">
        <f>VLOOKUP($H198,'[1]Unit factor_selected'!$F$3:$AC$346,'[1]Unit factor_selected'!Y$1,FALSE)</f>
        <v>2.00504171096926E-2</v>
      </c>
      <c r="BH198" s="7">
        <f>VLOOKUP($H198,'[1]Unit factor_selected'!$F$3:$AC$346,'[1]Unit factor_selected'!Z$1,FALSE)</f>
        <v>1.5787852369070601E-6</v>
      </c>
      <c r="BI198" s="7">
        <f>VLOOKUP($H198,'[1]Unit factor_selected'!$F$3:$AC$346,'[1]Unit factor_selected'!AA$1,FALSE)</f>
        <v>8.0888166141426396E-2</v>
      </c>
      <c r="BJ198" s="5">
        <f>VLOOKUP($H198,'[1]Unit factor_selected'!$F$3:$AC$346,'[1]Unit factor_selected'!AB$1,FALSE)</f>
        <v>6.6458227756192398</v>
      </c>
      <c r="BK198" s="77">
        <f>VLOOKUP($H198,'[1]Unit factor_selected'!$F$3:$AC$346,'[1]Unit factor_selected'!AC$1,FALSE)</f>
        <v>1.0472417179855E-2</v>
      </c>
    </row>
    <row r="199" spans="2:63" x14ac:dyDescent="0.2">
      <c r="B199" s="61"/>
      <c r="C199" s="61"/>
      <c r="D199" s="62"/>
      <c r="E199" s="121"/>
      <c r="F199" s="63"/>
      <c r="G199" s="64" t="str">
        <f>'[1]Unit factor_selected'!E27</f>
        <v>JP</v>
      </c>
      <c r="H199" s="3" t="str">
        <f>'[1]Unit factor_selected'!F27</f>
        <v>24703139-cc5b-4d45-9b64-891d35658fa9</v>
      </c>
      <c r="I199" s="65">
        <f>'[1]LIB components'!C5</f>
        <v>0.19</v>
      </c>
      <c r="J199" s="66"/>
      <c r="K199" s="164"/>
      <c r="L199" s="69"/>
      <c r="M199" s="69"/>
      <c r="N199" s="69"/>
      <c r="O199" s="69"/>
      <c r="P199" s="69"/>
      <c r="Q199" s="68"/>
      <c r="R199" s="68"/>
      <c r="S199" s="69"/>
      <c r="T199" s="69"/>
      <c r="U199" s="69"/>
      <c r="V199" s="69"/>
      <c r="W199" s="69"/>
      <c r="X199" s="69"/>
      <c r="Y199" s="68"/>
      <c r="Z199" s="70"/>
      <c r="AA199" s="165">
        <f>$I199*K$197</f>
        <v>5.093064</v>
      </c>
      <c r="AB199" s="73">
        <f t="shared" si="104"/>
        <v>5.2613279999999998</v>
      </c>
      <c r="AC199" s="73">
        <f t="shared" si="104"/>
        <v>5.2056959999999997</v>
      </c>
      <c r="AD199" s="73">
        <f t="shared" si="104"/>
        <v>5.8111215000000005</v>
      </c>
      <c r="AE199" s="73">
        <f t="shared" si="104"/>
        <v>5.268624</v>
      </c>
      <c r="AF199" s="73">
        <f t="shared" si="104"/>
        <v>5.2084320000000002</v>
      </c>
      <c r="AG199" s="72">
        <f t="shared" si="104"/>
        <v>0</v>
      </c>
      <c r="AH199" s="72">
        <f t="shared" si="104"/>
        <v>0</v>
      </c>
      <c r="AI199" s="73">
        <f t="shared" si="104"/>
        <v>9.8660160000000019</v>
      </c>
      <c r="AJ199" s="73">
        <f t="shared" si="104"/>
        <v>10.192968</v>
      </c>
      <c r="AK199" s="73">
        <f t="shared" si="104"/>
        <v>10.080791999999999</v>
      </c>
      <c r="AL199" s="73">
        <f t="shared" si="104"/>
        <v>3.1988628000000001</v>
      </c>
      <c r="AM199" s="73">
        <f t="shared" si="104"/>
        <v>10.204823999999999</v>
      </c>
      <c r="AN199" s="73">
        <f t="shared" si="104"/>
        <v>10.084896000000001</v>
      </c>
      <c r="AO199" s="72">
        <f t="shared" si="104"/>
        <v>0</v>
      </c>
      <c r="AP199" s="74">
        <f t="shared" si="104"/>
        <v>0</v>
      </c>
      <c r="AQ199" s="75" t="str">
        <f>VLOOKUP($H199,'[1]Unit factor_selected'!$F$3:$AC$346,'[1]Unit factor_selected'!H$1,FALSE)</f>
        <v>kg</v>
      </c>
      <c r="AR199" s="76">
        <f>VLOOKUP($H199,'[1]Unit factor_selected'!$F$3:$AC$346,'[1]Unit factor_selected'!J$1,FALSE)</f>
        <v>3.1530733089106699</v>
      </c>
      <c r="AS199" s="6">
        <f>VLOOKUP($H199,'[1]Unit factor_selected'!$F$3:$AC$346,'[1]Unit factor_selected'!K$1,FALSE)</f>
        <v>87.856335969490203</v>
      </c>
      <c r="AT199" s="7">
        <f>VLOOKUP($H199,'[1]Unit factor_selected'!$F$3:$AC$346,'[1]Unit factor_selected'!L$1,FALSE)</f>
        <v>2.5774138365040701E-2</v>
      </c>
      <c r="AU199" s="5">
        <f>VLOOKUP($H199,'[1]Unit factor_selected'!$F$3:$AC$346,'[1]Unit factor_selected'!M$1,FALSE)</f>
        <v>1.6161452683556801</v>
      </c>
      <c r="AV199" s="7">
        <f>VLOOKUP($H199,'[1]Unit factor_selected'!$F$3:$AC$346,'[1]Unit factor_selected'!N$1,FALSE)</f>
        <v>9.8884383480896301E-2</v>
      </c>
      <c r="AW199" s="7">
        <f>VLOOKUP($H199,'[1]Unit factor_selected'!$F$3:$AC$346,'[1]Unit factor_selected'!O$1,FALSE)</f>
        <v>7.4916254641960904E-4</v>
      </c>
      <c r="AX199" s="5">
        <f>VLOOKUP($H199,'[1]Unit factor_selected'!$F$3:$AC$346,'[1]Unit factor_selected'!P$1,FALSE)</f>
        <v>3.21405202909766</v>
      </c>
      <c r="AY199" s="7">
        <f>VLOOKUP($H199,'[1]Unit factor_selected'!$F$3:$AC$346,'[1]Unit factor_selected'!Q$1,FALSE)</f>
        <v>0.12560730725807201</v>
      </c>
      <c r="AZ199" s="5">
        <f>VLOOKUP($H199,'[1]Unit factor_selected'!$F$3:$AC$346,'[1]Unit factor_selected'!R$1,FALSE)</f>
        <v>1.7669009547311301</v>
      </c>
      <c r="BA199" s="7">
        <f>VLOOKUP($H199,'[1]Unit factor_selected'!$F$3:$AC$346,'[1]Unit factor_selected'!S$1,FALSE)</f>
        <v>0.37841489065737599</v>
      </c>
      <c r="BB199" s="7">
        <f>VLOOKUP($H199,'[1]Unit factor_selected'!$F$3:$AC$346,'[1]Unit factor_selected'!T$1,FALSE)</f>
        <v>3.0710913968157099E-2</v>
      </c>
      <c r="BC199" s="7">
        <f>VLOOKUP($H199,'[1]Unit factor_selected'!$F$3:$AC$346,'[1]Unit factor_selected'!U$1,FALSE)</f>
        <v>0.12984116590038</v>
      </c>
      <c r="BD199" s="7">
        <f>VLOOKUP($H199,'[1]Unit factor_selected'!$F$3:$AC$346,'[1]Unit factor_selected'!V$1,FALSE)</f>
        <v>5.8687012419559402E-5</v>
      </c>
      <c r="BE199" s="7">
        <f>VLOOKUP($H199,'[1]Unit factor_selected'!$F$3:$AC$346,'[1]Unit factor_selected'!W$1,FALSE)</f>
        <v>5.8964038509526501E-3</v>
      </c>
      <c r="BF199" s="7">
        <f>VLOOKUP($H199,'[1]Unit factor_selected'!$F$3:$AC$346,'[1]Unit factor_selected'!X$1,FALSE)</f>
        <v>1.5270829389307799E-2</v>
      </c>
      <c r="BG199" s="7">
        <f>VLOOKUP($H199,'[1]Unit factor_selected'!$F$3:$AC$346,'[1]Unit factor_selected'!Y$1,FALSE)</f>
        <v>1.57003594202242E-2</v>
      </c>
      <c r="BH199" s="7">
        <f>VLOOKUP($H199,'[1]Unit factor_selected'!$F$3:$AC$346,'[1]Unit factor_selected'!Z$1,FALSE)</f>
        <v>1.4180185094798801E-6</v>
      </c>
      <c r="BI199" s="7">
        <f>VLOOKUP($H199,'[1]Unit factor_selected'!$F$3:$AC$346,'[1]Unit factor_selected'!AA$1,FALSE)</f>
        <v>7.7358379636553398E-2</v>
      </c>
      <c r="BJ199" s="5">
        <f>VLOOKUP($H199,'[1]Unit factor_selected'!$F$3:$AC$346,'[1]Unit factor_selected'!AB$1,FALSE)</f>
        <v>6.0840568923297296</v>
      </c>
      <c r="BK199" s="77">
        <f>VLOOKUP($H199,'[1]Unit factor_selected'!$F$3:$AC$346,'[1]Unit factor_selected'!AC$1,FALSE)</f>
        <v>8.8695991596381904E-3</v>
      </c>
    </row>
    <row r="200" spans="2:63" x14ac:dyDescent="0.2">
      <c r="B200" s="61"/>
      <c r="C200" s="61"/>
      <c r="D200" s="62"/>
      <c r="E200" s="121"/>
      <c r="F200" s="63"/>
      <c r="G200" s="64" t="str">
        <f>'[1]Unit factor_selected'!E28</f>
        <v>KR</v>
      </c>
      <c r="H200" s="3" t="str">
        <f>'[1]Unit factor_selected'!F28</f>
        <v>ccef3cbb-5872-42a3-9e30-8f755d0544ba</v>
      </c>
      <c r="I200" s="65">
        <f>'[1]LIB components'!C6</f>
        <v>0.06</v>
      </c>
      <c r="J200" s="66"/>
      <c r="K200" s="164"/>
      <c r="L200" s="69"/>
      <c r="M200" s="69"/>
      <c r="N200" s="69"/>
      <c r="O200" s="69"/>
      <c r="P200" s="69"/>
      <c r="Q200" s="68"/>
      <c r="R200" s="68"/>
      <c r="S200" s="69"/>
      <c r="T200" s="69"/>
      <c r="U200" s="69"/>
      <c r="V200" s="69"/>
      <c r="W200" s="69"/>
      <c r="X200" s="69"/>
      <c r="Y200" s="68"/>
      <c r="Z200" s="70"/>
      <c r="AA200" s="165">
        <f>$I200*K$197</f>
        <v>1.6083359999999998</v>
      </c>
      <c r="AB200" s="73">
        <f t="shared" si="104"/>
        <v>1.6614719999999998</v>
      </c>
      <c r="AC200" s="73">
        <f t="shared" si="104"/>
        <v>1.6439039999999998</v>
      </c>
      <c r="AD200" s="73">
        <f t="shared" si="104"/>
        <v>1.835091</v>
      </c>
      <c r="AE200" s="73">
        <f t="shared" si="104"/>
        <v>1.6637759999999999</v>
      </c>
      <c r="AF200" s="73">
        <f t="shared" si="104"/>
        <v>1.644768</v>
      </c>
      <c r="AG200" s="72">
        <f t="shared" si="104"/>
        <v>0</v>
      </c>
      <c r="AH200" s="72">
        <f t="shared" si="104"/>
        <v>0</v>
      </c>
      <c r="AI200" s="73">
        <f t="shared" si="104"/>
        <v>3.1155840000000006</v>
      </c>
      <c r="AJ200" s="73">
        <f t="shared" si="104"/>
        <v>3.2188319999999999</v>
      </c>
      <c r="AK200" s="73">
        <f t="shared" si="104"/>
        <v>3.1834079999999996</v>
      </c>
      <c r="AL200" s="73">
        <f t="shared" si="104"/>
        <v>1.0101671999999999</v>
      </c>
      <c r="AM200" s="73">
        <f t="shared" si="104"/>
        <v>3.2225759999999997</v>
      </c>
      <c r="AN200" s="73">
        <f t="shared" si="104"/>
        <v>3.184704</v>
      </c>
      <c r="AO200" s="72">
        <f t="shared" si="104"/>
        <v>0</v>
      </c>
      <c r="AP200" s="74">
        <f t="shared" si="104"/>
        <v>0</v>
      </c>
      <c r="AQ200" s="75" t="str">
        <f>VLOOKUP($H200,'[1]Unit factor_selected'!$F$3:$AC$346,'[1]Unit factor_selected'!H$1,FALSE)</f>
        <v>kg</v>
      </c>
      <c r="AR200" s="76">
        <f>VLOOKUP($H200,'[1]Unit factor_selected'!$F$3:$AC$346,'[1]Unit factor_selected'!J$1,FALSE)</f>
        <v>3.29308950044916</v>
      </c>
      <c r="AS200" s="6">
        <f>VLOOKUP($H200,'[1]Unit factor_selected'!$F$3:$AC$346,'[1]Unit factor_selected'!K$1,FALSE)</f>
        <v>97.415896001611202</v>
      </c>
      <c r="AT200" s="7">
        <f>VLOOKUP($H200,'[1]Unit factor_selected'!$F$3:$AC$346,'[1]Unit factor_selected'!L$1,FALSE)</f>
        <v>2.58651851207541E-2</v>
      </c>
      <c r="AU200" s="5">
        <f>VLOOKUP($H200,'[1]Unit factor_selected'!$F$3:$AC$346,'[1]Unit factor_selected'!M$1,FALSE)</f>
        <v>1.67444139487009</v>
      </c>
      <c r="AV200" s="7">
        <f>VLOOKUP($H200,'[1]Unit factor_selected'!$F$3:$AC$346,'[1]Unit factor_selected'!N$1,FALSE)</f>
        <v>0.116785417103697</v>
      </c>
      <c r="AW200" s="7">
        <f>VLOOKUP($H200,'[1]Unit factor_selected'!$F$3:$AC$346,'[1]Unit factor_selected'!O$1,FALSE)</f>
        <v>1.5026776171806601E-3</v>
      </c>
      <c r="AX200" s="5">
        <f>VLOOKUP($H200,'[1]Unit factor_selected'!$F$3:$AC$346,'[1]Unit factor_selected'!P$1,FALSE)</f>
        <v>3.34106900457282</v>
      </c>
      <c r="AY200" s="7">
        <f>VLOOKUP($H200,'[1]Unit factor_selected'!$F$3:$AC$346,'[1]Unit factor_selected'!Q$1,FALSE)</f>
        <v>0.165307998343593</v>
      </c>
      <c r="AZ200" s="5">
        <f>VLOOKUP($H200,'[1]Unit factor_selected'!$F$3:$AC$346,'[1]Unit factor_selected'!R$1,FALSE)</f>
        <v>2.7582060489957501</v>
      </c>
      <c r="BA200" s="7">
        <f>VLOOKUP($H200,'[1]Unit factor_selected'!$F$3:$AC$346,'[1]Unit factor_selected'!S$1,FALSE)</f>
        <v>0.81547064142139103</v>
      </c>
      <c r="BB200" s="7">
        <f>VLOOKUP($H200,'[1]Unit factor_selected'!$F$3:$AC$346,'[1]Unit factor_selected'!T$1,FALSE)</f>
        <v>4.7153729266024298E-2</v>
      </c>
      <c r="BC200" s="7">
        <f>VLOOKUP($H200,'[1]Unit factor_selected'!$F$3:$AC$346,'[1]Unit factor_selected'!U$1,FALSE)</f>
        <v>0.15530936132961201</v>
      </c>
      <c r="BD200" s="7">
        <f>VLOOKUP($H200,'[1]Unit factor_selected'!$F$3:$AC$346,'[1]Unit factor_selected'!V$1,FALSE)</f>
        <v>1.1108194483395299E-4</v>
      </c>
      <c r="BE200" s="7">
        <f>VLOOKUP($H200,'[1]Unit factor_selected'!$F$3:$AC$346,'[1]Unit factor_selected'!W$1,FALSE)</f>
        <v>5.9591344128362396E-3</v>
      </c>
      <c r="BF200" s="7">
        <f>VLOOKUP($H200,'[1]Unit factor_selected'!$F$3:$AC$346,'[1]Unit factor_selected'!X$1,FALSE)</f>
        <v>1.6141031486286199E-2</v>
      </c>
      <c r="BG200" s="7">
        <f>VLOOKUP($H200,'[1]Unit factor_selected'!$F$3:$AC$346,'[1]Unit factor_selected'!Y$1,FALSE)</f>
        <v>1.65617952477745E-2</v>
      </c>
      <c r="BH200" s="7">
        <f>VLOOKUP($H200,'[1]Unit factor_selected'!$F$3:$AC$346,'[1]Unit factor_selected'!Z$1,FALSE)</f>
        <v>1.5312725983482999E-6</v>
      </c>
      <c r="BI200" s="7">
        <f>VLOOKUP($H200,'[1]Unit factor_selected'!$F$3:$AC$346,'[1]Unit factor_selected'!AA$1,FALSE)</f>
        <v>7.5200866221858106E-2</v>
      </c>
      <c r="BJ200" s="5">
        <f>VLOOKUP($H200,'[1]Unit factor_selected'!$F$3:$AC$346,'[1]Unit factor_selected'!AB$1,FALSE)</f>
        <v>6.2700529321484</v>
      </c>
      <c r="BK200" s="77">
        <f>VLOOKUP($H200,'[1]Unit factor_selected'!$F$3:$AC$346,'[1]Unit factor_selected'!AC$1,FALSE)</f>
        <v>1.43707794327224E-2</v>
      </c>
    </row>
    <row r="201" spans="2:63" x14ac:dyDescent="0.2">
      <c r="B201" s="61"/>
      <c r="C201" s="61"/>
      <c r="D201" s="111"/>
      <c r="E201" s="122"/>
      <c r="F201" s="79"/>
      <c r="G201" s="80" t="str">
        <f>'[1]Unit factor_selected'!E29</f>
        <v>RER</v>
      </c>
      <c r="H201" s="81" t="str">
        <f>'[1]Unit factor_selected'!F29</f>
        <v>8a882e83-4cd7-4dde-809c-fb15cf33bcfa</v>
      </c>
      <c r="I201" s="82">
        <f>'[1]LIB components'!C7</f>
        <v>0</v>
      </c>
      <c r="J201" s="83"/>
      <c r="K201" s="167"/>
      <c r="L201" s="86"/>
      <c r="M201" s="86"/>
      <c r="N201" s="86"/>
      <c r="O201" s="86"/>
      <c r="P201" s="86"/>
      <c r="Q201" s="85"/>
      <c r="R201" s="85"/>
      <c r="S201" s="86"/>
      <c r="T201" s="86"/>
      <c r="U201" s="86"/>
      <c r="V201" s="86"/>
      <c r="W201" s="86"/>
      <c r="X201" s="86"/>
      <c r="Y201" s="85"/>
      <c r="Z201" s="87"/>
      <c r="AA201" s="168">
        <f>$I201*K$197</f>
        <v>0</v>
      </c>
      <c r="AB201" s="35">
        <f t="shared" si="104"/>
        <v>0</v>
      </c>
      <c r="AC201" s="35">
        <f t="shared" si="104"/>
        <v>0</v>
      </c>
      <c r="AD201" s="35">
        <f t="shared" si="104"/>
        <v>0</v>
      </c>
      <c r="AE201" s="35">
        <f t="shared" si="104"/>
        <v>0</v>
      </c>
      <c r="AF201" s="35">
        <f t="shared" si="104"/>
        <v>0</v>
      </c>
      <c r="AG201" s="89">
        <f t="shared" si="104"/>
        <v>0</v>
      </c>
      <c r="AH201" s="89">
        <f t="shared" si="104"/>
        <v>0</v>
      </c>
      <c r="AI201" s="35">
        <f t="shared" si="104"/>
        <v>0</v>
      </c>
      <c r="AJ201" s="35">
        <f t="shared" si="104"/>
        <v>0</v>
      </c>
      <c r="AK201" s="35">
        <f t="shared" si="104"/>
        <v>0</v>
      </c>
      <c r="AL201" s="35">
        <f t="shared" si="104"/>
        <v>0</v>
      </c>
      <c r="AM201" s="35">
        <f t="shared" si="104"/>
        <v>0</v>
      </c>
      <c r="AN201" s="35">
        <f t="shared" si="104"/>
        <v>0</v>
      </c>
      <c r="AO201" s="89">
        <f t="shared" si="104"/>
        <v>0</v>
      </c>
      <c r="AP201" s="90">
        <f t="shared" si="104"/>
        <v>0</v>
      </c>
      <c r="AQ201" s="91" t="str">
        <f>VLOOKUP($H201,'[1]Unit factor_selected'!$F$3:$AC$346,'[1]Unit factor_selected'!H$1,FALSE)</f>
        <v>kg</v>
      </c>
      <c r="AR201" s="92">
        <f>VLOOKUP($H201,'[1]Unit factor_selected'!$F$3:$AC$346,'[1]Unit factor_selected'!J$1,FALSE)</f>
        <v>2.5758345610030502</v>
      </c>
      <c r="AS201" s="93">
        <f>VLOOKUP($H201,'[1]Unit factor_selected'!$F$3:$AC$346,'[1]Unit factor_selected'!K$1,FALSE)</f>
        <v>90.111133644005307</v>
      </c>
      <c r="AT201" s="94">
        <f>VLOOKUP($H201,'[1]Unit factor_selected'!$F$3:$AC$346,'[1]Unit factor_selected'!L$1,FALSE)</f>
        <v>2.4749230806108701E-2</v>
      </c>
      <c r="AU201" s="95">
        <f>VLOOKUP($H201,'[1]Unit factor_selected'!$F$3:$AC$346,'[1]Unit factor_selected'!M$1,FALSE)</f>
        <v>1.46512468138423</v>
      </c>
      <c r="AV201" s="94">
        <f>VLOOKUP($H201,'[1]Unit factor_selected'!$F$3:$AC$346,'[1]Unit factor_selected'!N$1,FALSE)</f>
        <v>0.10278856649538599</v>
      </c>
      <c r="AW201" s="94">
        <f>VLOOKUP($H201,'[1]Unit factor_selected'!$F$3:$AC$346,'[1]Unit factor_selected'!O$1,FALSE)</f>
        <v>1.2893474659547699E-3</v>
      </c>
      <c r="AX201" s="95">
        <f>VLOOKUP($H201,'[1]Unit factor_selected'!$F$3:$AC$346,'[1]Unit factor_selected'!P$1,FALSE)</f>
        <v>2.62368248287817</v>
      </c>
      <c r="AY201" s="94">
        <f>VLOOKUP($H201,'[1]Unit factor_selected'!$F$3:$AC$346,'[1]Unit factor_selected'!Q$1,FALSE)</f>
        <v>0.13828694106482201</v>
      </c>
      <c r="AZ201" s="95">
        <f>VLOOKUP($H201,'[1]Unit factor_selected'!$F$3:$AC$346,'[1]Unit factor_selected'!R$1,FALSE)</f>
        <v>2.3350173320402798</v>
      </c>
      <c r="BA201" s="94">
        <f>VLOOKUP($H201,'[1]Unit factor_selected'!$F$3:$AC$346,'[1]Unit factor_selected'!S$1,FALSE)</f>
        <v>0.77475307017901596</v>
      </c>
      <c r="BB201" s="94">
        <f>VLOOKUP($H201,'[1]Unit factor_selected'!$F$3:$AC$346,'[1]Unit factor_selected'!T$1,FALSE)</f>
        <v>3.8587686735395303E-2</v>
      </c>
      <c r="BC201" s="94">
        <f>VLOOKUP($H201,'[1]Unit factor_selected'!$F$3:$AC$346,'[1]Unit factor_selected'!U$1,FALSE)</f>
        <v>0.13654456792400699</v>
      </c>
      <c r="BD201" s="94">
        <f>VLOOKUP($H201,'[1]Unit factor_selected'!$F$3:$AC$346,'[1]Unit factor_selected'!V$1,FALSE)</f>
        <v>9.7375698112061495E-5</v>
      </c>
      <c r="BE201" s="94">
        <f>VLOOKUP($H201,'[1]Unit factor_selected'!$F$3:$AC$346,'[1]Unit factor_selected'!W$1,FALSE)</f>
        <v>5.6136727275019503E-3</v>
      </c>
      <c r="BF201" s="94">
        <f>VLOOKUP($H201,'[1]Unit factor_selected'!$F$3:$AC$346,'[1]Unit factor_selected'!X$1,FALSE)</f>
        <v>1.2856813596494401E-2</v>
      </c>
      <c r="BG201" s="94">
        <f>VLOOKUP($H201,'[1]Unit factor_selected'!$F$3:$AC$346,'[1]Unit factor_selected'!Y$1,FALSE)</f>
        <v>1.3254822061214399E-2</v>
      </c>
      <c r="BH201" s="94">
        <f>VLOOKUP($H201,'[1]Unit factor_selected'!$F$3:$AC$346,'[1]Unit factor_selected'!Z$1,FALSE)</f>
        <v>1.48027770862274E-6</v>
      </c>
      <c r="BI201" s="94">
        <f>VLOOKUP($H201,'[1]Unit factor_selected'!$F$3:$AC$346,'[1]Unit factor_selected'!AA$1,FALSE)</f>
        <v>7.3060905899754905E-2</v>
      </c>
      <c r="BJ201" s="95">
        <f>VLOOKUP($H201,'[1]Unit factor_selected'!$F$3:$AC$346,'[1]Unit factor_selected'!AB$1,FALSE)</f>
        <v>5.9912637166978602</v>
      </c>
      <c r="BK201" s="96">
        <f>VLOOKUP($H201,'[1]Unit factor_selected'!$F$3:$AC$346,'[1]Unit factor_selected'!AC$1,FALSE)</f>
        <v>2.43041710500904E-2</v>
      </c>
    </row>
    <row r="202" spans="2:63" x14ac:dyDescent="0.2">
      <c r="B202" s="61"/>
      <c r="C202" s="61"/>
      <c r="D202" s="41" t="str">
        <f>'[1]EV proj_BAU'!K78</f>
        <v>PVDF (kg)</v>
      </c>
      <c r="E202" s="120"/>
      <c r="F202" s="42" t="str">
        <f>'[1]Unit factor_selected'!D30</f>
        <v>polyvinylfluoride production | polyvinylfluoride | Cutoff</v>
      </c>
      <c r="G202" s="43" t="str">
        <f>'[1]Unit factor_selected'!E30</f>
        <v>US</v>
      </c>
      <c r="H202" s="44" t="str">
        <f>'[1]Unit factor_selected'!F30</f>
        <v>b472473c-d19d-3594-ad81-9cb46238815c</v>
      </c>
      <c r="I202" s="45">
        <f>I197</f>
        <v>0.1</v>
      </c>
      <c r="J202" s="46">
        <f t="shared" ref="J202" si="105">SUM(I202:I206)</f>
        <v>1</v>
      </c>
      <c r="K202" s="161">
        <f>'[1]EV proj_BAU'!R78</f>
        <v>0.54720000000000002</v>
      </c>
      <c r="L202" s="49">
        <f>'[1]EV proj_BAU'!S78</f>
        <v>0.56400000000000006</v>
      </c>
      <c r="M202" s="49">
        <f>'[1]EV proj_BAU'!T78</f>
        <v>0.55920000000000003</v>
      </c>
      <c r="N202" s="49">
        <f>'[1]EV proj_BAU'!U78</f>
        <v>0.62414999999999998</v>
      </c>
      <c r="O202" s="49">
        <f>'[1]EV proj_BAU'!V78</f>
        <v>0.5663999999999999</v>
      </c>
      <c r="P202" s="49">
        <f>'[1]EV proj_BAU'!W78</f>
        <v>0.55920000000000003</v>
      </c>
      <c r="Q202" s="48">
        <v>0</v>
      </c>
      <c r="R202" s="48">
        <v>0</v>
      </c>
      <c r="S202" s="49">
        <f>'[1]EV proj_BAU'!X78</f>
        <v>1.0608</v>
      </c>
      <c r="T202" s="49">
        <f>'[1]EV proj_BAU'!Y78</f>
        <v>1.0944</v>
      </c>
      <c r="U202" s="49">
        <f>'[1]EV proj_BAU'!Z78</f>
        <v>1.0824</v>
      </c>
      <c r="V202" s="49">
        <f>'[1]EV proj_BAU'!AA78</f>
        <v>0.34355999999999998</v>
      </c>
      <c r="W202" s="49">
        <f>'[1]EV proj_BAU'!AB78</f>
        <v>1.0968</v>
      </c>
      <c r="X202" s="49">
        <f>'[1]EV proj_BAU'!AC78</f>
        <v>1.0824</v>
      </c>
      <c r="Y202" s="48">
        <v>0</v>
      </c>
      <c r="Z202" s="50">
        <v>0</v>
      </c>
      <c r="AA202" s="162">
        <f>$I202*K$202</f>
        <v>5.4720000000000005E-2</v>
      </c>
      <c r="AB202" s="53">
        <f t="shared" ref="AB202:AP206" si="106">$I202*L$202</f>
        <v>5.6400000000000006E-2</v>
      </c>
      <c r="AC202" s="53">
        <f t="shared" si="106"/>
        <v>5.5920000000000004E-2</v>
      </c>
      <c r="AD202" s="53">
        <f t="shared" si="106"/>
        <v>6.2414999999999998E-2</v>
      </c>
      <c r="AE202" s="53">
        <f t="shared" si="106"/>
        <v>5.6639999999999996E-2</v>
      </c>
      <c r="AF202" s="53">
        <f t="shared" si="106"/>
        <v>5.5920000000000004E-2</v>
      </c>
      <c r="AG202" s="52">
        <f t="shared" si="106"/>
        <v>0</v>
      </c>
      <c r="AH202" s="52">
        <f t="shared" si="106"/>
        <v>0</v>
      </c>
      <c r="AI202" s="53">
        <f t="shared" si="106"/>
        <v>0.10608000000000001</v>
      </c>
      <c r="AJ202" s="53">
        <f t="shared" si="106"/>
        <v>0.10944000000000001</v>
      </c>
      <c r="AK202" s="53">
        <f t="shared" si="106"/>
        <v>0.10824</v>
      </c>
      <c r="AL202" s="53">
        <f t="shared" si="106"/>
        <v>3.4355999999999998E-2</v>
      </c>
      <c r="AM202" s="53">
        <f t="shared" si="106"/>
        <v>0.10968</v>
      </c>
      <c r="AN202" s="53">
        <f t="shared" si="106"/>
        <v>0.10824</v>
      </c>
      <c r="AO202" s="52">
        <f t="shared" si="106"/>
        <v>0</v>
      </c>
      <c r="AP202" s="54">
        <f t="shared" si="106"/>
        <v>0</v>
      </c>
      <c r="AQ202" s="55" t="str">
        <f>VLOOKUP($H202,'[1]Unit factor_selected'!$F$3:$AC$346,'[1]Unit factor_selected'!H$1,FALSE)</f>
        <v>kg</v>
      </c>
      <c r="AR202" s="56">
        <f>VLOOKUP($H202,'[1]Unit factor_selected'!$F$3:$AC$346,'[1]Unit factor_selected'!J$1,FALSE)</f>
        <v>12.444447385101901</v>
      </c>
      <c r="AS202" s="57">
        <f>VLOOKUP($H202,'[1]Unit factor_selected'!$F$3:$AC$346,'[1]Unit factor_selected'!K$1,FALSE)</f>
        <v>157.74732344515601</v>
      </c>
      <c r="AT202" s="58">
        <f>VLOOKUP($H202,'[1]Unit factor_selected'!$F$3:$AC$346,'[1]Unit factor_selected'!L$1,FALSE)</f>
        <v>1.6258143480977701E-2</v>
      </c>
      <c r="AU202" s="59">
        <f>VLOOKUP($H202,'[1]Unit factor_selected'!$F$3:$AC$346,'[1]Unit factor_selected'!M$1,FALSE)</f>
        <v>2.55858427187587</v>
      </c>
      <c r="AV202" s="58">
        <f>VLOOKUP($H202,'[1]Unit factor_selected'!$F$3:$AC$346,'[1]Unit factor_selected'!N$1,FALSE)</f>
        <v>0.52169684793485205</v>
      </c>
      <c r="AW202" s="58">
        <f>VLOOKUP($H202,'[1]Unit factor_selected'!$F$3:$AC$346,'[1]Unit factor_selected'!O$1,FALSE)</f>
        <v>3.4177342378621401E-3</v>
      </c>
      <c r="AX202" s="59">
        <f>VLOOKUP($H202,'[1]Unit factor_selected'!$F$3:$AC$346,'[1]Unit factor_selected'!P$1,FALSE)</f>
        <v>13.4844878544514</v>
      </c>
      <c r="AY202" s="58">
        <f>VLOOKUP($H202,'[1]Unit factor_selected'!$F$3:$AC$346,'[1]Unit factor_selected'!Q$1,FALSE)</f>
        <v>0.44433695211924401</v>
      </c>
      <c r="AZ202" s="59">
        <f>VLOOKUP($H202,'[1]Unit factor_selected'!$F$3:$AC$346,'[1]Unit factor_selected'!R$1,FALSE)</f>
        <v>10.967449194960199</v>
      </c>
      <c r="BA202" s="58">
        <f>VLOOKUP($H202,'[1]Unit factor_selected'!$F$3:$AC$346,'[1]Unit factor_selected'!S$1,FALSE)</f>
        <v>1.32910276835867</v>
      </c>
      <c r="BB202" s="58">
        <f>VLOOKUP($H202,'[1]Unit factor_selected'!$F$3:$AC$346,'[1]Unit factor_selected'!T$1,FALSE)</f>
        <v>8.1224843795180898E-2</v>
      </c>
      <c r="BC202" s="58">
        <f>VLOOKUP($H202,'[1]Unit factor_selected'!$F$3:$AC$346,'[1]Unit factor_selected'!U$1,FALSE)</f>
        <v>0.68473700497031498</v>
      </c>
      <c r="BD202" s="58">
        <f>VLOOKUP($H202,'[1]Unit factor_selected'!$F$3:$AC$346,'[1]Unit factor_selected'!V$1,FALSE)</f>
        <v>2.3920438529227399E-4</v>
      </c>
      <c r="BE202" s="58">
        <f>VLOOKUP($H202,'[1]Unit factor_selected'!$F$3:$AC$346,'[1]Unit factor_selected'!W$1,FALSE)</f>
        <v>3.2453521416333203E-2</v>
      </c>
      <c r="BF202" s="58">
        <f>VLOOKUP($H202,'[1]Unit factor_selected'!$F$3:$AC$346,'[1]Unit factor_selected'!X$1,FALSE)</f>
        <v>1.20157069793184E-2</v>
      </c>
      <c r="BG202" s="58">
        <f>VLOOKUP($H202,'[1]Unit factor_selected'!$F$3:$AC$346,'[1]Unit factor_selected'!Y$1,FALSE)</f>
        <v>1.23905137894089E-2</v>
      </c>
      <c r="BH202" s="58">
        <f>VLOOKUP($H202,'[1]Unit factor_selected'!$F$3:$AC$346,'[1]Unit factor_selected'!Z$1,FALSE)</f>
        <v>3.3291335593282002E-6</v>
      </c>
      <c r="BI202" s="58">
        <f>VLOOKUP($H202,'[1]Unit factor_selected'!$F$3:$AC$346,'[1]Unit factor_selected'!AA$1,FALSE)</f>
        <v>3.2247038434129197E-2</v>
      </c>
      <c r="BJ202" s="59">
        <f>VLOOKUP($H202,'[1]Unit factor_selected'!$F$3:$AC$346,'[1]Unit factor_selected'!AB$1,FALSE)</f>
        <v>43.482447569806297</v>
      </c>
      <c r="BK202" s="60">
        <f>VLOOKUP($H202,'[1]Unit factor_selected'!$F$3:$AC$346,'[1]Unit factor_selected'!AC$1,FALSE)</f>
        <v>0.143532690958807</v>
      </c>
    </row>
    <row r="203" spans="2:63" x14ac:dyDescent="0.2">
      <c r="B203" s="61"/>
      <c r="C203" s="61"/>
      <c r="D203" s="62"/>
      <c r="E203" s="121"/>
      <c r="F203" s="63"/>
      <c r="G203" s="64" t="str">
        <f>'[1]Unit factor_selected'!E31</f>
        <v>CN</v>
      </c>
      <c r="H203" s="3" t="str">
        <f>'[1]Unit factor_selected'!F31</f>
        <v>8799070d-0c1f-4439-8c5f-80a29ae6c346</v>
      </c>
      <c r="I203" s="65">
        <f t="shared" ref="I203:I211" si="107">I198</f>
        <v>0.65</v>
      </c>
      <c r="J203" s="66"/>
      <c r="K203" s="164"/>
      <c r="L203" s="69"/>
      <c r="M203" s="69"/>
      <c r="N203" s="69"/>
      <c r="O203" s="69"/>
      <c r="P203" s="69"/>
      <c r="Q203" s="68"/>
      <c r="R203" s="68"/>
      <c r="S203" s="69"/>
      <c r="T203" s="69"/>
      <c r="U203" s="69"/>
      <c r="V203" s="69"/>
      <c r="W203" s="69"/>
      <c r="X203" s="69"/>
      <c r="Y203" s="68"/>
      <c r="Z203" s="70"/>
      <c r="AA203" s="165">
        <f>$I203*K$202</f>
        <v>0.35568000000000005</v>
      </c>
      <c r="AB203" s="73">
        <f t="shared" si="106"/>
        <v>0.36660000000000004</v>
      </c>
      <c r="AC203" s="73">
        <f t="shared" si="106"/>
        <v>0.36348000000000003</v>
      </c>
      <c r="AD203" s="73">
        <f t="shared" si="106"/>
        <v>0.40569749999999999</v>
      </c>
      <c r="AE203" s="73">
        <f t="shared" si="106"/>
        <v>0.36815999999999993</v>
      </c>
      <c r="AF203" s="73">
        <f t="shared" si="106"/>
        <v>0.36348000000000003</v>
      </c>
      <c r="AG203" s="72">
        <f t="shared" si="106"/>
        <v>0</v>
      </c>
      <c r="AH203" s="72">
        <f t="shared" si="106"/>
        <v>0</v>
      </c>
      <c r="AI203" s="73">
        <f t="shared" si="106"/>
        <v>0.68952000000000002</v>
      </c>
      <c r="AJ203" s="73">
        <f t="shared" si="106"/>
        <v>0.7113600000000001</v>
      </c>
      <c r="AK203" s="73">
        <f t="shared" si="106"/>
        <v>0.70356000000000007</v>
      </c>
      <c r="AL203" s="73">
        <f t="shared" si="106"/>
        <v>0.22331399999999998</v>
      </c>
      <c r="AM203" s="73">
        <f t="shared" si="106"/>
        <v>0.71292</v>
      </c>
      <c r="AN203" s="73">
        <f t="shared" si="106"/>
        <v>0.70356000000000007</v>
      </c>
      <c r="AO203" s="72">
        <f t="shared" si="106"/>
        <v>0</v>
      </c>
      <c r="AP203" s="74">
        <f t="shared" si="106"/>
        <v>0</v>
      </c>
      <c r="AQ203" s="75" t="str">
        <f>VLOOKUP($H203,'[1]Unit factor_selected'!$F$3:$AC$346,'[1]Unit factor_selected'!H$1,FALSE)</f>
        <v>kg</v>
      </c>
      <c r="AR203" s="76">
        <f>VLOOKUP($H203,'[1]Unit factor_selected'!$F$3:$AC$346,'[1]Unit factor_selected'!J$1,FALSE)</f>
        <v>13.361071035070299</v>
      </c>
      <c r="AS203" s="6">
        <f>VLOOKUP($H203,'[1]Unit factor_selected'!$F$3:$AC$346,'[1]Unit factor_selected'!K$1,FALSE)</f>
        <v>158.64140463639899</v>
      </c>
      <c r="AT203" s="7">
        <f>VLOOKUP($H203,'[1]Unit factor_selected'!$F$3:$AC$346,'[1]Unit factor_selected'!L$1,FALSE)</f>
        <v>1.6076692588505199E-2</v>
      </c>
      <c r="AU203" s="5">
        <f>VLOOKUP($H203,'[1]Unit factor_selected'!$F$3:$AC$346,'[1]Unit factor_selected'!M$1,FALSE)</f>
        <v>2.6031138867150498</v>
      </c>
      <c r="AV203" s="7">
        <f>VLOOKUP($H203,'[1]Unit factor_selected'!$F$3:$AC$346,'[1]Unit factor_selected'!N$1,FALSE)</f>
        <v>0.52003098175920204</v>
      </c>
      <c r="AW203" s="7">
        <f>VLOOKUP($H203,'[1]Unit factor_selected'!$F$3:$AC$346,'[1]Unit factor_selected'!O$1,FALSE)</f>
        <v>2.5815857192210598E-3</v>
      </c>
      <c r="AX203" s="5">
        <f>VLOOKUP($H203,'[1]Unit factor_selected'!$F$3:$AC$346,'[1]Unit factor_selected'!P$1,FALSE)</f>
        <v>14.4543824686683</v>
      </c>
      <c r="AY203" s="7">
        <f>VLOOKUP($H203,'[1]Unit factor_selected'!$F$3:$AC$346,'[1]Unit factor_selected'!Q$1,FALSE)</f>
        <v>0.44710669720554302</v>
      </c>
      <c r="AZ203" s="5">
        <f>VLOOKUP($H203,'[1]Unit factor_selected'!$F$3:$AC$346,'[1]Unit factor_selected'!R$1,FALSE)</f>
        <v>10.514617613556201</v>
      </c>
      <c r="BA203" s="7">
        <f>VLOOKUP($H203,'[1]Unit factor_selected'!$F$3:$AC$346,'[1]Unit factor_selected'!S$1,FALSE)</f>
        <v>1.2383425521387901</v>
      </c>
      <c r="BB203" s="7">
        <f>VLOOKUP($H203,'[1]Unit factor_selected'!$F$3:$AC$346,'[1]Unit factor_selected'!T$1,FALSE)</f>
        <v>7.5508021403863299E-2</v>
      </c>
      <c r="BC203" s="7">
        <f>VLOOKUP($H203,'[1]Unit factor_selected'!$F$3:$AC$346,'[1]Unit factor_selected'!U$1,FALSE)</f>
        <v>0.68127295645978303</v>
      </c>
      <c r="BD203" s="7">
        <f>VLOOKUP($H203,'[1]Unit factor_selected'!$F$3:$AC$346,'[1]Unit factor_selected'!V$1,FALSE)</f>
        <v>1.8391731439583301E-4</v>
      </c>
      <c r="BE203" s="7">
        <f>VLOOKUP($H203,'[1]Unit factor_selected'!$F$3:$AC$346,'[1]Unit factor_selected'!W$1,FALSE)</f>
        <v>3.2599534279663001E-2</v>
      </c>
      <c r="BF203" s="7">
        <f>VLOOKUP($H203,'[1]Unit factor_selected'!$F$3:$AC$346,'[1]Unit factor_selected'!X$1,FALSE)</f>
        <v>1.8069811102513801E-2</v>
      </c>
      <c r="BG203" s="7">
        <f>VLOOKUP($H203,'[1]Unit factor_selected'!$F$3:$AC$346,'[1]Unit factor_selected'!Y$1,FALSE)</f>
        <v>1.8414795752653999E-2</v>
      </c>
      <c r="BH203" s="7">
        <f>VLOOKUP($H203,'[1]Unit factor_selected'!$F$3:$AC$346,'[1]Unit factor_selected'!Z$1,FALSE)</f>
        <v>3.25009240425296E-6</v>
      </c>
      <c r="BI203" s="7">
        <f>VLOOKUP($H203,'[1]Unit factor_selected'!$F$3:$AC$346,'[1]Unit factor_selected'!AA$1,FALSE)</f>
        <v>3.7385689365216399E-2</v>
      </c>
      <c r="BJ203" s="5">
        <f>VLOOKUP($H203,'[1]Unit factor_selected'!$F$3:$AC$346,'[1]Unit factor_selected'!AB$1,FALSE)</f>
        <v>44.747512287381497</v>
      </c>
      <c r="BK203" s="77">
        <f>VLOOKUP($H203,'[1]Unit factor_selected'!$F$3:$AC$346,'[1]Unit factor_selected'!AC$1,FALSE)</f>
        <v>0.13383504315615299</v>
      </c>
    </row>
    <row r="204" spans="2:63" x14ac:dyDescent="0.2">
      <c r="B204" s="61"/>
      <c r="C204" s="61"/>
      <c r="D204" s="62"/>
      <c r="E204" s="121"/>
      <c r="F204" s="63"/>
      <c r="G204" s="64" t="str">
        <f>'[1]Unit factor_selected'!E32</f>
        <v>JP</v>
      </c>
      <c r="H204" s="3" t="str">
        <f>'[1]Unit factor_selected'!F32</f>
        <v>d3299e1a-a221-4893-9214-6d47da5c2540</v>
      </c>
      <c r="I204" s="65">
        <f t="shared" si="107"/>
        <v>0.19</v>
      </c>
      <c r="J204" s="66"/>
      <c r="K204" s="164"/>
      <c r="L204" s="69"/>
      <c r="M204" s="69"/>
      <c r="N204" s="69"/>
      <c r="O204" s="69"/>
      <c r="P204" s="69"/>
      <c r="Q204" s="68"/>
      <c r="R204" s="68"/>
      <c r="S204" s="69"/>
      <c r="T204" s="69"/>
      <c r="U204" s="69"/>
      <c r="V204" s="69"/>
      <c r="W204" s="69"/>
      <c r="X204" s="69"/>
      <c r="Y204" s="68"/>
      <c r="Z204" s="70"/>
      <c r="AA204" s="165">
        <f>$I204*K$202</f>
        <v>0.103968</v>
      </c>
      <c r="AB204" s="73">
        <f t="shared" si="106"/>
        <v>0.10716000000000001</v>
      </c>
      <c r="AC204" s="73">
        <f t="shared" si="106"/>
        <v>0.10624800000000001</v>
      </c>
      <c r="AD204" s="73">
        <f t="shared" si="106"/>
        <v>0.1185885</v>
      </c>
      <c r="AE204" s="73">
        <f t="shared" si="106"/>
        <v>0.10761599999999999</v>
      </c>
      <c r="AF204" s="73">
        <f t="shared" si="106"/>
        <v>0.10624800000000001</v>
      </c>
      <c r="AG204" s="72">
        <f t="shared" si="106"/>
        <v>0</v>
      </c>
      <c r="AH204" s="72">
        <f t="shared" si="106"/>
        <v>0</v>
      </c>
      <c r="AI204" s="73">
        <f t="shared" si="106"/>
        <v>0.20155200000000001</v>
      </c>
      <c r="AJ204" s="73">
        <f t="shared" si="106"/>
        <v>0.20793600000000001</v>
      </c>
      <c r="AK204" s="73">
        <f t="shared" si="106"/>
        <v>0.20565600000000001</v>
      </c>
      <c r="AL204" s="73">
        <f t="shared" si="106"/>
        <v>6.5276399999999998E-2</v>
      </c>
      <c r="AM204" s="73">
        <f t="shared" si="106"/>
        <v>0.20839199999999999</v>
      </c>
      <c r="AN204" s="73">
        <f t="shared" si="106"/>
        <v>0.20565600000000001</v>
      </c>
      <c r="AO204" s="72">
        <f t="shared" si="106"/>
        <v>0</v>
      </c>
      <c r="AP204" s="74">
        <f t="shared" si="106"/>
        <v>0</v>
      </c>
      <c r="AQ204" s="75" t="str">
        <f>VLOOKUP($H204,'[1]Unit factor_selected'!$F$3:$AC$346,'[1]Unit factor_selected'!H$1,FALSE)</f>
        <v>kg</v>
      </c>
      <c r="AR204" s="76">
        <f>VLOOKUP($H204,'[1]Unit factor_selected'!$F$3:$AC$346,'[1]Unit factor_selected'!J$1,FALSE)</f>
        <v>12.060815629412099</v>
      </c>
      <c r="AS204" s="6">
        <f>VLOOKUP($H204,'[1]Unit factor_selected'!$F$3:$AC$346,'[1]Unit factor_selected'!K$1,FALSE)</f>
        <v>152.14255221162199</v>
      </c>
      <c r="AT204" s="7">
        <f>VLOOKUP($H204,'[1]Unit factor_selected'!$F$3:$AC$346,'[1]Unit factor_selected'!L$1,FALSE)</f>
        <v>1.35904587166828E-2</v>
      </c>
      <c r="AU204" s="5">
        <f>VLOOKUP($H204,'[1]Unit factor_selected'!$F$3:$AC$346,'[1]Unit factor_selected'!M$1,FALSE)</f>
        <v>2.4273382455647199</v>
      </c>
      <c r="AV204" s="7">
        <f>VLOOKUP($H204,'[1]Unit factor_selected'!$F$3:$AC$346,'[1]Unit factor_selected'!N$1,FALSE)</f>
        <v>0.509639788098316</v>
      </c>
      <c r="AW204" s="7">
        <f>VLOOKUP($H204,'[1]Unit factor_selected'!$F$3:$AC$346,'[1]Unit factor_selected'!O$1,FALSE)</f>
        <v>2.44563157862831E-3</v>
      </c>
      <c r="AX204" s="5">
        <f>VLOOKUP($H204,'[1]Unit factor_selected'!$F$3:$AC$346,'[1]Unit factor_selected'!P$1,FALSE)</f>
        <v>13.095754366878801</v>
      </c>
      <c r="AY204" s="7">
        <f>VLOOKUP($H204,'[1]Unit factor_selected'!$F$3:$AC$346,'[1]Unit factor_selected'!Q$1,FALSE)</f>
        <v>0.41422533334830097</v>
      </c>
      <c r="AZ204" s="5">
        <f>VLOOKUP($H204,'[1]Unit factor_selected'!$F$3:$AC$346,'[1]Unit factor_selected'!R$1,FALSE)</f>
        <v>9.8007736263498799</v>
      </c>
      <c r="BA204" s="7">
        <f>VLOOKUP($H204,'[1]Unit factor_selected'!$F$3:$AC$346,'[1]Unit factor_selected'!S$1,FALSE)</f>
        <v>1.20651429385329</v>
      </c>
      <c r="BB204" s="7">
        <f>VLOOKUP($H204,'[1]Unit factor_selected'!$F$3:$AC$346,'[1]Unit factor_selected'!T$1,FALSE)</f>
        <v>9.3573219430866494E-2</v>
      </c>
      <c r="BC204" s="7">
        <f>VLOOKUP($H204,'[1]Unit factor_selected'!$F$3:$AC$346,'[1]Unit factor_selected'!U$1,FALSE)</f>
        <v>0.66656095579610797</v>
      </c>
      <c r="BD204" s="7">
        <f>VLOOKUP($H204,'[1]Unit factor_selected'!$F$3:$AC$346,'[1]Unit factor_selected'!V$1,FALSE)</f>
        <v>1.77858335193455E-4</v>
      </c>
      <c r="BE204" s="7">
        <f>VLOOKUP($H204,'[1]Unit factor_selected'!$F$3:$AC$346,'[1]Unit factor_selected'!W$1,FALSE)</f>
        <v>3.3222501243639797E-2</v>
      </c>
      <c r="BF204" s="7">
        <f>VLOOKUP($H204,'[1]Unit factor_selected'!$F$3:$AC$346,'[1]Unit factor_selected'!X$1,FALSE)</f>
        <v>1.2953672570046201E-2</v>
      </c>
      <c r="BG204" s="7">
        <f>VLOOKUP($H204,'[1]Unit factor_selected'!$F$3:$AC$346,'[1]Unit factor_selected'!Y$1,FALSE)</f>
        <v>1.3335890162077599E-2</v>
      </c>
      <c r="BH204" s="7">
        <f>VLOOKUP($H204,'[1]Unit factor_selected'!$F$3:$AC$346,'[1]Unit factor_selected'!Z$1,FALSE)</f>
        <v>3.0623893692597901E-6</v>
      </c>
      <c r="BI204" s="7">
        <f>VLOOKUP($H204,'[1]Unit factor_selected'!$F$3:$AC$346,'[1]Unit factor_selected'!AA$1,FALSE)</f>
        <v>3.3264490592026998E-2</v>
      </c>
      <c r="BJ204" s="5">
        <f>VLOOKUP($H204,'[1]Unit factor_selected'!$F$3:$AC$346,'[1]Unit factor_selected'!AB$1,FALSE)</f>
        <v>44.091623081097701</v>
      </c>
      <c r="BK204" s="77">
        <f>VLOOKUP($H204,'[1]Unit factor_selected'!$F$3:$AC$346,'[1]Unit factor_selected'!AC$1,FALSE)</f>
        <v>0.13196367454805</v>
      </c>
    </row>
    <row r="205" spans="2:63" x14ac:dyDescent="0.2">
      <c r="B205" s="61"/>
      <c r="C205" s="61"/>
      <c r="D205" s="62"/>
      <c r="E205" s="121"/>
      <c r="F205" s="63"/>
      <c r="G205" s="64" t="str">
        <f>'[1]Unit factor_selected'!E33</f>
        <v>KR</v>
      </c>
      <c r="H205" s="3" t="str">
        <f>'[1]Unit factor_selected'!F33</f>
        <v>792775db-17c3-4b46-a6b9-ae1df1090f2a</v>
      </c>
      <c r="I205" s="65">
        <f t="shared" si="107"/>
        <v>0.06</v>
      </c>
      <c r="J205" s="66"/>
      <c r="K205" s="164"/>
      <c r="L205" s="69"/>
      <c r="M205" s="69"/>
      <c r="N205" s="69"/>
      <c r="O205" s="69"/>
      <c r="P205" s="69"/>
      <c r="Q205" s="68"/>
      <c r="R205" s="68"/>
      <c r="S205" s="69"/>
      <c r="T205" s="69"/>
      <c r="U205" s="69"/>
      <c r="V205" s="69"/>
      <c r="W205" s="69"/>
      <c r="X205" s="69"/>
      <c r="Y205" s="68"/>
      <c r="Z205" s="70"/>
      <c r="AA205" s="165">
        <f>$I205*K$202</f>
        <v>3.2832E-2</v>
      </c>
      <c r="AB205" s="73">
        <f t="shared" si="106"/>
        <v>3.3840000000000002E-2</v>
      </c>
      <c r="AC205" s="73">
        <f t="shared" si="106"/>
        <v>3.3551999999999998E-2</v>
      </c>
      <c r="AD205" s="73">
        <f t="shared" si="106"/>
        <v>3.7448999999999996E-2</v>
      </c>
      <c r="AE205" s="73">
        <f t="shared" si="106"/>
        <v>3.3983999999999993E-2</v>
      </c>
      <c r="AF205" s="73">
        <f t="shared" si="106"/>
        <v>3.3551999999999998E-2</v>
      </c>
      <c r="AG205" s="72">
        <f t="shared" si="106"/>
        <v>0</v>
      </c>
      <c r="AH205" s="72">
        <f t="shared" si="106"/>
        <v>0</v>
      </c>
      <c r="AI205" s="73">
        <f t="shared" si="106"/>
        <v>6.3647999999999996E-2</v>
      </c>
      <c r="AJ205" s="73">
        <f t="shared" si="106"/>
        <v>6.5664E-2</v>
      </c>
      <c r="AK205" s="73">
        <f t="shared" si="106"/>
        <v>6.4944000000000002E-2</v>
      </c>
      <c r="AL205" s="73">
        <f t="shared" si="106"/>
        <v>2.0613599999999999E-2</v>
      </c>
      <c r="AM205" s="73">
        <f t="shared" si="106"/>
        <v>6.5807999999999992E-2</v>
      </c>
      <c r="AN205" s="73">
        <f t="shared" si="106"/>
        <v>6.4944000000000002E-2</v>
      </c>
      <c r="AO205" s="72">
        <f t="shared" si="106"/>
        <v>0</v>
      </c>
      <c r="AP205" s="74">
        <f t="shared" si="106"/>
        <v>0</v>
      </c>
      <c r="AQ205" s="75" t="str">
        <f>VLOOKUP($H205,'[1]Unit factor_selected'!$F$3:$AC$346,'[1]Unit factor_selected'!H$1,FALSE)</f>
        <v>kg</v>
      </c>
      <c r="AR205" s="76">
        <f>VLOOKUP($H205,'[1]Unit factor_selected'!$F$3:$AC$346,'[1]Unit factor_selected'!J$1,FALSE)</f>
        <v>12.224291396572101</v>
      </c>
      <c r="AS205" s="6">
        <f>VLOOKUP($H205,'[1]Unit factor_selected'!$F$3:$AC$346,'[1]Unit factor_selected'!K$1,FALSE)</f>
        <v>163.30380715500701</v>
      </c>
      <c r="AT205" s="7">
        <f>VLOOKUP($H205,'[1]Unit factor_selected'!$F$3:$AC$346,'[1]Unit factor_selected'!L$1,FALSE)</f>
        <v>1.3696760267054501E-2</v>
      </c>
      <c r="AU205" s="5">
        <f>VLOOKUP($H205,'[1]Unit factor_selected'!$F$3:$AC$346,'[1]Unit factor_selected'!M$1,FALSE)</f>
        <v>2.4954018309235502</v>
      </c>
      <c r="AV205" s="7">
        <f>VLOOKUP($H205,'[1]Unit factor_selected'!$F$3:$AC$346,'[1]Unit factor_selected'!N$1,FALSE)</f>
        <v>0.53054012235458403</v>
      </c>
      <c r="AW205" s="7">
        <f>VLOOKUP($H205,'[1]Unit factor_selected'!$F$3:$AC$346,'[1]Unit factor_selected'!O$1,FALSE)</f>
        <v>3.3253973607551201E-3</v>
      </c>
      <c r="AX205" s="5">
        <f>VLOOKUP($H205,'[1]Unit factor_selected'!$F$3:$AC$346,'[1]Unit factor_selected'!P$1,FALSE)</f>
        <v>13.2440529120683</v>
      </c>
      <c r="AY205" s="7">
        <f>VLOOKUP($H205,'[1]Unit factor_selected'!$F$3:$AC$346,'[1]Unit factor_selected'!Q$1,FALSE)</f>
        <v>0.46057783630295501</v>
      </c>
      <c r="AZ205" s="5">
        <f>VLOOKUP($H205,'[1]Unit factor_selected'!$F$3:$AC$346,'[1]Unit factor_selected'!R$1,FALSE)</f>
        <v>10.958170917290801</v>
      </c>
      <c r="BA205" s="7">
        <f>VLOOKUP($H205,'[1]Unit factor_selected'!$F$3:$AC$346,'[1]Unit factor_selected'!S$1,FALSE)</f>
        <v>1.7167983071717901</v>
      </c>
      <c r="BB205" s="7">
        <f>VLOOKUP($H205,'[1]Unit factor_selected'!$F$3:$AC$346,'[1]Unit factor_selected'!T$1,FALSE)</f>
        <v>0.112771012311484</v>
      </c>
      <c r="BC205" s="7">
        <f>VLOOKUP($H205,'[1]Unit factor_selected'!$F$3:$AC$346,'[1]Unit factor_selected'!U$1,FALSE)</f>
        <v>0.69629632240068895</v>
      </c>
      <c r="BD205" s="7">
        <f>VLOOKUP($H205,'[1]Unit factor_selected'!$F$3:$AC$346,'[1]Unit factor_selected'!V$1,FALSE)</f>
        <v>2.39031987166301E-4</v>
      </c>
      <c r="BE205" s="7">
        <f>VLOOKUP($H205,'[1]Unit factor_selected'!$F$3:$AC$346,'[1]Unit factor_selected'!W$1,FALSE)</f>
        <v>3.3295742249666402E-2</v>
      </c>
      <c r="BF205" s="7">
        <f>VLOOKUP($H205,'[1]Unit factor_selected'!$F$3:$AC$346,'[1]Unit factor_selected'!X$1,FALSE)</f>
        <v>1.3969676175233901E-2</v>
      </c>
      <c r="BG205" s="7">
        <f>VLOOKUP($H205,'[1]Unit factor_selected'!$F$3:$AC$346,'[1]Unit factor_selected'!Y$1,FALSE)</f>
        <v>1.4341658717989E-2</v>
      </c>
      <c r="BH205" s="7">
        <f>VLOOKUP($H205,'[1]Unit factor_selected'!$F$3:$AC$346,'[1]Unit factor_selected'!Z$1,FALSE)</f>
        <v>3.1946190696846901E-6</v>
      </c>
      <c r="BI205" s="7">
        <f>VLOOKUP($H205,'[1]Unit factor_selected'!$F$3:$AC$346,'[1]Unit factor_selected'!AA$1,FALSE)</f>
        <v>3.07454879199087E-2</v>
      </c>
      <c r="BJ205" s="5">
        <f>VLOOKUP($H205,'[1]Unit factor_selected'!$F$3:$AC$346,'[1]Unit factor_selected'!AB$1,FALSE)</f>
        <v>44.308782575038897</v>
      </c>
      <c r="BK205" s="77">
        <f>VLOOKUP($H205,'[1]Unit factor_selected'!$F$3:$AC$346,'[1]Unit factor_selected'!AC$1,FALSE)</f>
        <v>0.13838657218257</v>
      </c>
    </row>
    <row r="206" spans="2:63" x14ac:dyDescent="0.2">
      <c r="B206" s="61"/>
      <c r="C206" s="61"/>
      <c r="D206" s="111"/>
      <c r="E206" s="122"/>
      <c r="F206" s="79"/>
      <c r="G206" s="80" t="str">
        <f>'[1]Unit factor_selected'!E34</f>
        <v>RER</v>
      </c>
      <c r="H206" s="81" t="str">
        <f>'[1]Unit factor_selected'!F34</f>
        <v>2ff957e6-921a-463d-acf7-5e92b8b779f2</v>
      </c>
      <c r="I206" s="82">
        <f t="shared" si="107"/>
        <v>0</v>
      </c>
      <c r="J206" s="83"/>
      <c r="K206" s="167"/>
      <c r="L206" s="86"/>
      <c r="M206" s="86"/>
      <c r="N206" s="86"/>
      <c r="O206" s="86"/>
      <c r="P206" s="86"/>
      <c r="Q206" s="85"/>
      <c r="R206" s="85"/>
      <c r="S206" s="86"/>
      <c r="T206" s="86"/>
      <c r="U206" s="86"/>
      <c r="V206" s="86"/>
      <c r="W206" s="86"/>
      <c r="X206" s="86"/>
      <c r="Y206" s="85"/>
      <c r="Z206" s="87"/>
      <c r="AA206" s="168">
        <f>$I206*K$202</f>
        <v>0</v>
      </c>
      <c r="AB206" s="35">
        <f t="shared" si="106"/>
        <v>0</v>
      </c>
      <c r="AC206" s="35">
        <f t="shared" si="106"/>
        <v>0</v>
      </c>
      <c r="AD206" s="35">
        <f t="shared" si="106"/>
        <v>0</v>
      </c>
      <c r="AE206" s="35">
        <f t="shared" si="106"/>
        <v>0</v>
      </c>
      <c r="AF206" s="35">
        <f t="shared" si="106"/>
        <v>0</v>
      </c>
      <c r="AG206" s="89">
        <f t="shared" si="106"/>
        <v>0</v>
      </c>
      <c r="AH206" s="89">
        <f t="shared" si="106"/>
        <v>0</v>
      </c>
      <c r="AI206" s="35">
        <f t="shared" si="106"/>
        <v>0</v>
      </c>
      <c r="AJ206" s="35">
        <f t="shared" si="106"/>
        <v>0</v>
      </c>
      <c r="AK206" s="35">
        <f t="shared" si="106"/>
        <v>0</v>
      </c>
      <c r="AL206" s="35">
        <f t="shared" si="106"/>
        <v>0</v>
      </c>
      <c r="AM206" s="35">
        <f t="shared" si="106"/>
        <v>0</v>
      </c>
      <c r="AN206" s="35">
        <f t="shared" si="106"/>
        <v>0</v>
      </c>
      <c r="AO206" s="89">
        <f t="shared" si="106"/>
        <v>0</v>
      </c>
      <c r="AP206" s="90">
        <f t="shared" si="106"/>
        <v>0</v>
      </c>
      <c r="AQ206" s="91" t="str">
        <f>VLOOKUP($H206,'[1]Unit factor_selected'!$F$3:$AC$346,'[1]Unit factor_selected'!H$1,FALSE)</f>
        <v>kg</v>
      </c>
      <c r="AR206" s="92">
        <f>VLOOKUP($H206,'[1]Unit factor_selected'!$F$3:$AC$346,'[1]Unit factor_selected'!J$1,FALSE)</f>
        <v>12.056466886127099</v>
      </c>
      <c r="AS206" s="93">
        <f>VLOOKUP($H206,'[1]Unit factor_selected'!$F$3:$AC$346,'[1]Unit factor_selected'!K$1,FALSE)</f>
        <v>170.137291064095</v>
      </c>
      <c r="AT206" s="94">
        <f>VLOOKUP($H206,'[1]Unit factor_selected'!$F$3:$AC$346,'[1]Unit factor_selected'!L$1,FALSE)</f>
        <v>1.22615059485548E-2</v>
      </c>
      <c r="AU206" s="95">
        <f>VLOOKUP($H206,'[1]Unit factor_selected'!$F$3:$AC$346,'[1]Unit factor_selected'!M$1,FALSE)</f>
        <v>2.5862183028221999</v>
      </c>
      <c r="AV206" s="94">
        <f>VLOOKUP($H206,'[1]Unit factor_selected'!$F$3:$AC$346,'[1]Unit factor_selected'!N$1,FALSE)</f>
        <v>0.51192390515502895</v>
      </c>
      <c r="AW206" s="94">
        <f>VLOOKUP($H206,'[1]Unit factor_selected'!$F$3:$AC$346,'[1]Unit factor_selected'!O$1,FALSE)</f>
        <v>3.0773133273546299E-3</v>
      </c>
      <c r="AX206" s="95">
        <f>VLOOKUP($H206,'[1]Unit factor_selected'!$F$3:$AC$346,'[1]Unit factor_selected'!P$1,FALSE)</f>
        <v>13.068437574389099</v>
      </c>
      <c r="AY206" s="94">
        <f>VLOOKUP($H206,'[1]Unit factor_selected'!$F$3:$AC$346,'[1]Unit factor_selected'!Q$1,FALSE)</f>
        <v>0.43063452034909799</v>
      </c>
      <c r="AZ206" s="95">
        <f>VLOOKUP($H206,'[1]Unit factor_selected'!$F$3:$AC$346,'[1]Unit factor_selected'!R$1,FALSE)</f>
        <v>10.410461153270701</v>
      </c>
      <c r="BA206" s="94">
        <f>VLOOKUP($H206,'[1]Unit factor_selected'!$F$3:$AC$346,'[1]Unit factor_selected'!S$1,FALSE)</f>
        <v>1.67201635124854</v>
      </c>
      <c r="BB206" s="94">
        <f>VLOOKUP($H206,'[1]Unit factor_selected'!$F$3:$AC$346,'[1]Unit factor_selected'!T$1,FALSE)</f>
        <v>0.101701677688213</v>
      </c>
      <c r="BC206" s="94">
        <f>VLOOKUP($H206,'[1]Unit factor_selected'!$F$3:$AC$346,'[1]Unit factor_selected'!U$1,FALSE)</f>
        <v>0.67615699256812301</v>
      </c>
      <c r="BD206" s="94">
        <f>VLOOKUP($H206,'[1]Unit factor_selected'!$F$3:$AC$346,'[1]Unit factor_selected'!V$1,FALSE)</f>
        <v>2.2090656007687801E-4</v>
      </c>
      <c r="BE206" s="94">
        <f>VLOOKUP($H206,'[1]Unit factor_selected'!$F$3:$AC$346,'[1]Unit factor_selected'!W$1,FALSE)</f>
        <v>3.2831413328794301E-2</v>
      </c>
      <c r="BF206" s="94">
        <f>VLOOKUP($H206,'[1]Unit factor_selected'!$F$3:$AC$346,'[1]Unit factor_selected'!X$1,FALSE)</f>
        <v>9.9562646048123107E-3</v>
      </c>
      <c r="BG206" s="94">
        <f>VLOOKUP($H206,'[1]Unit factor_selected'!$F$3:$AC$346,'[1]Unit factor_selected'!Y$1,FALSE)</f>
        <v>1.02751408029265E-2</v>
      </c>
      <c r="BH206" s="94">
        <f>VLOOKUP($H206,'[1]Unit factor_selected'!$F$3:$AC$346,'[1]Unit factor_selected'!Z$1,FALSE)</f>
        <v>3.1839856999945698E-6</v>
      </c>
      <c r="BI206" s="94">
        <f>VLOOKUP($H206,'[1]Unit factor_selected'!$F$3:$AC$346,'[1]Unit factor_selected'!AA$1,FALSE)</f>
        <v>2.7744839309166901E-2</v>
      </c>
      <c r="BJ206" s="95">
        <f>VLOOKUP($H206,'[1]Unit factor_selected'!$F$3:$AC$346,'[1]Unit factor_selected'!AB$1,FALSE)</f>
        <v>43.7968554209396</v>
      </c>
      <c r="BK206" s="96">
        <f>VLOOKUP($H206,'[1]Unit factor_selected'!$F$3:$AC$346,'[1]Unit factor_selected'!AC$1,FALSE)</f>
        <v>0.14910411930053799</v>
      </c>
    </row>
    <row r="207" spans="2:63" x14ac:dyDescent="0.2">
      <c r="B207" s="61"/>
      <c r="C207" s="61"/>
      <c r="D207" s="39" t="str">
        <f>'[1]EV proj_BAU'!K79</f>
        <v>NMP (kg)</v>
      </c>
      <c r="E207" s="120" t="str">
        <f>E151</f>
        <v>NMP</v>
      </c>
      <c r="F207" s="42" t="str">
        <f>'[1]Unit factor_selected'!D35</f>
        <v>N-methyl-2-pyrrolidone production | N-methyl-2-pyrrolidone | Cutoff</v>
      </c>
      <c r="G207" s="43" t="str">
        <f>'[1]Unit factor_selected'!E35</f>
        <v>US</v>
      </c>
      <c r="H207" s="44" t="str">
        <f>'[1]Unit factor_selected'!F35</f>
        <v>b26c4853-61cd-4a6d-a241-be86505c7d80</v>
      </c>
      <c r="I207" s="45">
        <f t="shared" si="107"/>
        <v>0.1</v>
      </c>
      <c r="J207" s="46">
        <f t="shared" ref="J207" si="108">SUM(I207:I211)</f>
        <v>1</v>
      </c>
      <c r="K207" s="161">
        <f>'[1]EV proj_BAU'!R79</f>
        <v>0.262656</v>
      </c>
      <c r="L207" s="49">
        <f>'[1]EV proj_BAU'!S79</f>
        <v>0.27072000000000002</v>
      </c>
      <c r="M207" s="49">
        <f>'[1]EV proj_BAU'!T79</f>
        <v>0.26841599999999999</v>
      </c>
      <c r="N207" s="49">
        <f>'[1]EV proj_BAU'!U79</f>
        <v>0.29959200000000002</v>
      </c>
      <c r="O207" s="49">
        <f>'[1]EV proj_BAU'!V79</f>
        <v>0.271872</v>
      </c>
      <c r="P207" s="49">
        <f>'[1]EV proj_BAU'!W79</f>
        <v>0.26841599999999999</v>
      </c>
      <c r="Q207" s="48">
        <v>0</v>
      </c>
      <c r="R207" s="48">
        <v>0</v>
      </c>
      <c r="S207" s="49">
        <f>'[1]EV proj_BAU'!X79</f>
        <v>0.50918399999999997</v>
      </c>
      <c r="T207" s="49">
        <f>'[1]EV proj_BAU'!Y79</f>
        <v>0.525312</v>
      </c>
      <c r="U207" s="49">
        <f>'[1]EV proj_BAU'!Z79</f>
        <v>0.51955200000000001</v>
      </c>
      <c r="V207" s="49">
        <f>'[1]EV proj_BAU'!AA79</f>
        <v>0.16490879999999997</v>
      </c>
      <c r="W207" s="49">
        <f>'[1]EV proj_BAU'!AB79</f>
        <v>0.52646400000000004</v>
      </c>
      <c r="X207" s="49">
        <f>'[1]EV proj_BAU'!AC79</f>
        <v>0.51955200000000001</v>
      </c>
      <c r="Y207" s="48">
        <v>0</v>
      </c>
      <c r="Z207" s="50">
        <v>0</v>
      </c>
      <c r="AA207" s="162">
        <f>$I207*K$207</f>
        <v>2.62656E-2</v>
      </c>
      <c r="AB207" s="53">
        <f t="shared" ref="AB207:AP211" si="109">$I207*L$207</f>
        <v>2.7072000000000002E-2</v>
      </c>
      <c r="AC207" s="53">
        <f t="shared" si="109"/>
        <v>2.68416E-2</v>
      </c>
      <c r="AD207" s="53">
        <f t="shared" si="109"/>
        <v>2.9959200000000005E-2</v>
      </c>
      <c r="AE207" s="53">
        <f t="shared" si="109"/>
        <v>2.7187200000000002E-2</v>
      </c>
      <c r="AF207" s="53">
        <f t="shared" si="109"/>
        <v>2.68416E-2</v>
      </c>
      <c r="AG207" s="52">
        <f t="shared" si="109"/>
        <v>0</v>
      </c>
      <c r="AH207" s="52">
        <f t="shared" si="109"/>
        <v>0</v>
      </c>
      <c r="AI207" s="53">
        <f t="shared" si="109"/>
        <v>5.0918400000000003E-2</v>
      </c>
      <c r="AJ207" s="53">
        <f t="shared" si="109"/>
        <v>5.25312E-2</v>
      </c>
      <c r="AK207" s="53">
        <f t="shared" si="109"/>
        <v>5.1955200000000007E-2</v>
      </c>
      <c r="AL207" s="53">
        <f t="shared" si="109"/>
        <v>1.6490879999999996E-2</v>
      </c>
      <c r="AM207" s="53">
        <f t="shared" si="109"/>
        <v>5.264640000000001E-2</v>
      </c>
      <c r="AN207" s="53">
        <f t="shared" si="109"/>
        <v>5.1955200000000007E-2</v>
      </c>
      <c r="AO207" s="52">
        <f t="shared" si="109"/>
        <v>0</v>
      </c>
      <c r="AP207" s="54">
        <f t="shared" si="109"/>
        <v>0</v>
      </c>
      <c r="AQ207" s="55" t="str">
        <f>VLOOKUP($H207,'[1]Unit factor_selected'!$F$3:$AC$346,'[1]Unit factor_selected'!H$1,FALSE)</f>
        <v>kg</v>
      </c>
      <c r="AR207" s="56">
        <f>VLOOKUP($H207,'[1]Unit factor_selected'!$F$3:$AC$346,'[1]Unit factor_selected'!J$1,FALSE)</f>
        <v>6.0519434964870999</v>
      </c>
      <c r="AS207" s="57">
        <f>VLOOKUP($H207,'[1]Unit factor_selected'!$F$3:$AC$346,'[1]Unit factor_selected'!K$1,FALSE)</f>
        <v>122.590879570347</v>
      </c>
      <c r="AT207" s="58">
        <f>VLOOKUP($H207,'[1]Unit factor_selected'!$F$3:$AC$346,'[1]Unit factor_selected'!L$1,FALSE)</f>
        <v>8.96773008741409E-3</v>
      </c>
      <c r="AU207" s="59">
        <f>VLOOKUP($H207,'[1]Unit factor_selected'!$F$3:$AC$346,'[1]Unit factor_selected'!M$1,FALSE)</f>
        <v>2.3254525073828298</v>
      </c>
      <c r="AV207" s="58">
        <f>VLOOKUP($H207,'[1]Unit factor_selected'!$F$3:$AC$346,'[1]Unit factor_selected'!N$1,FALSE)</f>
        <v>0.24438711777641001</v>
      </c>
      <c r="AW207" s="58">
        <f>VLOOKUP($H207,'[1]Unit factor_selected'!$F$3:$AC$346,'[1]Unit factor_selected'!O$1,FALSE)</f>
        <v>1.73250961621584E-3</v>
      </c>
      <c r="AX207" s="59">
        <f>VLOOKUP($H207,'[1]Unit factor_selected'!$F$3:$AC$346,'[1]Unit factor_selected'!P$1,FALSE)</f>
        <v>6.1722041300558503</v>
      </c>
      <c r="AY207" s="58">
        <f>VLOOKUP($H207,'[1]Unit factor_selected'!$F$3:$AC$346,'[1]Unit factor_selected'!Q$1,FALSE)</f>
        <v>0.275630349836262</v>
      </c>
      <c r="AZ207" s="59">
        <f>VLOOKUP($H207,'[1]Unit factor_selected'!$F$3:$AC$346,'[1]Unit factor_selected'!R$1,FALSE)</f>
        <v>5.2243672837587196</v>
      </c>
      <c r="BA207" s="58">
        <f>VLOOKUP($H207,'[1]Unit factor_selected'!$F$3:$AC$346,'[1]Unit factor_selected'!S$1,FALSE)</f>
        <v>0.45004767856837702</v>
      </c>
      <c r="BB207" s="58">
        <f>VLOOKUP($H207,'[1]Unit factor_selected'!$F$3:$AC$346,'[1]Unit factor_selected'!T$1,FALSE)</f>
        <v>0.10555733348860501</v>
      </c>
      <c r="BC207" s="58">
        <f>VLOOKUP($H207,'[1]Unit factor_selected'!$F$3:$AC$346,'[1]Unit factor_selected'!U$1,FALSE)</f>
        <v>0.32338400343682999</v>
      </c>
      <c r="BD207" s="58">
        <f>VLOOKUP($H207,'[1]Unit factor_selected'!$F$3:$AC$346,'[1]Unit factor_selected'!V$1,FALSE)</f>
        <v>3.3592689033244E-4</v>
      </c>
      <c r="BE207" s="58">
        <f>VLOOKUP($H207,'[1]Unit factor_selected'!$F$3:$AC$346,'[1]Unit factor_selected'!W$1,FALSE)</f>
        <v>1.7355344479629799E-2</v>
      </c>
      <c r="BF207" s="58">
        <f>VLOOKUP($H207,'[1]Unit factor_selected'!$F$3:$AC$346,'[1]Unit factor_selected'!X$1,FALSE)</f>
        <v>1.1504163829525E-2</v>
      </c>
      <c r="BG207" s="58">
        <f>VLOOKUP($H207,'[1]Unit factor_selected'!$F$3:$AC$346,'[1]Unit factor_selected'!Y$1,FALSE)</f>
        <v>1.2022343073398299E-2</v>
      </c>
      <c r="BH207" s="58">
        <f>VLOOKUP($H207,'[1]Unit factor_selected'!$F$3:$AC$346,'[1]Unit factor_selected'!Z$1,FALSE)</f>
        <v>2.0900892503974298E-6</v>
      </c>
      <c r="BI207" s="58">
        <f>VLOOKUP($H207,'[1]Unit factor_selected'!$F$3:$AC$346,'[1]Unit factor_selected'!AA$1,FALSE)</f>
        <v>1.9038820743333702E-2</v>
      </c>
      <c r="BJ207" s="59">
        <f>VLOOKUP($H207,'[1]Unit factor_selected'!$F$3:$AC$346,'[1]Unit factor_selected'!AB$1,FALSE)</f>
        <v>22.7041429064551</v>
      </c>
      <c r="BK207" s="60">
        <f>VLOOKUP($H207,'[1]Unit factor_selected'!$F$3:$AC$346,'[1]Unit factor_selected'!AC$1,FALSE)</f>
        <v>0.27714788274707303</v>
      </c>
    </row>
    <row r="208" spans="2:63" x14ac:dyDescent="0.2">
      <c r="B208" s="61"/>
      <c r="C208" s="61"/>
      <c r="D208" s="61"/>
      <c r="E208" s="121"/>
      <c r="F208" s="63"/>
      <c r="G208" s="64" t="str">
        <f>'[1]Unit factor_selected'!E36</f>
        <v>CN</v>
      </c>
      <c r="H208" s="3" t="str">
        <f>'[1]Unit factor_selected'!F36</f>
        <v>840fa1d1-943c-40f1-b2b6-204d9ae143fa</v>
      </c>
      <c r="I208" s="65">
        <f t="shared" si="107"/>
        <v>0.65</v>
      </c>
      <c r="J208" s="66"/>
      <c r="K208" s="164"/>
      <c r="L208" s="69"/>
      <c r="M208" s="69"/>
      <c r="N208" s="69"/>
      <c r="O208" s="69"/>
      <c r="P208" s="69"/>
      <c r="Q208" s="68"/>
      <c r="R208" s="68"/>
      <c r="S208" s="69"/>
      <c r="T208" s="69"/>
      <c r="U208" s="69"/>
      <c r="V208" s="69"/>
      <c r="W208" s="69"/>
      <c r="X208" s="69"/>
      <c r="Y208" s="68"/>
      <c r="Z208" s="70"/>
      <c r="AA208" s="165">
        <f>$I208*K$207</f>
        <v>0.1707264</v>
      </c>
      <c r="AB208" s="73">
        <f t="shared" si="109"/>
        <v>0.17596800000000001</v>
      </c>
      <c r="AC208" s="73">
        <f t="shared" si="109"/>
        <v>0.1744704</v>
      </c>
      <c r="AD208" s="73">
        <f t="shared" si="109"/>
        <v>0.19473480000000001</v>
      </c>
      <c r="AE208" s="73">
        <f t="shared" si="109"/>
        <v>0.17671680000000001</v>
      </c>
      <c r="AF208" s="73">
        <f t="shared" si="109"/>
        <v>0.1744704</v>
      </c>
      <c r="AG208" s="72">
        <f t="shared" si="109"/>
        <v>0</v>
      </c>
      <c r="AH208" s="72">
        <f t="shared" si="109"/>
        <v>0</v>
      </c>
      <c r="AI208" s="73">
        <f t="shared" si="109"/>
        <v>0.33096959999999997</v>
      </c>
      <c r="AJ208" s="73">
        <f t="shared" si="109"/>
        <v>0.3414528</v>
      </c>
      <c r="AK208" s="73">
        <f t="shared" si="109"/>
        <v>0.33770880000000003</v>
      </c>
      <c r="AL208" s="73">
        <f t="shared" si="109"/>
        <v>0.10719071999999998</v>
      </c>
      <c r="AM208" s="73">
        <f t="shared" si="109"/>
        <v>0.34220160000000005</v>
      </c>
      <c r="AN208" s="73">
        <f t="shared" si="109"/>
        <v>0.33770880000000003</v>
      </c>
      <c r="AO208" s="72">
        <f t="shared" si="109"/>
        <v>0</v>
      </c>
      <c r="AP208" s="74">
        <f t="shared" si="109"/>
        <v>0</v>
      </c>
      <c r="AQ208" s="75" t="str">
        <f>VLOOKUP($H208,'[1]Unit factor_selected'!$F$3:$AC$346,'[1]Unit factor_selected'!H$1,FALSE)</f>
        <v>kg</v>
      </c>
      <c r="AR208" s="76">
        <f>VLOOKUP($H208,'[1]Unit factor_selected'!$F$3:$AC$346,'[1]Unit factor_selected'!J$1,FALSE)</f>
        <v>6.1242868347474504</v>
      </c>
      <c r="AS208" s="6">
        <f>VLOOKUP($H208,'[1]Unit factor_selected'!$F$3:$AC$346,'[1]Unit factor_selected'!K$1,FALSE)</f>
        <v>122.550516892129</v>
      </c>
      <c r="AT208" s="7">
        <f>VLOOKUP($H208,'[1]Unit factor_selected'!$F$3:$AC$346,'[1]Unit factor_selected'!L$1,FALSE)</f>
        <v>8.9435252176655999E-3</v>
      </c>
      <c r="AU208" s="5">
        <f>VLOOKUP($H208,'[1]Unit factor_selected'!$F$3:$AC$346,'[1]Unit factor_selected'!M$1,FALSE)</f>
        <v>2.3266288669152702</v>
      </c>
      <c r="AV208" s="7">
        <f>VLOOKUP($H208,'[1]Unit factor_selected'!$F$3:$AC$346,'[1]Unit factor_selected'!N$1,FALSE)</f>
        <v>0.24423723877918799</v>
      </c>
      <c r="AW208" s="7">
        <f>VLOOKUP($H208,'[1]Unit factor_selected'!$F$3:$AC$346,'[1]Unit factor_selected'!O$1,FALSE)</f>
        <v>1.66037717480676E-3</v>
      </c>
      <c r="AX208" s="5">
        <f>VLOOKUP($H208,'[1]Unit factor_selected'!$F$3:$AC$346,'[1]Unit factor_selected'!P$1,FALSE)</f>
        <v>6.2491668564660596</v>
      </c>
      <c r="AY208" s="7">
        <f>VLOOKUP($H208,'[1]Unit factor_selected'!$F$3:$AC$346,'[1]Unit factor_selected'!Q$1,FALSE)</f>
        <v>0.27577076337775303</v>
      </c>
      <c r="AZ208" s="5">
        <f>VLOOKUP($H208,'[1]Unit factor_selected'!$F$3:$AC$346,'[1]Unit factor_selected'!R$1,FALSE)</f>
        <v>5.18457507107059</v>
      </c>
      <c r="BA208" s="7">
        <f>VLOOKUP($H208,'[1]Unit factor_selected'!$F$3:$AC$346,'[1]Unit factor_selected'!S$1,FALSE)</f>
        <v>0.44277706050846799</v>
      </c>
      <c r="BB208" s="7">
        <f>VLOOKUP($H208,'[1]Unit factor_selected'!$F$3:$AC$346,'[1]Unit factor_selected'!T$1,FALSE)</f>
        <v>0.10501399674913101</v>
      </c>
      <c r="BC208" s="7">
        <f>VLOOKUP($H208,'[1]Unit factor_selected'!$F$3:$AC$346,'[1]Unit factor_selected'!U$1,FALSE)</f>
        <v>0.32304656253077502</v>
      </c>
      <c r="BD208" s="7">
        <f>VLOOKUP($H208,'[1]Unit factor_selected'!$F$3:$AC$346,'[1]Unit factor_selected'!V$1,FALSE)</f>
        <v>3.3114332458926199E-4</v>
      </c>
      <c r="BE208" s="7">
        <f>VLOOKUP($H208,'[1]Unit factor_selected'!$F$3:$AC$346,'[1]Unit factor_selected'!W$1,FALSE)</f>
        <v>1.7368203236804901E-2</v>
      </c>
      <c r="BF208" s="7">
        <f>VLOOKUP($H208,'[1]Unit factor_selected'!$F$3:$AC$346,'[1]Unit factor_selected'!X$1,FALSE)</f>
        <v>1.20122076705755E-2</v>
      </c>
      <c r="BG208" s="7">
        <f>VLOOKUP($H208,'[1]Unit factor_selected'!$F$3:$AC$346,'[1]Unit factor_selected'!Y$1,FALSE)</f>
        <v>1.2527922139006701E-2</v>
      </c>
      <c r="BH208" s="7">
        <f>VLOOKUP($H208,'[1]Unit factor_selected'!$F$3:$AC$346,'[1]Unit factor_selected'!Z$1,FALSE)</f>
        <v>2.08035590288243E-6</v>
      </c>
      <c r="BI208" s="7">
        <f>VLOOKUP($H208,'[1]Unit factor_selected'!$F$3:$AC$346,'[1]Unit factor_selected'!AA$1,FALSE)</f>
        <v>1.94668008994025E-2</v>
      </c>
      <c r="BJ208" s="5">
        <f>VLOOKUP($H208,'[1]Unit factor_selected'!$F$3:$AC$346,'[1]Unit factor_selected'!AB$1,FALSE)</f>
        <v>22.8076066078007</v>
      </c>
      <c r="BK208" s="77">
        <f>VLOOKUP($H208,'[1]Unit factor_selected'!$F$3:$AC$346,'[1]Unit factor_selected'!AC$1,FALSE)</f>
        <v>0.276291634099321</v>
      </c>
    </row>
    <row r="209" spans="2:63" x14ac:dyDescent="0.2">
      <c r="B209" s="61"/>
      <c r="C209" s="61"/>
      <c r="D209" s="61"/>
      <c r="E209" s="121"/>
      <c r="F209" s="63"/>
      <c r="G209" s="64" t="str">
        <f>'[1]Unit factor_selected'!E37</f>
        <v>JP</v>
      </c>
      <c r="H209" s="3" t="str">
        <f>'[1]Unit factor_selected'!F37</f>
        <v>1ff07c2d-f92b-4ef3-8dcc-32dad2da7577</v>
      </c>
      <c r="I209" s="65">
        <f t="shared" si="107"/>
        <v>0.19</v>
      </c>
      <c r="J209" s="66"/>
      <c r="K209" s="164"/>
      <c r="L209" s="69"/>
      <c r="M209" s="69"/>
      <c r="N209" s="69"/>
      <c r="O209" s="69"/>
      <c r="P209" s="69"/>
      <c r="Q209" s="68"/>
      <c r="R209" s="68"/>
      <c r="S209" s="69"/>
      <c r="T209" s="69"/>
      <c r="U209" s="69"/>
      <c r="V209" s="69"/>
      <c r="W209" s="69"/>
      <c r="X209" s="69"/>
      <c r="Y209" s="68"/>
      <c r="Z209" s="70"/>
      <c r="AA209" s="165">
        <f>$I209*K$207</f>
        <v>4.990464E-2</v>
      </c>
      <c r="AB209" s="73">
        <f t="shared" si="109"/>
        <v>5.1436800000000005E-2</v>
      </c>
      <c r="AC209" s="73">
        <f t="shared" si="109"/>
        <v>5.0999039999999995E-2</v>
      </c>
      <c r="AD209" s="73">
        <f t="shared" si="109"/>
        <v>5.6922480000000004E-2</v>
      </c>
      <c r="AE209" s="73">
        <f t="shared" si="109"/>
        <v>5.1655680000000002E-2</v>
      </c>
      <c r="AF209" s="73">
        <f t="shared" si="109"/>
        <v>5.0999039999999995E-2</v>
      </c>
      <c r="AG209" s="72">
        <f t="shared" si="109"/>
        <v>0</v>
      </c>
      <c r="AH209" s="72">
        <f t="shared" si="109"/>
        <v>0</v>
      </c>
      <c r="AI209" s="73">
        <f t="shared" si="109"/>
        <v>9.6744959999999991E-2</v>
      </c>
      <c r="AJ209" s="73">
        <f t="shared" si="109"/>
        <v>9.980928E-2</v>
      </c>
      <c r="AK209" s="73">
        <f t="shared" si="109"/>
        <v>9.8714880000000005E-2</v>
      </c>
      <c r="AL209" s="73">
        <f t="shared" si="109"/>
        <v>3.1332671999999992E-2</v>
      </c>
      <c r="AM209" s="73">
        <f t="shared" si="109"/>
        <v>0.10002816</v>
      </c>
      <c r="AN209" s="73">
        <f t="shared" si="109"/>
        <v>9.8714880000000005E-2</v>
      </c>
      <c r="AO209" s="72">
        <f t="shared" si="109"/>
        <v>0</v>
      </c>
      <c r="AP209" s="74">
        <f t="shared" si="109"/>
        <v>0</v>
      </c>
      <c r="AQ209" s="75" t="str">
        <f>VLOOKUP($H209,'[1]Unit factor_selected'!$F$3:$AC$346,'[1]Unit factor_selected'!H$1,FALSE)</f>
        <v>kg</v>
      </c>
      <c r="AR209" s="76">
        <f>VLOOKUP($H209,'[1]Unit factor_selected'!$F$3:$AC$346,'[1]Unit factor_selected'!J$1,FALSE)</f>
        <v>6.01073694626945</v>
      </c>
      <c r="AS209" s="6">
        <f>VLOOKUP($H209,'[1]Unit factor_selected'!$F$3:$AC$346,'[1]Unit factor_selected'!K$1,FALSE)</f>
        <v>121.982979187723</v>
      </c>
      <c r="AT209" s="7">
        <f>VLOOKUP($H209,'[1]Unit factor_selected'!$F$3:$AC$346,'[1]Unit factor_selected'!L$1,FALSE)</f>
        <v>8.7264051213774892E-3</v>
      </c>
      <c r="AU209" s="5">
        <f>VLOOKUP($H209,'[1]Unit factor_selected'!$F$3:$AC$346,'[1]Unit factor_selected'!M$1,FALSE)</f>
        <v>2.3112785716095101</v>
      </c>
      <c r="AV209" s="7">
        <f>VLOOKUP($H209,'[1]Unit factor_selected'!$F$3:$AC$346,'[1]Unit factor_selected'!N$1,FALSE)</f>
        <v>0.243329787153752</v>
      </c>
      <c r="AW209" s="7">
        <f>VLOOKUP($H209,'[1]Unit factor_selected'!$F$3:$AC$346,'[1]Unit factor_selected'!O$1,FALSE)</f>
        <v>1.6485044477754099E-3</v>
      </c>
      <c r="AX209" s="5">
        <f>VLOOKUP($H209,'[1]Unit factor_selected'!$F$3:$AC$346,'[1]Unit factor_selected'!P$1,FALSE)</f>
        <v>6.13051934400817</v>
      </c>
      <c r="AY209" s="7">
        <f>VLOOKUP($H209,'[1]Unit factor_selected'!$F$3:$AC$346,'[1]Unit factor_selected'!Q$1,FALSE)</f>
        <v>0.27289926968293998</v>
      </c>
      <c r="AZ209" s="5">
        <f>VLOOKUP($H209,'[1]Unit factor_selected'!$F$3:$AC$346,'[1]Unit factor_selected'!R$1,FALSE)</f>
        <v>5.1222358531098298</v>
      </c>
      <c r="BA209" s="7">
        <f>VLOOKUP($H209,'[1]Unit factor_selected'!$F$3:$AC$346,'[1]Unit factor_selected'!S$1,FALSE)</f>
        <v>0.43999753337630498</v>
      </c>
      <c r="BB209" s="7">
        <f>VLOOKUP($H209,'[1]Unit factor_selected'!$F$3:$AC$346,'[1]Unit factor_selected'!T$1,FALSE)</f>
        <v>0.106591610818161</v>
      </c>
      <c r="BC209" s="7">
        <f>VLOOKUP($H209,'[1]Unit factor_selected'!$F$3:$AC$346,'[1]Unit factor_selected'!U$1,FALSE)</f>
        <v>0.32176177953554302</v>
      </c>
      <c r="BD209" s="7">
        <f>VLOOKUP($H209,'[1]Unit factor_selected'!$F$3:$AC$346,'[1]Unit factor_selected'!V$1,FALSE)</f>
        <v>3.3061420053430597E-4</v>
      </c>
      <c r="BE209" s="7">
        <f>VLOOKUP($H209,'[1]Unit factor_selected'!$F$3:$AC$346,'[1]Unit factor_selected'!W$1,FALSE)</f>
        <v>1.74226062633005E-2</v>
      </c>
      <c r="BF209" s="7">
        <f>VLOOKUP($H209,'[1]Unit factor_selected'!$F$3:$AC$346,'[1]Unit factor_selected'!X$1,FALSE)</f>
        <v>1.15654208644821E-2</v>
      </c>
      <c r="BG209" s="7">
        <f>VLOOKUP($H209,'[1]Unit factor_selected'!$F$3:$AC$346,'[1]Unit factor_selected'!Y$1,FALSE)</f>
        <v>1.2084386845178499E-2</v>
      </c>
      <c r="BH209" s="7">
        <f>VLOOKUP($H209,'[1]Unit factor_selected'!$F$3:$AC$346,'[1]Unit factor_selected'!Z$1,FALSE)</f>
        <v>2.0639640012624102E-6</v>
      </c>
      <c r="BI209" s="7">
        <f>VLOOKUP($H209,'[1]Unit factor_selected'!$F$3:$AC$346,'[1]Unit factor_selected'!AA$1,FALSE)</f>
        <v>1.9106901098905699E-2</v>
      </c>
      <c r="BJ209" s="5">
        <f>VLOOKUP($H209,'[1]Unit factor_selected'!$F$3:$AC$346,'[1]Unit factor_selected'!AB$1,FALSE)</f>
        <v>22.750328517739899</v>
      </c>
      <c r="BK209" s="77">
        <f>VLOOKUP($H209,'[1]Unit factor_selected'!$F$3:$AC$346,'[1]Unit factor_selected'!AC$1,FALSE)</f>
        <v>0.27612820951688399</v>
      </c>
    </row>
    <row r="210" spans="2:63" x14ac:dyDescent="0.2">
      <c r="B210" s="61"/>
      <c r="C210" s="61"/>
      <c r="D210" s="61"/>
      <c r="E210" s="121"/>
      <c r="F210" s="63"/>
      <c r="G210" s="64" t="str">
        <f>'[1]Unit factor_selected'!E38</f>
        <v>KR</v>
      </c>
      <c r="H210" s="3" t="str">
        <f>'[1]Unit factor_selected'!F38</f>
        <v>d7bafce0-74af-4d4f-a0e1-7ff800ad04ee</v>
      </c>
      <c r="I210" s="65">
        <f t="shared" si="107"/>
        <v>0.06</v>
      </c>
      <c r="J210" s="66"/>
      <c r="K210" s="164"/>
      <c r="L210" s="69"/>
      <c r="M210" s="69"/>
      <c r="N210" s="69"/>
      <c r="O210" s="69"/>
      <c r="P210" s="69"/>
      <c r="Q210" s="68"/>
      <c r="R210" s="68"/>
      <c r="S210" s="69"/>
      <c r="T210" s="69"/>
      <c r="U210" s="69"/>
      <c r="V210" s="69"/>
      <c r="W210" s="69"/>
      <c r="X210" s="69"/>
      <c r="Y210" s="68"/>
      <c r="Z210" s="70"/>
      <c r="AA210" s="165">
        <f>$I210*K$207</f>
        <v>1.575936E-2</v>
      </c>
      <c r="AB210" s="73">
        <f t="shared" si="109"/>
        <v>1.6243199999999999E-2</v>
      </c>
      <c r="AC210" s="73">
        <f t="shared" si="109"/>
        <v>1.6104959999999998E-2</v>
      </c>
      <c r="AD210" s="73">
        <f t="shared" si="109"/>
        <v>1.7975520000000002E-2</v>
      </c>
      <c r="AE210" s="73">
        <f t="shared" si="109"/>
        <v>1.6312319999999998E-2</v>
      </c>
      <c r="AF210" s="73">
        <f t="shared" si="109"/>
        <v>1.6104959999999998E-2</v>
      </c>
      <c r="AG210" s="72">
        <f t="shared" si="109"/>
        <v>0</v>
      </c>
      <c r="AH210" s="72">
        <f t="shared" si="109"/>
        <v>0</v>
      </c>
      <c r="AI210" s="73">
        <f t="shared" si="109"/>
        <v>3.0551039999999998E-2</v>
      </c>
      <c r="AJ210" s="73">
        <f t="shared" si="109"/>
        <v>3.151872E-2</v>
      </c>
      <c r="AK210" s="73">
        <f t="shared" si="109"/>
        <v>3.1173119999999999E-2</v>
      </c>
      <c r="AL210" s="73">
        <f t="shared" si="109"/>
        <v>9.8945279999999979E-3</v>
      </c>
      <c r="AM210" s="73">
        <f t="shared" si="109"/>
        <v>3.1587839999999999E-2</v>
      </c>
      <c r="AN210" s="73">
        <f t="shared" si="109"/>
        <v>3.1173119999999999E-2</v>
      </c>
      <c r="AO210" s="72">
        <f t="shared" si="109"/>
        <v>0</v>
      </c>
      <c r="AP210" s="74">
        <f t="shared" si="109"/>
        <v>0</v>
      </c>
      <c r="AQ210" s="75" t="str">
        <f>VLOOKUP($H210,'[1]Unit factor_selected'!$F$3:$AC$346,'[1]Unit factor_selected'!H$1,FALSE)</f>
        <v>kg</v>
      </c>
      <c r="AR210" s="76">
        <f>VLOOKUP($H210,'[1]Unit factor_selected'!$F$3:$AC$346,'[1]Unit factor_selected'!J$1,FALSE)</f>
        <v>6.0250131069753303</v>
      </c>
      <c r="AS210" s="6">
        <f>VLOOKUP($H210,'[1]Unit factor_selected'!$F$3:$AC$346,'[1]Unit factor_selected'!K$1,FALSE)</f>
        <v>122.957679426292</v>
      </c>
      <c r="AT210" s="7">
        <f>VLOOKUP($H210,'[1]Unit factor_selected'!$F$3:$AC$346,'[1]Unit factor_selected'!L$1,FALSE)</f>
        <v>8.7356883199992408E-3</v>
      </c>
      <c r="AU210" s="5">
        <f>VLOOKUP($H210,'[1]Unit factor_selected'!$F$3:$AC$346,'[1]Unit factor_selected'!M$1,FALSE)</f>
        <v>2.3172224903913698</v>
      </c>
      <c r="AV210" s="7">
        <f>VLOOKUP($H210,'[1]Unit factor_selected'!$F$3:$AC$346,'[1]Unit factor_selected'!N$1,FALSE)</f>
        <v>0.245154990581959</v>
      </c>
      <c r="AW210" s="7">
        <f>VLOOKUP($H210,'[1]Unit factor_selected'!$F$3:$AC$346,'[1]Unit factor_selected'!O$1,FALSE)</f>
        <v>1.7253334353824199E-3</v>
      </c>
      <c r="AX210" s="5">
        <f>VLOOKUP($H210,'[1]Unit factor_selected'!$F$3:$AC$346,'[1]Unit factor_selected'!P$1,FALSE)</f>
        <v>6.1434700944487703</v>
      </c>
      <c r="AY210" s="7">
        <f>VLOOKUP($H210,'[1]Unit factor_selected'!$F$3:$AC$346,'[1]Unit factor_selected'!Q$1,FALSE)</f>
        <v>0.27694718328381601</v>
      </c>
      <c r="AZ210" s="5">
        <f>VLOOKUP($H210,'[1]Unit factor_selected'!$F$3:$AC$346,'[1]Unit factor_selected'!R$1,FALSE)</f>
        <v>5.22331009801524</v>
      </c>
      <c r="BA210" s="7">
        <f>VLOOKUP($H210,'[1]Unit factor_selected'!$F$3:$AC$346,'[1]Unit factor_selected'!S$1,FALSE)</f>
        <v>0.48456008051302801</v>
      </c>
      <c r="BB210" s="7">
        <f>VLOOKUP($H210,'[1]Unit factor_selected'!$F$3:$AC$346,'[1]Unit factor_selected'!T$1,FALSE)</f>
        <v>0.108268133162257</v>
      </c>
      <c r="BC210" s="7">
        <f>VLOOKUP($H210,'[1]Unit factor_selected'!$F$3:$AC$346,'[1]Unit factor_selected'!U$1,FALSE)</f>
        <v>0.32435853671656201</v>
      </c>
      <c r="BD210" s="7">
        <f>VLOOKUP($H210,'[1]Unit factor_selected'!$F$3:$AC$346,'[1]Unit factor_selected'!V$1,FALSE)</f>
        <v>3.3595642893734299E-4</v>
      </c>
      <c r="BE210" s="7">
        <f>VLOOKUP($H210,'[1]Unit factor_selected'!$F$3:$AC$346,'[1]Unit factor_selected'!W$1,FALSE)</f>
        <v>1.7429002320590602E-2</v>
      </c>
      <c r="BF210" s="7">
        <f>VLOOKUP($H210,'[1]Unit factor_selected'!$F$3:$AC$346,'[1]Unit factor_selected'!X$1,FALSE)</f>
        <v>1.16541473528015E-2</v>
      </c>
      <c r="BG210" s="7">
        <f>VLOOKUP($H210,'[1]Unit factor_selected'!$F$3:$AC$346,'[1]Unit factor_selected'!Y$1,FALSE)</f>
        <v>1.21722195177915E-2</v>
      </c>
      <c r="BH210" s="7">
        <f>VLOOKUP($H210,'[1]Unit factor_selected'!$F$3:$AC$346,'[1]Unit factor_selected'!Z$1,FALSE)</f>
        <v>2.0755114769901701E-6</v>
      </c>
      <c r="BI210" s="7">
        <f>VLOOKUP($H210,'[1]Unit factor_selected'!$F$3:$AC$346,'[1]Unit factor_selected'!AA$1,FALSE)</f>
        <v>1.8886919338975901E-2</v>
      </c>
      <c r="BJ210" s="5">
        <f>VLOOKUP($H210,'[1]Unit factor_selected'!$F$3:$AC$346,'[1]Unit factor_selected'!AB$1,FALSE)</f>
        <v>22.769292819838999</v>
      </c>
      <c r="BK210" s="77">
        <f>VLOOKUP($H210,'[1]Unit factor_selected'!$F$3:$AC$346,'[1]Unit factor_selected'!AC$1,FALSE)</f>
        <v>0.27668911417215802</v>
      </c>
    </row>
    <row r="211" spans="2:63" x14ac:dyDescent="0.2">
      <c r="B211" s="61"/>
      <c r="C211" s="61"/>
      <c r="D211" s="61"/>
      <c r="E211" s="121"/>
      <c r="F211" s="63"/>
      <c r="G211" s="64" t="str">
        <f>'[1]Unit factor_selected'!E39</f>
        <v>RER</v>
      </c>
      <c r="H211" s="3" t="str">
        <f>'[1]Unit factor_selected'!F39</f>
        <v>154649df-4d12-3065-8f52-48261329da91</v>
      </c>
      <c r="I211" s="65">
        <f t="shared" si="107"/>
        <v>0</v>
      </c>
      <c r="J211" s="66"/>
      <c r="K211" s="164"/>
      <c r="L211" s="69"/>
      <c r="M211" s="69"/>
      <c r="N211" s="69"/>
      <c r="O211" s="69"/>
      <c r="P211" s="69"/>
      <c r="Q211" s="68"/>
      <c r="R211" s="68"/>
      <c r="S211" s="69"/>
      <c r="T211" s="69"/>
      <c r="U211" s="69"/>
      <c r="V211" s="69"/>
      <c r="W211" s="69"/>
      <c r="X211" s="69"/>
      <c r="Y211" s="68"/>
      <c r="Z211" s="70"/>
      <c r="AA211" s="165">
        <f>$I211*K$207</f>
        <v>0</v>
      </c>
      <c r="AB211" s="73">
        <f t="shared" si="109"/>
        <v>0</v>
      </c>
      <c r="AC211" s="73">
        <f t="shared" si="109"/>
        <v>0</v>
      </c>
      <c r="AD211" s="73">
        <f t="shared" si="109"/>
        <v>0</v>
      </c>
      <c r="AE211" s="73">
        <f t="shared" si="109"/>
        <v>0</v>
      </c>
      <c r="AF211" s="73">
        <f t="shared" si="109"/>
        <v>0</v>
      </c>
      <c r="AG211" s="72">
        <f t="shared" si="109"/>
        <v>0</v>
      </c>
      <c r="AH211" s="72">
        <f t="shared" si="109"/>
        <v>0</v>
      </c>
      <c r="AI211" s="73">
        <f t="shared" si="109"/>
        <v>0</v>
      </c>
      <c r="AJ211" s="73">
        <f t="shared" si="109"/>
        <v>0</v>
      </c>
      <c r="AK211" s="73">
        <f t="shared" si="109"/>
        <v>0</v>
      </c>
      <c r="AL211" s="73">
        <f t="shared" si="109"/>
        <v>0</v>
      </c>
      <c r="AM211" s="73">
        <f t="shared" si="109"/>
        <v>0</v>
      </c>
      <c r="AN211" s="73">
        <f t="shared" si="109"/>
        <v>0</v>
      </c>
      <c r="AO211" s="72">
        <f t="shared" si="109"/>
        <v>0</v>
      </c>
      <c r="AP211" s="74">
        <f t="shared" si="109"/>
        <v>0</v>
      </c>
      <c r="AQ211" s="75" t="str">
        <f>VLOOKUP($H211,'[1]Unit factor_selected'!$F$3:$AC$346,'[1]Unit factor_selected'!H$1,FALSE)</f>
        <v>kg</v>
      </c>
      <c r="AR211" s="76">
        <f>VLOOKUP($H211,'[1]Unit factor_selected'!$F$3:$AC$346,'[1]Unit factor_selected'!J$1,FALSE)</f>
        <v>5.6317281326139499</v>
      </c>
      <c r="AS211" s="6">
        <f>VLOOKUP($H211,'[1]Unit factor_selected'!$F$3:$AC$346,'[1]Unit factor_selected'!K$1,FALSE)</f>
        <v>123.25195879310201</v>
      </c>
      <c r="AT211" s="7">
        <f>VLOOKUP($H211,'[1]Unit factor_selected'!$F$3:$AC$346,'[1]Unit factor_selected'!L$1,FALSE)</f>
        <v>7.5069886268042101E-3</v>
      </c>
      <c r="AU211" s="5">
        <f>VLOOKUP($H211,'[1]Unit factor_selected'!$F$3:$AC$346,'[1]Unit factor_selected'!M$1,FALSE)</f>
        <v>2.2901833903151698</v>
      </c>
      <c r="AV211" s="7">
        <f>VLOOKUP($H211,'[1]Unit factor_selected'!$F$3:$AC$346,'[1]Unit factor_selected'!N$1,FALSE)</f>
        <v>0.237804387320663</v>
      </c>
      <c r="AW211" s="7">
        <f>VLOOKUP($H211,'[1]Unit factor_selected'!$F$3:$AC$346,'[1]Unit factor_selected'!O$1,FALSE)</f>
        <v>1.56775938580478E-3</v>
      </c>
      <c r="AX211" s="5">
        <f>VLOOKUP($H211,'[1]Unit factor_selected'!$F$3:$AC$346,'[1]Unit factor_selected'!P$1,FALSE)</f>
        <v>5.7423363080309997</v>
      </c>
      <c r="AY211" s="7">
        <f>VLOOKUP($H211,'[1]Unit factor_selected'!$F$3:$AC$346,'[1]Unit factor_selected'!Q$1,FALSE)</f>
        <v>0.25901194772143099</v>
      </c>
      <c r="AZ211" s="5">
        <f>VLOOKUP($H211,'[1]Unit factor_selected'!$F$3:$AC$346,'[1]Unit factor_selected'!R$1,FALSE)</f>
        <v>4.8882321771485397</v>
      </c>
      <c r="BA211" s="7">
        <f>VLOOKUP($H211,'[1]Unit factor_selected'!$F$3:$AC$346,'[1]Unit factor_selected'!S$1,FALSE)</f>
        <v>0.53356570809114801</v>
      </c>
      <c r="BB211" s="7">
        <f>VLOOKUP($H211,'[1]Unit factor_selected'!$F$3:$AC$346,'[1]Unit factor_selected'!T$1,FALSE)</f>
        <v>0.10303519218945199</v>
      </c>
      <c r="BC211" s="7">
        <f>VLOOKUP($H211,'[1]Unit factor_selected'!$F$3:$AC$346,'[1]Unit factor_selected'!U$1,FALSE)</f>
        <v>0.31493298186230601</v>
      </c>
      <c r="BD211" s="7">
        <f>VLOOKUP($H211,'[1]Unit factor_selected'!$F$3:$AC$346,'[1]Unit factor_selected'!V$1,FALSE)</f>
        <v>3.2500707941610199E-4</v>
      </c>
      <c r="BE211" s="7">
        <f>VLOOKUP($H211,'[1]Unit factor_selected'!$F$3:$AC$346,'[1]Unit factor_selected'!W$1,FALSE)</f>
        <v>1.7195232334484199E-2</v>
      </c>
      <c r="BF211" s="7">
        <f>VLOOKUP($H211,'[1]Unit factor_selected'!$F$3:$AC$346,'[1]Unit factor_selected'!X$1,FALSE)</f>
        <v>9.7922368444206109E-3</v>
      </c>
      <c r="BG211" s="7">
        <f>VLOOKUP($H211,'[1]Unit factor_selected'!$F$3:$AC$346,'[1]Unit factor_selected'!Y$1,FALSE)</f>
        <v>1.0280131368265199E-2</v>
      </c>
      <c r="BH211" s="7">
        <f>VLOOKUP($H211,'[1]Unit factor_selected'!$F$3:$AC$346,'[1]Unit factor_selected'!Z$1,FALSE)</f>
        <v>2.0454337664647299E-6</v>
      </c>
      <c r="BI211" s="7">
        <f>VLOOKUP($H211,'[1]Unit factor_selected'!$F$3:$AC$346,'[1]Unit factor_selected'!AA$1,FALSE)</f>
        <v>1.6539282138646701E-2</v>
      </c>
      <c r="BJ211" s="5">
        <f>VLOOKUP($H211,'[1]Unit factor_selected'!$F$3:$AC$346,'[1]Unit factor_selected'!AB$1,FALSE)</f>
        <v>22.280368195407</v>
      </c>
      <c r="BK211" s="77">
        <f>VLOOKUP($H211,'[1]Unit factor_selected'!$F$3:$AC$346,'[1]Unit factor_selected'!AC$1,FALSE)</f>
        <v>0.27777675684866798</v>
      </c>
    </row>
    <row r="212" spans="2:63" x14ac:dyDescent="0.2">
      <c r="B212" s="61"/>
      <c r="C212" s="61"/>
      <c r="D212" s="61"/>
      <c r="E212" s="263" t="str">
        <f t="shared" ref="E212:H215" si="110">E156</f>
        <v>Decarbonised Water</v>
      </c>
      <c r="F212" s="203" t="str">
        <f t="shared" si="110"/>
        <v>market for water, decarbonised | water, decarbonised | Cutoff, U</v>
      </c>
      <c r="G212" s="64" t="str">
        <f t="shared" si="110"/>
        <v>RoW</v>
      </c>
      <c r="H212" s="3" t="str">
        <f t="shared" si="110"/>
        <v>7d2d9e98-3dd7-4808-994f-95116df8194e</v>
      </c>
      <c r="I212" s="65">
        <v>1</v>
      </c>
      <c r="J212" s="65">
        <f t="shared" ref="J212:J215" si="111">I212</f>
        <v>1</v>
      </c>
      <c r="K212" s="206">
        <f>14166/173.535*K207/2%*98%/1000</f>
        <v>1.0506149186273663</v>
      </c>
      <c r="L212" s="104">
        <f>14166/173.535*L207/2%*98%/1000</f>
        <v>1.0828706398132943</v>
      </c>
      <c r="M212" s="104">
        <f t="shared" ref="M212:P212" si="112">14166/173.535*M207/2%*98%/1000</f>
        <v>1.0736547194744577</v>
      </c>
      <c r="N212" s="104">
        <f t="shared" si="112"/>
        <v>1.1983576415593395</v>
      </c>
      <c r="O212" s="104">
        <f t="shared" si="112"/>
        <v>1.0874785999827126</v>
      </c>
      <c r="P212" s="104">
        <f t="shared" si="112"/>
        <v>1.0736547194744577</v>
      </c>
      <c r="Q212" s="204">
        <v>0</v>
      </c>
      <c r="R212" s="253">
        <v>0</v>
      </c>
      <c r="S212" s="104">
        <f t="shared" ref="S212:X212" si="113">14166/173.535*S207/2%*98%/1000</f>
        <v>2.0367183948828762</v>
      </c>
      <c r="T212" s="104">
        <f t="shared" si="113"/>
        <v>2.1012298372547327</v>
      </c>
      <c r="U212" s="104">
        <f t="shared" si="113"/>
        <v>2.0781900364076411</v>
      </c>
      <c r="V212" s="104">
        <f t="shared" si="113"/>
        <v>0.65962949825222561</v>
      </c>
      <c r="W212" s="104">
        <f t="shared" si="113"/>
        <v>2.1058377974241509</v>
      </c>
      <c r="X212" s="104">
        <f t="shared" si="113"/>
        <v>2.0781900364076411</v>
      </c>
      <c r="Y212" s="204">
        <v>0</v>
      </c>
      <c r="Z212" s="264">
        <v>0</v>
      </c>
      <c r="AA212" s="165">
        <f>$I212*K212</f>
        <v>1.0506149186273663</v>
      </c>
      <c r="AB212" s="73">
        <f t="shared" ref="AB212:AP215" si="114">$I212*L212</f>
        <v>1.0828706398132943</v>
      </c>
      <c r="AC212" s="73">
        <f t="shared" si="114"/>
        <v>1.0736547194744577</v>
      </c>
      <c r="AD212" s="73">
        <f t="shared" si="114"/>
        <v>1.1983576415593395</v>
      </c>
      <c r="AE212" s="73">
        <f t="shared" si="114"/>
        <v>1.0874785999827126</v>
      </c>
      <c r="AF212" s="73">
        <f t="shared" si="114"/>
        <v>1.0736547194744577</v>
      </c>
      <c r="AG212" s="72">
        <f t="shared" si="114"/>
        <v>0</v>
      </c>
      <c r="AH212" s="72">
        <f t="shared" si="114"/>
        <v>0</v>
      </c>
      <c r="AI212" s="73">
        <f t="shared" si="114"/>
        <v>2.0367183948828762</v>
      </c>
      <c r="AJ212" s="73">
        <f t="shared" si="114"/>
        <v>2.1012298372547327</v>
      </c>
      <c r="AK212" s="73">
        <f t="shared" si="114"/>
        <v>2.0781900364076411</v>
      </c>
      <c r="AL212" s="73">
        <f t="shared" si="114"/>
        <v>0.65962949825222561</v>
      </c>
      <c r="AM212" s="73">
        <f t="shared" si="114"/>
        <v>2.1058377974241509</v>
      </c>
      <c r="AN212" s="73">
        <f t="shared" si="114"/>
        <v>2.0781900364076411</v>
      </c>
      <c r="AO212" s="72">
        <f t="shared" si="114"/>
        <v>0</v>
      </c>
      <c r="AP212" s="74">
        <f t="shared" si="114"/>
        <v>0</v>
      </c>
      <c r="AQ212" s="75" t="str">
        <f>VLOOKUP($H212,'[1]Unit factor_selected'!$F$3:$AC$346,'[1]Unit factor_selected'!H$1,FALSE)</f>
        <v>kg</v>
      </c>
      <c r="AR212" s="76">
        <f>VLOOKUP($H212,'[1]Unit factor_selected'!$F$3:$AC$346,'[1]Unit factor_selected'!J$1,FALSE)</f>
        <v>7.33932337217713E-5</v>
      </c>
      <c r="AS212" s="6">
        <f>VLOOKUP($H212,'[1]Unit factor_selected'!$F$3:$AC$346,'[1]Unit factor_selected'!K$1,FALSE)</f>
        <v>1.554064448122E-3</v>
      </c>
      <c r="AT212" s="7">
        <f>VLOOKUP($H212,'[1]Unit factor_selected'!$F$3:$AC$346,'[1]Unit factor_selected'!L$1,FALSE)</f>
        <v>8.8753508561342304E-8</v>
      </c>
      <c r="AU212" s="5">
        <f>VLOOKUP($H212,'[1]Unit factor_selected'!$F$3:$AC$346,'[1]Unit factor_selected'!M$1,FALSE)</f>
        <v>2.4228314001563201E-5</v>
      </c>
      <c r="AV212" s="7">
        <f>VLOOKUP($H212,'[1]Unit factor_selected'!$F$3:$AC$346,'[1]Unit factor_selected'!N$1,FALSE)</f>
        <v>4.0205988980611102E-6</v>
      </c>
      <c r="AW212" s="7">
        <f>VLOOKUP($H212,'[1]Unit factor_selected'!$F$3:$AC$346,'[1]Unit factor_selected'!O$1,FALSE)</f>
        <v>2.18513224524162E-7</v>
      </c>
      <c r="AX212" s="5">
        <f>VLOOKUP($H212,'[1]Unit factor_selected'!$F$3:$AC$346,'[1]Unit factor_selected'!P$1,FALSE)</f>
        <v>7.4144530634284004E-5</v>
      </c>
      <c r="AY212" s="7">
        <f>VLOOKUP($H212,'[1]Unit factor_selected'!$F$3:$AC$346,'[1]Unit factor_selected'!Q$1,FALSE)</f>
        <v>3.9562691636093299E-5</v>
      </c>
      <c r="AZ212" s="5">
        <f>VLOOKUP($H212,'[1]Unit factor_selected'!$F$3:$AC$346,'[1]Unit factor_selected'!R$1,FALSE)</f>
        <v>3.8180597812679601E-4</v>
      </c>
      <c r="BA212" s="7">
        <f>VLOOKUP($H212,'[1]Unit factor_selected'!$F$3:$AC$346,'[1]Unit factor_selected'!S$1,FALSE)</f>
        <v>1.18527744867612E-5</v>
      </c>
      <c r="BB212" s="7">
        <f>VLOOKUP($H212,'[1]Unit factor_selected'!$F$3:$AC$346,'[1]Unit factor_selected'!T$1,FALSE)</f>
        <v>2.2652814921409E-6</v>
      </c>
      <c r="BC212" s="7">
        <f>VLOOKUP($H212,'[1]Unit factor_selected'!$F$3:$AC$346,'[1]Unit factor_selected'!U$1,FALSE)</f>
        <v>5.4491831562078396E-6</v>
      </c>
      <c r="BD212" s="7">
        <f>VLOOKUP($H212,'[1]Unit factor_selected'!$F$3:$AC$346,'[1]Unit factor_selected'!V$1,FALSE)</f>
        <v>2.0612264680721299E-7</v>
      </c>
      <c r="BE212" s="7">
        <f>VLOOKUP($H212,'[1]Unit factor_selected'!$F$3:$AC$346,'[1]Unit factor_selected'!W$1,FALSE)</f>
        <v>2.2460959949777799E-7</v>
      </c>
      <c r="BF212" s="7">
        <f>VLOOKUP($H212,'[1]Unit factor_selected'!$F$3:$AC$346,'[1]Unit factor_selected'!X$1,FALSE)</f>
        <v>1.5065120057831699E-7</v>
      </c>
      <c r="BG212" s="7">
        <f>VLOOKUP($H212,'[1]Unit factor_selected'!$F$3:$AC$346,'[1]Unit factor_selected'!Y$1,FALSE)</f>
        <v>1.5390791939395201E-7</v>
      </c>
      <c r="BH212" s="7">
        <f>VLOOKUP($H212,'[1]Unit factor_selected'!$F$3:$AC$346,'[1]Unit factor_selected'!Z$1,FALSE)</f>
        <v>3.9695439211095103E-11</v>
      </c>
      <c r="BI212" s="7">
        <f>VLOOKUP($H212,'[1]Unit factor_selected'!$F$3:$AC$346,'[1]Unit factor_selected'!AA$1,FALSE)</f>
        <v>1.7925778059452901E-7</v>
      </c>
      <c r="BJ212" s="5">
        <f>VLOOKUP($H212,'[1]Unit factor_selected'!$F$3:$AC$346,'[1]Unit factor_selected'!AB$1,FALSE)</f>
        <v>2.0315209039049401E-4</v>
      </c>
      <c r="BK212" s="77">
        <f>VLOOKUP($H212,'[1]Unit factor_selected'!$F$3:$AC$346,'[1]Unit factor_selected'!AC$1,FALSE)</f>
        <v>1.0083241165218101E-3</v>
      </c>
    </row>
    <row r="213" spans="2:63" x14ac:dyDescent="0.2">
      <c r="B213" s="61"/>
      <c r="C213" s="61"/>
      <c r="D213" s="61"/>
      <c r="E213" s="263" t="str">
        <f t="shared" si="110"/>
        <v>Wastewater treatment</v>
      </c>
      <c r="F213" s="203" t="str">
        <f t="shared" si="110"/>
        <v>treatment of wastewater, average, capacity 1E9l/year | wastewater, average | Cutoff, U</v>
      </c>
      <c r="G213" s="64" t="str">
        <f t="shared" si="110"/>
        <v>RoW</v>
      </c>
      <c r="H213" s="3" t="str">
        <f t="shared" si="110"/>
        <v>7f7efb9b-a562-3331-b810-ce80883a7942</v>
      </c>
      <c r="I213" s="65">
        <v>1</v>
      </c>
      <c r="J213" s="65">
        <f t="shared" si="111"/>
        <v>1</v>
      </c>
      <c r="K213" s="252">
        <f>2.5/173.535*K207/2%*98%/1000</f>
        <v>1.8541135793932059E-4</v>
      </c>
      <c r="L213" s="253">
        <f>2.5/173.535*L207/2%*98%/1000</f>
        <v>1.9110381191114184E-4</v>
      </c>
      <c r="M213" s="253">
        <f t="shared" ref="M213:P213" si="115">2.5/173.535*M207/2%*98%/1000</f>
        <v>1.8947739649062149E-4</v>
      </c>
      <c r="N213" s="253">
        <f t="shared" si="115"/>
        <v>2.1148483014953756E-4</v>
      </c>
      <c r="O213" s="253">
        <f t="shared" si="115"/>
        <v>1.91917019621402E-4</v>
      </c>
      <c r="P213" s="253">
        <f t="shared" si="115"/>
        <v>1.8947739649062149E-4</v>
      </c>
      <c r="Q213" s="204">
        <v>0</v>
      </c>
      <c r="R213" s="253">
        <v>0</v>
      </c>
      <c r="S213" s="253">
        <f t="shared" ref="S213:X213" si="116">2.5/173.535*S207/2%*98%/1000</f>
        <v>3.5943780793499868E-4</v>
      </c>
      <c r="T213" s="253">
        <f t="shared" si="116"/>
        <v>3.7082271587864118E-4</v>
      </c>
      <c r="U213" s="253">
        <f t="shared" si="116"/>
        <v>3.667566773273403E-4</v>
      </c>
      <c r="V213" s="253">
        <f t="shared" si="116"/>
        <v>1.1641068372374446E-4</v>
      </c>
      <c r="W213" s="253">
        <f t="shared" si="116"/>
        <v>3.7163592358890142E-4</v>
      </c>
      <c r="X213" s="253">
        <f t="shared" si="116"/>
        <v>3.667566773273403E-4</v>
      </c>
      <c r="Y213" s="204">
        <v>0</v>
      </c>
      <c r="Z213" s="264">
        <v>0</v>
      </c>
      <c r="AA213" s="71">
        <f>$I213*K213</f>
        <v>1.8541135793932059E-4</v>
      </c>
      <c r="AB213" s="72">
        <f t="shared" si="114"/>
        <v>1.9110381191114184E-4</v>
      </c>
      <c r="AC213" s="72">
        <f t="shared" si="114"/>
        <v>1.8947739649062149E-4</v>
      </c>
      <c r="AD213" s="72">
        <f t="shared" si="114"/>
        <v>2.1148483014953756E-4</v>
      </c>
      <c r="AE213" s="72">
        <f t="shared" si="114"/>
        <v>1.91917019621402E-4</v>
      </c>
      <c r="AF213" s="72">
        <f t="shared" si="114"/>
        <v>1.8947739649062149E-4</v>
      </c>
      <c r="AG213" s="72">
        <f t="shared" si="114"/>
        <v>0</v>
      </c>
      <c r="AH213" s="72">
        <f t="shared" si="114"/>
        <v>0</v>
      </c>
      <c r="AI213" s="72">
        <f t="shared" si="114"/>
        <v>3.5943780793499868E-4</v>
      </c>
      <c r="AJ213" s="72">
        <f t="shared" si="114"/>
        <v>3.7082271587864118E-4</v>
      </c>
      <c r="AK213" s="72">
        <f t="shared" si="114"/>
        <v>3.667566773273403E-4</v>
      </c>
      <c r="AL213" s="72">
        <f t="shared" si="114"/>
        <v>1.1641068372374446E-4</v>
      </c>
      <c r="AM213" s="72">
        <f t="shared" si="114"/>
        <v>3.7163592358890142E-4</v>
      </c>
      <c r="AN213" s="72">
        <f t="shared" si="114"/>
        <v>3.667566773273403E-4</v>
      </c>
      <c r="AO213" s="72">
        <f t="shared" si="114"/>
        <v>0</v>
      </c>
      <c r="AP213" s="74">
        <f t="shared" si="114"/>
        <v>0</v>
      </c>
      <c r="AQ213" s="75" t="str">
        <f>VLOOKUP($H213,'[1]Unit factor_selected'!$F$3:$AC$346,'[1]Unit factor_selected'!H$1,FALSE)</f>
        <v>m3</v>
      </c>
      <c r="AR213" s="76">
        <f>VLOOKUP($H213,'[1]Unit factor_selected'!$F$3:$AC$346,'[1]Unit factor_selected'!J$1,FALSE)</f>
        <v>0.51634155994179498</v>
      </c>
      <c r="AS213" s="6">
        <f>VLOOKUP($H213,'[1]Unit factor_selected'!$F$3:$AC$346,'[1]Unit factor_selected'!K$1,FALSE)</f>
        <v>6.5620351024363099</v>
      </c>
      <c r="AT213" s="7">
        <f>VLOOKUP($H213,'[1]Unit factor_selected'!$F$3:$AC$346,'[1]Unit factor_selected'!L$1,FALSE)</f>
        <v>1.50757854728464E-3</v>
      </c>
      <c r="AU213" s="5">
        <f>VLOOKUP($H213,'[1]Unit factor_selected'!$F$3:$AC$346,'[1]Unit factor_selected'!M$1,FALSE)</f>
        <v>0.11937176225203899</v>
      </c>
      <c r="AV213" s="7">
        <f>VLOOKUP($H213,'[1]Unit factor_selected'!$F$3:$AC$346,'[1]Unit factor_selected'!N$1,FALSE)</f>
        <v>4.7094682929874503E-2</v>
      </c>
      <c r="AW213" s="7">
        <f>VLOOKUP($H213,'[1]Unit factor_selected'!$F$3:$AC$346,'[1]Unit factor_selected'!O$1,FALSE)</f>
        <v>1.0855887032518699E-3</v>
      </c>
      <c r="AX213" s="5">
        <f>VLOOKUP($H213,'[1]Unit factor_selected'!$F$3:$AC$346,'[1]Unit factor_selected'!P$1,FALSE)</f>
        <v>0.53020910490509199</v>
      </c>
      <c r="AY213" s="7">
        <f>VLOOKUP($H213,'[1]Unit factor_selected'!$F$3:$AC$346,'[1]Unit factor_selected'!Q$1,FALSE)</f>
        <v>0.189709197912833</v>
      </c>
      <c r="AZ213" s="5">
        <f>VLOOKUP($H213,'[1]Unit factor_selected'!$F$3:$AC$346,'[1]Unit factor_selected'!R$1,FALSE)</f>
        <v>3.0233095841120101</v>
      </c>
      <c r="BA213" s="7">
        <f>VLOOKUP($H213,'[1]Unit factor_selected'!$F$3:$AC$346,'[1]Unit factor_selected'!S$1,FALSE)</f>
        <v>2.7239423105200802E-2</v>
      </c>
      <c r="BB213" s="7">
        <f>VLOOKUP($H213,'[1]Unit factor_selected'!$F$3:$AC$346,'[1]Unit factor_selected'!T$1,FALSE)</f>
        <v>2.45714545104176E-2</v>
      </c>
      <c r="BC213" s="7">
        <f>VLOOKUP($H213,'[1]Unit factor_selected'!$F$3:$AC$346,'[1]Unit factor_selected'!U$1,FALSE)</f>
        <v>6.2869630600273702E-2</v>
      </c>
      <c r="BD213" s="7">
        <f>VLOOKUP($H213,'[1]Unit factor_selected'!$F$3:$AC$346,'[1]Unit factor_selected'!V$1,FALSE)</f>
        <v>6.0250621900560597E-3</v>
      </c>
      <c r="BE213" s="7">
        <f>VLOOKUP($H213,'[1]Unit factor_selected'!$F$3:$AC$346,'[1]Unit factor_selected'!W$1,FALSE)</f>
        <v>9.5647235413769995E-3</v>
      </c>
      <c r="BF213" s="7">
        <f>VLOOKUP($H213,'[1]Unit factor_selected'!$F$3:$AC$346,'[1]Unit factor_selected'!X$1,FALSE)</f>
        <v>1.9452381843910801E-3</v>
      </c>
      <c r="BG213" s="7">
        <f>VLOOKUP($H213,'[1]Unit factor_selected'!$F$3:$AC$346,'[1]Unit factor_selected'!Y$1,FALSE)</f>
        <v>1.9793981368620098E-3</v>
      </c>
      <c r="BH213" s="7">
        <f>VLOOKUP($H213,'[1]Unit factor_selected'!$F$3:$AC$346,'[1]Unit factor_selected'!Z$1,FALSE)</f>
        <v>1.42678709665139E-6</v>
      </c>
      <c r="BI213" s="7">
        <f>VLOOKUP($H213,'[1]Unit factor_selected'!$F$3:$AC$346,'[1]Unit factor_selected'!AA$1,FALSE)</f>
        <v>3.74781820645441E-3</v>
      </c>
      <c r="BJ213" s="5">
        <f>VLOOKUP($H213,'[1]Unit factor_selected'!$F$3:$AC$346,'[1]Unit factor_selected'!AB$1,FALSE)</f>
        <v>3.1615590744627702</v>
      </c>
      <c r="BK213" s="77">
        <f>VLOOKUP($H213,'[1]Unit factor_selected'!$F$3:$AC$346,'[1]Unit factor_selected'!AC$1,FALSE)</f>
        <v>-0.89500195012827399</v>
      </c>
    </row>
    <row r="214" spans="2:63" x14ac:dyDescent="0.2">
      <c r="B214" s="61"/>
      <c r="C214" s="61"/>
      <c r="D214" s="61"/>
      <c r="E214" s="263" t="str">
        <f t="shared" si="110"/>
        <v>Nitrogen</v>
      </c>
      <c r="F214" s="203" t="str">
        <f t="shared" si="110"/>
        <v>market for nitrogen, liquid | nitrogen, liquid | Cutoff, U</v>
      </c>
      <c r="G214" s="64" t="str">
        <f t="shared" si="110"/>
        <v>RoW</v>
      </c>
      <c r="H214" s="3" t="str">
        <f t="shared" si="110"/>
        <v>def34ad6-8775-3932-a43c-ff74cb028311</v>
      </c>
      <c r="I214" s="65">
        <v>1</v>
      </c>
      <c r="J214" s="65">
        <f t="shared" si="111"/>
        <v>1</v>
      </c>
      <c r="K214" s="206">
        <f>260/173.535*K207/2%*98%/1000</f>
        <v>1.9282781225689341E-2</v>
      </c>
      <c r="L214" s="104">
        <f>260/173.535*L207/2%*98%/1000</f>
        <v>1.9874796438758755E-2</v>
      </c>
      <c r="M214" s="104">
        <f t="shared" ref="M214:P214" si="117">260/173.535*M207/2%*98%/1000</f>
        <v>1.9705649235024634E-2</v>
      </c>
      <c r="N214" s="104">
        <f t="shared" si="117"/>
        <v>2.1994422335551909E-2</v>
      </c>
      <c r="O214" s="104">
        <f t="shared" si="117"/>
        <v>1.9959370040625809E-2</v>
      </c>
      <c r="P214" s="104">
        <f t="shared" si="117"/>
        <v>1.9705649235024634E-2</v>
      </c>
      <c r="Q214" s="204">
        <v>0</v>
      </c>
      <c r="R214" s="253">
        <v>0</v>
      </c>
      <c r="S214" s="104">
        <f t="shared" ref="S214:X214" si="118">260/173.535*S207/2%*98%/1000</f>
        <v>3.7381532025239861E-2</v>
      </c>
      <c r="T214" s="104">
        <f t="shared" si="118"/>
        <v>3.8565562451378682E-2</v>
      </c>
      <c r="U214" s="104">
        <f t="shared" si="118"/>
        <v>3.8142694442043393E-2</v>
      </c>
      <c r="V214" s="104">
        <f t="shared" si="118"/>
        <v>1.2106711107269423E-2</v>
      </c>
      <c r="W214" s="104">
        <f t="shared" si="118"/>
        <v>3.8650136053245743E-2</v>
      </c>
      <c r="X214" s="104">
        <f t="shared" si="118"/>
        <v>3.8142694442043393E-2</v>
      </c>
      <c r="Y214" s="204">
        <v>0</v>
      </c>
      <c r="Z214" s="264">
        <v>0</v>
      </c>
      <c r="AA214" s="165">
        <f>$I214*K214</f>
        <v>1.9282781225689341E-2</v>
      </c>
      <c r="AB214" s="73">
        <f t="shared" si="114"/>
        <v>1.9874796438758755E-2</v>
      </c>
      <c r="AC214" s="73">
        <f t="shared" si="114"/>
        <v>1.9705649235024634E-2</v>
      </c>
      <c r="AD214" s="73">
        <f t="shared" si="114"/>
        <v>2.1994422335551909E-2</v>
      </c>
      <c r="AE214" s="73">
        <f t="shared" si="114"/>
        <v>1.9959370040625809E-2</v>
      </c>
      <c r="AF214" s="73">
        <f t="shared" si="114"/>
        <v>1.9705649235024634E-2</v>
      </c>
      <c r="AG214" s="72">
        <f t="shared" si="114"/>
        <v>0</v>
      </c>
      <c r="AH214" s="72">
        <f t="shared" si="114"/>
        <v>0</v>
      </c>
      <c r="AI214" s="73">
        <f t="shared" si="114"/>
        <v>3.7381532025239861E-2</v>
      </c>
      <c r="AJ214" s="73">
        <f t="shared" si="114"/>
        <v>3.8565562451378682E-2</v>
      </c>
      <c r="AK214" s="73">
        <f t="shared" si="114"/>
        <v>3.8142694442043393E-2</v>
      </c>
      <c r="AL214" s="73">
        <f t="shared" si="114"/>
        <v>1.2106711107269423E-2</v>
      </c>
      <c r="AM214" s="73">
        <f t="shared" si="114"/>
        <v>3.8650136053245743E-2</v>
      </c>
      <c r="AN214" s="73">
        <f t="shared" si="114"/>
        <v>3.8142694442043393E-2</v>
      </c>
      <c r="AO214" s="72">
        <f t="shared" si="114"/>
        <v>0</v>
      </c>
      <c r="AP214" s="74">
        <f t="shared" si="114"/>
        <v>0</v>
      </c>
      <c r="AQ214" s="75" t="str">
        <f>VLOOKUP($H214,'[1]Unit factor_selected'!$F$3:$AC$346,'[1]Unit factor_selected'!H$1,FALSE)</f>
        <v>kg</v>
      </c>
      <c r="AR214" s="76">
        <f>VLOOKUP($H214,'[1]Unit factor_selected'!$F$3:$AC$346,'[1]Unit factor_selected'!J$1,FALSE)</f>
        <v>0.36539065781166102</v>
      </c>
      <c r="AS214" s="6">
        <f>VLOOKUP($H214,'[1]Unit factor_selected'!$F$3:$AC$346,'[1]Unit factor_selected'!K$1,FALSE)</f>
        <v>5.9040948293189599</v>
      </c>
      <c r="AT214" s="7">
        <f>VLOOKUP($H214,'[1]Unit factor_selected'!$F$3:$AC$346,'[1]Unit factor_selected'!L$1,FALSE)</f>
        <v>8.1756527515370497E-4</v>
      </c>
      <c r="AU214" s="5">
        <f>VLOOKUP($H214,'[1]Unit factor_selected'!$F$3:$AC$346,'[1]Unit factor_selected'!M$1,FALSE)</f>
        <v>9.7549183524686695E-2</v>
      </c>
      <c r="AV214" s="7">
        <f>VLOOKUP($H214,'[1]Unit factor_selected'!$F$3:$AC$346,'[1]Unit factor_selected'!N$1,FALSE)</f>
        <v>9.0997820286018698E-3</v>
      </c>
      <c r="AW214" s="7">
        <f>VLOOKUP($H214,'[1]Unit factor_selected'!$F$3:$AC$346,'[1]Unit factor_selected'!O$1,FALSE)</f>
        <v>1.5115394961606301E-4</v>
      </c>
      <c r="AX214" s="5">
        <f>VLOOKUP($H214,'[1]Unit factor_selected'!$F$3:$AC$346,'[1]Unit factor_selected'!P$1,FALSE)</f>
        <v>0.371189558039066</v>
      </c>
      <c r="AY214" s="7">
        <f>VLOOKUP($H214,'[1]Unit factor_selected'!$F$3:$AC$346,'[1]Unit factor_selected'!Q$1,FALSE)</f>
        <v>1.4407325189270801E-2</v>
      </c>
      <c r="AZ214" s="5">
        <f>VLOOKUP($H214,'[1]Unit factor_selected'!$F$3:$AC$346,'[1]Unit factor_selected'!R$1,FALSE)</f>
        <v>0.26174901295343</v>
      </c>
      <c r="BA214" s="7">
        <f>VLOOKUP($H214,'[1]Unit factor_selected'!$F$3:$AC$346,'[1]Unit factor_selected'!S$1,FALSE)</f>
        <v>4.1568187946221698E-2</v>
      </c>
      <c r="BB214" s="7">
        <f>VLOOKUP($H214,'[1]Unit factor_selected'!$F$3:$AC$346,'[1]Unit factor_selected'!T$1,FALSE)</f>
        <v>1.9636369038218602E-3</v>
      </c>
      <c r="BC214" s="7">
        <f>VLOOKUP($H214,'[1]Unit factor_selected'!$F$3:$AC$346,'[1]Unit factor_selected'!U$1,FALSE)</f>
        <v>1.20629546400379E-2</v>
      </c>
      <c r="BD214" s="7">
        <f>VLOOKUP($H214,'[1]Unit factor_selected'!$F$3:$AC$346,'[1]Unit factor_selected'!V$1,FALSE)</f>
        <v>1.1165338417858301E-5</v>
      </c>
      <c r="BE214" s="7">
        <f>VLOOKUP($H214,'[1]Unit factor_selected'!$F$3:$AC$346,'[1]Unit factor_selected'!W$1,FALSE)</f>
        <v>2.5299050880556E-4</v>
      </c>
      <c r="BF214" s="7">
        <f>VLOOKUP($H214,'[1]Unit factor_selected'!$F$3:$AC$346,'[1]Unit factor_selected'!X$1,FALSE)</f>
        <v>7.9344597191884699E-4</v>
      </c>
      <c r="BG214" s="7">
        <f>VLOOKUP($H214,'[1]Unit factor_selected'!$F$3:$AC$346,'[1]Unit factor_selected'!Y$1,FALSE)</f>
        <v>8.0094071213671297E-4</v>
      </c>
      <c r="BH214" s="7">
        <f>VLOOKUP($H214,'[1]Unit factor_selected'!$F$3:$AC$346,'[1]Unit factor_selected'!Z$1,FALSE)</f>
        <v>1.42352530498996E-7</v>
      </c>
      <c r="BI214" s="7">
        <f>VLOOKUP($H214,'[1]Unit factor_selected'!$F$3:$AC$346,'[1]Unit factor_selected'!AA$1,FALSE)</f>
        <v>1.1882199354077601E-3</v>
      </c>
      <c r="BJ214" s="5">
        <f>VLOOKUP($H214,'[1]Unit factor_selected'!$F$3:$AC$346,'[1]Unit factor_selected'!AB$1,FALSE)</f>
        <v>0.405142938287264</v>
      </c>
      <c r="BK214" s="77">
        <f>VLOOKUP($H214,'[1]Unit factor_selected'!$F$3:$AC$346,'[1]Unit factor_selected'!AC$1,FALSE)</f>
        <v>1.0758573424866099E-2</v>
      </c>
    </row>
    <row r="215" spans="2:63" x14ac:dyDescent="0.2">
      <c r="B215" s="61"/>
      <c r="C215" s="61"/>
      <c r="D215" s="78"/>
      <c r="E215" s="265" t="str">
        <f t="shared" si="110"/>
        <v>Steam</v>
      </c>
      <c r="F215" s="260" t="str">
        <f t="shared" si="110"/>
        <v>market for steam, in chemical industry | steam, in chemical industry | Cutoff, U</v>
      </c>
      <c r="G215" s="80" t="str">
        <f t="shared" si="110"/>
        <v>RoW</v>
      </c>
      <c r="H215" s="81" t="str">
        <f t="shared" si="110"/>
        <v>4c484cd4-fd95-4915-939f-2c7db27ad9b0</v>
      </c>
      <c r="I215" s="82">
        <v>1</v>
      </c>
      <c r="J215" s="82">
        <f t="shared" si="111"/>
        <v>1</v>
      </c>
      <c r="K215" s="261">
        <f>0.0087/173.535*K207/2%*98%</f>
        <v>6.4523152562883561E-4</v>
      </c>
      <c r="L215" s="262">
        <f>0.0087/173.535*L207/2%*98%</f>
        <v>6.6504126545077356E-4</v>
      </c>
      <c r="M215" s="262">
        <f t="shared" ref="M215:P215" si="119">0.0087/173.535*M207/2%*98%</f>
        <v>6.5938133978736275E-4</v>
      </c>
      <c r="N215" s="262">
        <f t="shared" si="119"/>
        <v>7.3596720892039067E-4</v>
      </c>
      <c r="O215" s="262">
        <f t="shared" si="119"/>
        <v>6.6787122828247908E-4</v>
      </c>
      <c r="P215" s="262">
        <f t="shared" si="119"/>
        <v>6.5938133978736275E-4</v>
      </c>
      <c r="Q215" s="170">
        <v>0</v>
      </c>
      <c r="R215" s="262">
        <v>0</v>
      </c>
      <c r="S215" s="262">
        <f t="shared" ref="S215:X215" si="120">0.0087/173.535*S207/2%*98%</f>
        <v>1.2508435716137953E-3</v>
      </c>
      <c r="T215" s="262">
        <f t="shared" si="120"/>
        <v>1.2904630512576712E-3</v>
      </c>
      <c r="U215" s="262">
        <f t="shared" si="120"/>
        <v>1.2763132370991442E-3</v>
      </c>
      <c r="V215" s="262">
        <f t="shared" si="120"/>
        <v>4.0510917935863066E-4</v>
      </c>
      <c r="W215" s="262">
        <f t="shared" si="120"/>
        <v>1.2932930140893768E-3</v>
      </c>
      <c r="X215" s="262">
        <f t="shared" si="120"/>
        <v>1.2763132370991442E-3</v>
      </c>
      <c r="Y215" s="170">
        <v>0</v>
      </c>
      <c r="Z215" s="266">
        <v>0</v>
      </c>
      <c r="AA215" s="88">
        <f>$I215*K215</f>
        <v>6.4523152562883561E-4</v>
      </c>
      <c r="AB215" s="89">
        <f t="shared" si="114"/>
        <v>6.6504126545077356E-4</v>
      </c>
      <c r="AC215" s="89">
        <f t="shared" si="114"/>
        <v>6.5938133978736275E-4</v>
      </c>
      <c r="AD215" s="89">
        <f t="shared" si="114"/>
        <v>7.3596720892039067E-4</v>
      </c>
      <c r="AE215" s="89">
        <f t="shared" si="114"/>
        <v>6.6787122828247908E-4</v>
      </c>
      <c r="AF215" s="89">
        <f t="shared" si="114"/>
        <v>6.5938133978736275E-4</v>
      </c>
      <c r="AG215" s="89">
        <f t="shared" si="114"/>
        <v>0</v>
      </c>
      <c r="AH215" s="89">
        <f t="shared" si="114"/>
        <v>0</v>
      </c>
      <c r="AI215" s="89">
        <f t="shared" si="114"/>
        <v>1.2508435716137953E-3</v>
      </c>
      <c r="AJ215" s="89">
        <f t="shared" si="114"/>
        <v>1.2904630512576712E-3</v>
      </c>
      <c r="AK215" s="89">
        <f t="shared" si="114"/>
        <v>1.2763132370991442E-3</v>
      </c>
      <c r="AL215" s="89">
        <f t="shared" si="114"/>
        <v>4.0510917935863066E-4</v>
      </c>
      <c r="AM215" s="89">
        <f t="shared" si="114"/>
        <v>1.2932930140893768E-3</v>
      </c>
      <c r="AN215" s="89">
        <f t="shared" si="114"/>
        <v>1.2763132370991442E-3</v>
      </c>
      <c r="AO215" s="89">
        <f t="shared" si="114"/>
        <v>0</v>
      </c>
      <c r="AP215" s="90">
        <f t="shared" si="114"/>
        <v>0</v>
      </c>
      <c r="AQ215" s="91" t="str">
        <f>VLOOKUP($H215,'[1]Unit factor_selected'!$F$3:$AC$346,'[1]Unit factor_selected'!H$1,FALSE)</f>
        <v>kg</v>
      </c>
      <c r="AR215" s="92">
        <f>VLOOKUP($H215,'[1]Unit factor_selected'!$F$3:$AC$346,'[1]Unit factor_selected'!J$1,FALSE)</f>
        <v>0.32948332399456598</v>
      </c>
      <c r="AS215" s="93">
        <f>VLOOKUP($H215,'[1]Unit factor_selected'!$F$3:$AC$346,'[1]Unit factor_selected'!K$1,FALSE)</f>
        <v>4.6000252627446203</v>
      </c>
      <c r="AT215" s="94">
        <f>VLOOKUP($H215,'[1]Unit factor_selected'!$F$3:$AC$346,'[1]Unit factor_selected'!L$1,FALSE)</f>
        <v>3.1535727593722001E-4</v>
      </c>
      <c r="AU215" s="95">
        <f>VLOOKUP($H215,'[1]Unit factor_selected'!$F$3:$AC$346,'[1]Unit factor_selected'!M$1,FALSE)</f>
        <v>9.8297989933231494E-2</v>
      </c>
      <c r="AV215" s="94">
        <f>VLOOKUP($H215,'[1]Unit factor_selected'!$F$3:$AC$346,'[1]Unit factor_selected'!N$1,FALSE)</f>
        <v>2.1448967157556499E-3</v>
      </c>
      <c r="AW215" s="94">
        <f>VLOOKUP($H215,'[1]Unit factor_selected'!$F$3:$AC$346,'[1]Unit factor_selected'!O$1,FALSE)</f>
        <v>3.67582664670096E-5</v>
      </c>
      <c r="AX215" s="95">
        <f>VLOOKUP($H215,'[1]Unit factor_selected'!$F$3:$AC$346,'[1]Unit factor_selected'!P$1,FALSE)</f>
        <v>0.33331485653771997</v>
      </c>
      <c r="AY215" s="94">
        <f>VLOOKUP($H215,'[1]Unit factor_selected'!$F$3:$AC$346,'[1]Unit factor_selected'!Q$1,FALSE)</f>
        <v>4.2125866616346498E-3</v>
      </c>
      <c r="AZ215" s="95">
        <f>VLOOKUP($H215,'[1]Unit factor_selected'!$F$3:$AC$346,'[1]Unit factor_selected'!R$1,FALSE)</f>
        <v>0.10082356538308</v>
      </c>
      <c r="BA215" s="94">
        <f>VLOOKUP($H215,'[1]Unit factor_selected'!$F$3:$AC$346,'[1]Unit factor_selected'!S$1,FALSE)</f>
        <v>3.3408712388046202E-3</v>
      </c>
      <c r="BB215" s="94">
        <f>VLOOKUP($H215,'[1]Unit factor_selected'!$F$3:$AC$346,'[1]Unit factor_selected'!T$1,FALSE)</f>
        <v>3.9769010366072201E-4</v>
      </c>
      <c r="BC215" s="94">
        <f>VLOOKUP($H215,'[1]Unit factor_selected'!$F$3:$AC$346,'[1]Unit factor_selected'!U$1,FALSE)</f>
        <v>3.4920816557836602E-3</v>
      </c>
      <c r="BD215" s="94">
        <f>VLOOKUP($H215,'[1]Unit factor_selected'!$F$3:$AC$346,'[1]Unit factor_selected'!V$1,FALSE)</f>
        <v>2.6531684073432501E-6</v>
      </c>
      <c r="BE215" s="94">
        <f>VLOOKUP($H215,'[1]Unit factor_selected'!$F$3:$AC$346,'[1]Unit factor_selected'!W$1,FALSE)</f>
        <v>8.1140163894001695E-5</v>
      </c>
      <c r="BF215" s="94">
        <f>VLOOKUP($H215,'[1]Unit factor_selected'!$F$3:$AC$346,'[1]Unit factor_selected'!X$1,FALSE)</f>
        <v>4.2864185438376697E-4</v>
      </c>
      <c r="BG215" s="94">
        <f>VLOOKUP($H215,'[1]Unit factor_selected'!$F$3:$AC$346,'[1]Unit factor_selected'!Y$1,FALSE)</f>
        <v>4.3939197839999998E-4</v>
      </c>
      <c r="BH215" s="94">
        <f>VLOOKUP($H215,'[1]Unit factor_selected'!$F$3:$AC$346,'[1]Unit factor_selected'!Z$1,FALSE)</f>
        <v>6.2505259246241705E-8</v>
      </c>
      <c r="BI215" s="94">
        <f>VLOOKUP($H215,'[1]Unit factor_selected'!$F$3:$AC$346,'[1]Unit factor_selected'!AA$1,FALSE)</f>
        <v>8.5341475817055502E-4</v>
      </c>
      <c r="BJ215" s="95">
        <f>VLOOKUP($H215,'[1]Unit factor_selected'!$F$3:$AC$346,'[1]Unit factor_selected'!AB$1,FALSE)</f>
        <v>1.16347567526354</v>
      </c>
      <c r="BK215" s="96">
        <f>VLOOKUP($H215,'[1]Unit factor_selected'!$F$3:$AC$346,'[1]Unit factor_selected'!AC$1,FALSE)</f>
        <v>4.029137769364E-4</v>
      </c>
    </row>
    <row r="216" spans="2:63" x14ac:dyDescent="0.2">
      <c r="B216" s="61"/>
      <c r="C216" s="61"/>
      <c r="D216" s="41" t="str">
        <f>'[1]EV proj_BAU'!K80</f>
        <v>Cu current collector (kg)</v>
      </c>
      <c r="E216" s="120"/>
      <c r="F216" s="123" t="s">
        <v>36</v>
      </c>
      <c r="G216" s="43" t="str">
        <f>G221</f>
        <v>US</v>
      </c>
      <c r="H216" s="44"/>
      <c r="I216" s="45">
        <f>I207</f>
        <v>0.1</v>
      </c>
      <c r="J216" s="46">
        <f>SUM(I216:I220)</f>
        <v>1</v>
      </c>
      <c r="K216" s="161">
        <f>'[1]EV proj_BAU'!R80</f>
        <v>6.7737600000000002</v>
      </c>
      <c r="L216" s="49">
        <f>'[1]EV proj_BAU'!S80</f>
        <v>6.6662400000000002</v>
      </c>
      <c r="M216" s="49">
        <f>'[1]EV proj_BAU'!T80</f>
        <v>6.1071360000000006</v>
      </c>
      <c r="N216" s="49">
        <f>'[1]EV proj_BAU'!U80</f>
        <v>9.3717120000000005</v>
      </c>
      <c r="O216" s="49">
        <f>'[1]EV proj_BAU'!V80</f>
        <v>6.3006719999999996</v>
      </c>
      <c r="P216" s="49">
        <f>'[1]EV proj_BAU'!W80</f>
        <v>6.0426240000000009</v>
      </c>
      <c r="Q216" s="49">
        <f>'[1]EV proj_BAU'!AF80</f>
        <v>19.516357390689471</v>
      </c>
      <c r="R216" s="49">
        <f>'[1]EV proj_BAU'!AG80</f>
        <v>27.392273072142707</v>
      </c>
      <c r="S216" s="49">
        <f>'[1]EV proj_BAU'!X80</f>
        <v>12.515328</v>
      </c>
      <c r="T216" s="49">
        <f>'[1]EV proj_BAU'!Y80</f>
        <v>12.321792</v>
      </c>
      <c r="U216" s="49">
        <f>'[1]EV proj_BAU'!Z80</f>
        <v>11.289600000000002</v>
      </c>
      <c r="V216" s="49">
        <f>'[1]EV proj_BAU'!AA80</f>
        <v>4.3734656000000003</v>
      </c>
      <c r="W216" s="49">
        <f>'[1]EV proj_BAU'!AB80</f>
        <v>11.655168000000002</v>
      </c>
      <c r="X216" s="49">
        <f>'[1]EV proj_BAU'!AC80</f>
        <v>11.160576000000001</v>
      </c>
      <c r="Y216" s="49">
        <f>'[1]EV proj_BAU'!AJ80</f>
        <v>40.672163596178748</v>
      </c>
      <c r="Z216" s="127">
        <f>'[1]EV proj_BAU'!AK80</f>
        <v>39.048515344310474</v>
      </c>
      <c r="AA216" s="162">
        <f>$I216*K$216</f>
        <v>0.67737600000000009</v>
      </c>
      <c r="AB216" s="53">
        <f t="shared" ref="AB216:AP220" si="121">$I216*L$216</f>
        <v>0.66662400000000011</v>
      </c>
      <c r="AC216" s="53">
        <f t="shared" si="121"/>
        <v>0.61071360000000008</v>
      </c>
      <c r="AD216" s="53">
        <f t="shared" si="121"/>
        <v>0.93717120000000009</v>
      </c>
      <c r="AE216" s="53">
        <f t="shared" si="121"/>
        <v>0.63006720000000005</v>
      </c>
      <c r="AF216" s="53">
        <f t="shared" si="121"/>
        <v>0.60426240000000009</v>
      </c>
      <c r="AG216" s="53">
        <f t="shared" si="121"/>
        <v>1.9516357390689472</v>
      </c>
      <c r="AH216" s="53">
        <f t="shared" si="121"/>
        <v>2.739227307214271</v>
      </c>
      <c r="AI216" s="53">
        <f t="shared" si="121"/>
        <v>1.2515328000000001</v>
      </c>
      <c r="AJ216" s="53">
        <f t="shared" si="121"/>
        <v>1.2321792</v>
      </c>
      <c r="AK216" s="53">
        <f t="shared" si="121"/>
        <v>1.1289600000000002</v>
      </c>
      <c r="AL216" s="53">
        <f t="shared" si="121"/>
        <v>0.43734656000000005</v>
      </c>
      <c r="AM216" s="53">
        <f t="shared" si="121"/>
        <v>1.1655168000000002</v>
      </c>
      <c r="AN216" s="53">
        <f t="shared" si="121"/>
        <v>1.1160576000000002</v>
      </c>
      <c r="AO216" s="53">
        <f t="shared" si="121"/>
        <v>4.0672163596178752</v>
      </c>
      <c r="AP216" s="130">
        <f t="shared" si="121"/>
        <v>3.9048515344310477</v>
      </c>
      <c r="AQ216" s="55" t="s">
        <v>24</v>
      </c>
      <c r="AR216" s="56">
        <f>[1]Use!Z86</f>
        <v>5.0922583397020267</v>
      </c>
      <c r="AS216" s="57">
        <f>[1]Use!AA86</f>
        <v>90.824093349205853</v>
      </c>
      <c r="AT216" s="58">
        <f>[1]Use!AB86</f>
        <v>2.977032438458313E-2</v>
      </c>
      <c r="AU216" s="59">
        <f>[1]Use!AC86</f>
        <v>1.3337897697054748</v>
      </c>
      <c r="AV216" s="58">
        <f>[1]Use!AD86</f>
        <v>30.8045345123268</v>
      </c>
      <c r="AW216" s="58">
        <f>[1]Use!AE86</f>
        <v>3.6996176023587748E-2</v>
      </c>
      <c r="AX216" s="59">
        <f>[1]Use!AF86</f>
        <v>5.1771499306742399</v>
      </c>
      <c r="AY216" s="58">
        <f>[1]Use!AG86</f>
        <v>3.0054434287447993</v>
      </c>
      <c r="AZ216" s="59">
        <f>[1]Use!AH86</f>
        <v>382.62612981146367</v>
      </c>
      <c r="BA216" s="58">
        <f>[1]Use!AI86</f>
        <v>0.54167545301316611</v>
      </c>
      <c r="BB216" s="58">
        <f>[1]Use!AJ86</f>
        <v>-0.58247726174305914</v>
      </c>
      <c r="BC216" s="58">
        <f>[1]Use!AK86</f>
        <v>38.362136251949273</v>
      </c>
      <c r="BD216" s="58">
        <f>[1]Use!AL86</f>
        <v>6.2614512796955611E-4</v>
      </c>
      <c r="BE216" s="58">
        <f>[1]Use!AM86</f>
        <v>1.4010288099807713</v>
      </c>
      <c r="BF216" s="58">
        <f>[1]Use!AN86</f>
        <v>5.098827229293746E-2</v>
      </c>
      <c r="BG216" s="58">
        <f>[1]Use!AO86</f>
        <v>5.1948539827560467E-2</v>
      </c>
      <c r="BH216" s="58">
        <f>[1]Use!AP86</f>
        <v>6.9807153893921938E-6</v>
      </c>
      <c r="BI216" s="58">
        <f>[1]Use!AQ86</f>
        <v>6.4005562548869965E-2</v>
      </c>
      <c r="BJ216" s="59">
        <f>[1]Use!AR86</f>
        <v>373.60790282919533</v>
      </c>
      <c r="BK216" s="60">
        <f>[1]Use!AS86</f>
        <v>0.17291045353787104</v>
      </c>
    </row>
    <row r="217" spans="2:63" x14ac:dyDescent="0.2">
      <c r="B217" s="61"/>
      <c r="C217" s="61"/>
      <c r="D217" s="62"/>
      <c r="E217" s="121"/>
      <c r="F217" s="63"/>
      <c r="G217" s="64" t="str">
        <f t="shared" ref="G217:G220" si="122">G222</f>
        <v>CN</v>
      </c>
      <c r="I217" s="65">
        <f t="shared" ref="I217:I220" si="123">I208</f>
        <v>0.65</v>
      </c>
      <c r="J217" s="66"/>
      <c r="K217" s="164"/>
      <c r="L217" s="69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137"/>
      <c r="AA217" s="165">
        <f>$I217*K$216</f>
        <v>4.4029440000000006</v>
      </c>
      <c r="AB217" s="73">
        <f t="shared" si="121"/>
        <v>4.333056</v>
      </c>
      <c r="AC217" s="73">
        <f t="shared" si="121"/>
        <v>3.9696384000000005</v>
      </c>
      <c r="AD217" s="73">
        <f t="shared" si="121"/>
        <v>6.0916128000000009</v>
      </c>
      <c r="AE217" s="73">
        <f t="shared" si="121"/>
        <v>4.0954367999999999</v>
      </c>
      <c r="AF217" s="73">
        <f t="shared" si="121"/>
        <v>3.9277056000000008</v>
      </c>
      <c r="AG217" s="73">
        <f t="shared" si="121"/>
        <v>12.685632303948157</v>
      </c>
      <c r="AH217" s="73">
        <f t="shared" si="121"/>
        <v>17.804977496892761</v>
      </c>
      <c r="AI217" s="73">
        <f t="shared" si="121"/>
        <v>8.1349631999999996</v>
      </c>
      <c r="AJ217" s="73">
        <f t="shared" si="121"/>
        <v>8.0091648000000006</v>
      </c>
      <c r="AK217" s="73">
        <f t="shared" si="121"/>
        <v>7.3382400000000017</v>
      </c>
      <c r="AL217" s="73">
        <f t="shared" si="121"/>
        <v>2.8427526400000005</v>
      </c>
      <c r="AM217" s="73">
        <f t="shared" si="121"/>
        <v>7.5758592000000009</v>
      </c>
      <c r="AN217" s="73">
        <f t="shared" si="121"/>
        <v>7.2543744000000006</v>
      </c>
      <c r="AO217" s="73">
        <f t="shared" si="121"/>
        <v>26.436906337516188</v>
      </c>
      <c r="AP217" s="140">
        <f t="shared" si="121"/>
        <v>25.381534973801809</v>
      </c>
      <c r="AQ217" s="75" t="s">
        <v>24</v>
      </c>
      <c r="AR217" s="76">
        <f>[1]Use!Z89</f>
        <v>7.3654888035755146</v>
      </c>
      <c r="AS217" s="6">
        <f>[1]Use!AA89</f>
        <v>117.22308830683109</v>
      </c>
      <c r="AT217" s="7">
        <f>[1]Use!AB89</f>
        <v>3.8016572187863862E-2</v>
      </c>
      <c r="AU217" s="5">
        <f>[1]Use!AC89</f>
        <v>1.7780797673434177</v>
      </c>
      <c r="AV217" s="7">
        <f>[1]Use!AD89</f>
        <v>40.859765968229574</v>
      </c>
      <c r="AW217" s="7">
        <f>[1]Use!AE89</f>
        <v>4.8385001764827844E-2</v>
      </c>
      <c r="AX217" s="5">
        <f>[1]Use!AF89</f>
        <v>7.5228220644296089</v>
      </c>
      <c r="AY217" s="7">
        <f>[1]Use!AG89</f>
        <v>3.9261519592022607</v>
      </c>
      <c r="AZ217" s="5">
        <f>[1]Use!AH89</f>
        <v>501.11919973936182</v>
      </c>
      <c r="BA217" s="7">
        <f>[1]Use!AI89</f>
        <v>0.69429350993983174</v>
      </c>
      <c r="BB217" s="7">
        <f>[1]Use!AJ89</f>
        <v>-0.77585266984058199</v>
      </c>
      <c r="BC217" s="7">
        <f>[1]Use!AK89</f>
        <v>50.833604457948745</v>
      </c>
      <c r="BD217" s="7">
        <f>[1]Use!AL89</f>
        <v>7.7722860778172982E-4</v>
      </c>
      <c r="BE217" s="7">
        <f>[1]Use!AM89</f>
        <v>1.8248976665022378</v>
      </c>
      <c r="BF217" s="7">
        <f>[1]Use!AN89</f>
        <v>7.1420970012888288E-2</v>
      </c>
      <c r="BG217" s="7">
        <f>[1]Use!AO89</f>
        <v>7.265846256470318E-2</v>
      </c>
      <c r="BH217" s="7">
        <f>[1]Use!AP89</f>
        <v>9.1091489879653487E-6</v>
      </c>
      <c r="BI217" s="7">
        <f>[1]Use!AQ89</f>
        <v>8.5747501914575933E-2</v>
      </c>
      <c r="BJ217" s="5">
        <f>[1]Use!AR89</f>
        <v>405.60810608378694</v>
      </c>
      <c r="BK217" s="77">
        <f>[1]Use!AS89</f>
        <v>0.21729841519628454</v>
      </c>
    </row>
    <row r="218" spans="2:63" x14ac:dyDescent="0.2">
      <c r="B218" s="61"/>
      <c r="C218" s="61"/>
      <c r="D218" s="62"/>
      <c r="E218" s="121"/>
      <c r="F218" s="63"/>
      <c r="G218" s="64" t="str">
        <f t="shared" si="122"/>
        <v>JP</v>
      </c>
      <c r="I218" s="65">
        <f t="shared" si="123"/>
        <v>0.19</v>
      </c>
      <c r="J218" s="66"/>
      <c r="K218" s="164"/>
      <c r="L218" s="69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137"/>
      <c r="AA218" s="165">
        <f>$I218*K$216</f>
        <v>1.2870144000000001</v>
      </c>
      <c r="AB218" s="73">
        <f t="shared" si="121"/>
        <v>1.2665856</v>
      </c>
      <c r="AC218" s="73">
        <f t="shared" si="121"/>
        <v>1.16035584</v>
      </c>
      <c r="AD218" s="73">
        <f t="shared" si="121"/>
        <v>1.7806252800000002</v>
      </c>
      <c r="AE218" s="73">
        <f t="shared" si="121"/>
        <v>1.1971276799999999</v>
      </c>
      <c r="AF218" s="73">
        <f t="shared" si="121"/>
        <v>1.1480985600000002</v>
      </c>
      <c r="AG218" s="73">
        <f t="shared" si="121"/>
        <v>3.7081079042309995</v>
      </c>
      <c r="AH218" s="73">
        <f t="shared" si="121"/>
        <v>5.2045318837071148</v>
      </c>
      <c r="AI218" s="73">
        <f t="shared" si="121"/>
        <v>2.3779123200000001</v>
      </c>
      <c r="AJ218" s="73">
        <f t="shared" si="121"/>
        <v>2.34114048</v>
      </c>
      <c r="AK218" s="73">
        <f t="shared" si="121"/>
        <v>2.1450240000000003</v>
      </c>
      <c r="AL218" s="73">
        <f t="shared" si="121"/>
        <v>0.83095846400000006</v>
      </c>
      <c r="AM218" s="73">
        <f t="shared" si="121"/>
        <v>2.2144819200000003</v>
      </c>
      <c r="AN218" s="73">
        <f t="shared" si="121"/>
        <v>2.1205094400000002</v>
      </c>
      <c r="AO218" s="73">
        <f t="shared" si="121"/>
        <v>7.7277110832739622</v>
      </c>
      <c r="AP218" s="140">
        <f t="shared" si="121"/>
        <v>7.4192179154189901</v>
      </c>
      <c r="AQ218" s="75" t="s">
        <v>24</v>
      </c>
      <c r="AR218" s="76">
        <f>[1]Use!Z92</f>
        <v>6.2375972575229701</v>
      </c>
      <c r="AS218" s="6">
        <f>[1]Use!AA92</f>
        <v>111.78173965308275</v>
      </c>
      <c r="AT218" s="7">
        <f>[1]Use!AB92</f>
        <v>3.5820658656368645E-2</v>
      </c>
      <c r="AU218" s="5">
        <f>[1]Use!AC92</f>
        <v>1.626054674307911</v>
      </c>
      <c r="AV218" s="7">
        <f>[1]Use!AD92</f>
        <v>40.855897500696138</v>
      </c>
      <c r="AW218" s="7">
        <f>[1]Use!AE92</f>
        <v>4.8268026180155639E-2</v>
      </c>
      <c r="AX218" s="5">
        <f>[1]Use!AF92</f>
        <v>6.3446548356363008</v>
      </c>
      <c r="AY218" s="7">
        <f>[1]Use!AG92</f>
        <v>3.9009429217922507</v>
      </c>
      <c r="AZ218" s="5">
        <f>[1]Use!AH92</f>
        <v>500.85196893923097</v>
      </c>
      <c r="BA218" s="7">
        <f>[1]Use!AI92</f>
        <v>0.66956317808995158</v>
      </c>
      <c r="BB218" s="7">
        <f>[1]Use!AJ92</f>
        <v>-0.75951416957395546</v>
      </c>
      <c r="BC218" s="7">
        <f>[1]Use!AK92</f>
        <v>50.8280289963472</v>
      </c>
      <c r="BD218" s="7">
        <f>[1]Use!AL92</f>
        <v>7.7220040170677062E-4</v>
      </c>
      <c r="BE218" s="7">
        <f>[1]Use!AM92</f>
        <v>1.825475162128255</v>
      </c>
      <c r="BF218" s="7">
        <f>[1]Use!AN92</f>
        <v>6.6892096468225887E-2</v>
      </c>
      <c r="BG218" s="7">
        <f>[1]Use!AO92</f>
        <v>6.8163399536336156E-2</v>
      </c>
      <c r="BH218" s="7">
        <f>[1]Use!AP92</f>
        <v>8.9475051254430153E-6</v>
      </c>
      <c r="BI218" s="7">
        <f>[1]Use!AQ92</f>
        <v>8.2132674930023963E-2</v>
      </c>
      <c r="BJ218" s="5">
        <f>[1]Use!AR92</f>
        <v>405.03869564936241</v>
      </c>
      <c r="BK218" s="77">
        <f>[1]Use!AS92</f>
        <v>0.21570195597569608</v>
      </c>
    </row>
    <row r="219" spans="2:63" x14ac:dyDescent="0.2">
      <c r="B219" s="61"/>
      <c r="C219" s="61"/>
      <c r="D219" s="62"/>
      <c r="E219" s="121"/>
      <c r="F219" s="63"/>
      <c r="G219" s="64" t="str">
        <f t="shared" si="122"/>
        <v>KR</v>
      </c>
      <c r="I219" s="65">
        <f t="shared" si="123"/>
        <v>0.06</v>
      </c>
      <c r="J219" s="66"/>
      <c r="K219" s="164"/>
      <c r="L219" s="69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137"/>
      <c r="AA219" s="165">
        <f>$I219*K$216</f>
        <v>0.4064256</v>
      </c>
      <c r="AB219" s="73">
        <f t="shared" si="121"/>
        <v>0.39997440000000001</v>
      </c>
      <c r="AC219" s="73">
        <f t="shared" si="121"/>
        <v>0.36642816</v>
      </c>
      <c r="AD219" s="73">
        <f t="shared" si="121"/>
        <v>0.56230272000000003</v>
      </c>
      <c r="AE219" s="73">
        <f t="shared" si="121"/>
        <v>0.37804031999999999</v>
      </c>
      <c r="AF219" s="73">
        <f t="shared" si="121"/>
        <v>0.36255744000000006</v>
      </c>
      <c r="AG219" s="73">
        <f t="shared" si="121"/>
        <v>1.1709814434413681</v>
      </c>
      <c r="AH219" s="73">
        <f t="shared" si="121"/>
        <v>1.6435363843285624</v>
      </c>
      <c r="AI219" s="73">
        <f t="shared" si="121"/>
        <v>0.75091967999999998</v>
      </c>
      <c r="AJ219" s="73">
        <f t="shared" si="121"/>
        <v>0.73930752</v>
      </c>
      <c r="AK219" s="73">
        <f t="shared" si="121"/>
        <v>0.67737600000000009</v>
      </c>
      <c r="AL219" s="73">
        <f t="shared" si="121"/>
        <v>0.26240793600000001</v>
      </c>
      <c r="AM219" s="73">
        <f t="shared" si="121"/>
        <v>0.69931008000000006</v>
      </c>
      <c r="AN219" s="73">
        <f t="shared" si="121"/>
        <v>0.66963455999999999</v>
      </c>
      <c r="AO219" s="73">
        <f t="shared" si="121"/>
        <v>2.4403298157707249</v>
      </c>
      <c r="AP219" s="140">
        <f t="shared" si="121"/>
        <v>2.3429109206586283</v>
      </c>
      <c r="AQ219" s="75" t="s">
        <v>24</v>
      </c>
      <c r="AR219" s="76">
        <f>[1]Use!Z95</f>
        <v>6.3730959225200818</v>
      </c>
      <c r="AS219" s="6">
        <f>[1]Use!AA95</f>
        <v>121.5532213646252</v>
      </c>
      <c r="AT219" s="7">
        <f>[1]Use!AB95</f>
        <v>3.5903641365220562E-2</v>
      </c>
      <c r="AU219" s="5">
        <f>[1]Use!AC95</f>
        <v>1.6840480980513231</v>
      </c>
      <c r="AV219" s="7">
        <f>[1]Use!AD95</f>
        <v>40.874406786755856</v>
      </c>
      <c r="AW219" s="7">
        <f>[1]Use!AE95</f>
        <v>4.9053120123629036E-2</v>
      </c>
      <c r="AX219" s="5">
        <f>[1]Use!AF95</f>
        <v>6.4663912383842321</v>
      </c>
      <c r="AY219" s="7">
        <f>[1]Use!AG95</f>
        <v>3.9420585820765028</v>
      </c>
      <c r="AZ219" s="5">
        <f>[1]Use!AH95</f>
        <v>501.8836933508303</v>
      </c>
      <c r="BA219" s="7">
        <f>[1]Use!AI95</f>
        <v>1.1240447760453427</v>
      </c>
      <c r="BB219" s="7">
        <f>[1]Use!AJ95</f>
        <v>-0.74246054109872484</v>
      </c>
      <c r="BC219" s="7">
        <f>[1]Use!AK95</f>
        <v>50.854385609760712</v>
      </c>
      <c r="BD219" s="7">
        <f>[1]Use!AL95</f>
        <v>8.2674196519323597E-4</v>
      </c>
      <c r="BE219" s="7">
        <f>[1]Use!AM95</f>
        <v>1.8255275253111489</v>
      </c>
      <c r="BF219" s="7">
        <f>[1]Use!AN95</f>
        <v>6.7782053139661069E-2</v>
      </c>
      <c r="BG219" s="7">
        <f>[1]Use!AO95</f>
        <v>6.9043807070950924E-2</v>
      </c>
      <c r="BH219" s="7">
        <f>[1]Use!AP95</f>
        <v>9.0623441870345072E-6</v>
      </c>
      <c r="BI219" s="7">
        <f>[1]Use!AQ95</f>
        <v>7.9843163399705541E-2</v>
      </c>
      <c r="BJ219" s="5">
        <f>[1]Use!AR95</f>
        <v>405.22453107547716</v>
      </c>
      <c r="BK219" s="77">
        <f>[1]Use!AS95</f>
        <v>0.22140663370643099</v>
      </c>
    </row>
    <row r="220" spans="2:63" x14ac:dyDescent="0.2">
      <c r="B220" s="61"/>
      <c r="C220" s="61"/>
      <c r="D220" s="62"/>
      <c r="E220" s="121"/>
      <c r="F220" s="63"/>
      <c r="G220" s="64" t="str">
        <f t="shared" si="122"/>
        <v>RER</v>
      </c>
      <c r="I220" s="65">
        <f t="shared" si="123"/>
        <v>0</v>
      </c>
      <c r="J220" s="66"/>
      <c r="K220" s="164"/>
      <c r="L220" s="69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137"/>
      <c r="AA220" s="165">
        <f>$I220*K$216</f>
        <v>0</v>
      </c>
      <c r="AB220" s="73">
        <f t="shared" si="121"/>
        <v>0</v>
      </c>
      <c r="AC220" s="73">
        <f t="shared" si="121"/>
        <v>0</v>
      </c>
      <c r="AD220" s="73">
        <f t="shared" si="121"/>
        <v>0</v>
      </c>
      <c r="AE220" s="73">
        <f t="shared" si="121"/>
        <v>0</v>
      </c>
      <c r="AF220" s="73">
        <f t="shared" si="121"/>
        <v>0</v>
      </c>
      <c r="AG220" s="73">
        <f t="shared" si="121"/>
        <v>0</v>
      </c>
      <c r="AH220" s="73">
        <f t="shared" si="121"/>
        <v>0</v>
      </c>
      <c r="AI220" s="73">
        <f t="shared" si="121"/>
        <v>0</v>
      </c>
      <c r="AJ220" s="73">
        <f t="shared" si="121"/>
        <v>0</v>
      </c>
      <c r="AK220" s="73">
        <f t="shared" si="121"/>
        <v>0</v>
      </c>
      <c r="AL220" s="73">
        <f t="shared" si="121"/>
        <v>0</v>
      </c>
      <c r="AM220" s="73">
        <f t="shared" si="121"/>
        <v>0</v>
      </c>
      <c r="AN220" s="73">
        <f t="shared" si="121"/>
        <v>0</v>
      </c>
      <c r="AO220" s="73">
        <f t="shared" si="121"/>
        <v>0</v>
      </c>
      <c r="AP220" s="140">
        <f t="shared" si="121"/>
        <v>0</v>
      </c>
      <c r="AQ220" s="75" t="s">
        <v>24</v>
      </c>
      <c r="AR220" s="76">
        <f>[1]Use!Z98</f>
        <v>5.4321621673938809</v>
      </c>
      <c r="AS220" s="6">
        <f>[1]Use!AA98</f>
        <v>113.45681343382606</v>
      </c>
      <c r="AT220" s="7">
        <f>[1]Use!AB98</f>
        <v>3.4105822229975866E-2</v>
      </c>
      <c r="AU220" s="5">
        <f>[1]Use!AC98</f>
        <v>1.4423996190024011</v>
      </c>
      <c r="AV220" s="7">
        <f>[1]Use!AD98</f>
        <v>40.856226171038109</v>
      </c>
      <c r="AW220" s="7">
        <f>[1]Use!AE98</f>
        <v>4.879432288099593E-2</v>
      </c>
      <c r="AX220" s="5">
        <f>[1]Use!AF98</f>
        <v>5.5190236755931812</v>
      </c>
      <c r="AY220" s="7">
        <f>[1]Use!AG98</f>
        <v>3.9103744355276904</v>
      </c>
      <c r="AZ220" s="5">
        <f>[1]Use!AH98</f>
        <v>501.2406535004892</v>
      </c>
      <c r="BA220" s="7">
        <f>[1]Use!AI98</f>
        <v>1.1049479640125819</v>
      </c>
      <c r="BB220" s="7">
        <f>[1]Use!AJ98</f>
        <v>-0.75558667846006899</v>
      </c>
      <c r="BC220" s="7">
        <f>[1]Use!AK98</f>
        <v>50.830358237911263</v>
      </c>
      <c r="BD220" s="7">
        <f>[1]Use!AL98</f>
        <v>8.0976657058066449E-4</v>
      </c>
      <c r="BE220" s="7">
        <f>[1]Use!AM98</f>
        <v>1.825081061688492</v>
      </c>
      <c r="BF220" s="7">
        <f>[1]Use!AN98</f>
        <v>6.366401651105956E-2</v>
      </c>
      <c r="BG220" s="7">
        <f>[1]Use!AO98</f>
        <v>6.4893851216083098E-2</v>
      </c>
      <c r="BH220" s="7">
        <f>[1]Use!AP98</f>
        <v>9.0089951989619179E-6</v>
      </c>
      <c r="BI220" s="7">
        <f>[1]Use!AQ98</f>
        <v>7.6346642716281873E-2</v>
      </c>
      <c r="BJ220" s="5">
        <f>[1]Use!AR98</f>
        <v>404.82963323913026</v>
      </c>
      <c r="BK220" s="77">
        <f>[1]Use!AS98</f>
        <v>0.23291840590104568</v>
      </c>
    </row>
    <row r="221" spans="2:63" x14ac:dyDescent="0.2">
      <c r="B221" s="61"/>
      <c r="C221" s="61"/>
      <c r="D221" s="62"/>
      <c r="E221" s="121"/>
      <c r="F221" s="63" t="str">
        <f>'[1]Unit factor_selected'!D64</f>
        <v>market for sheet rolling, copper | sheet rolling, copper | Cutoff</v>
      </c>
      <c r="G221" s="64" t="str">
        <f>'[1]Unit factor_selected'!E65</f>
        <v>US</v>
      </c>
      <c r="H221" s="3" t="str">
        <f>'[1]Unit factor_selected'!F65</f>
        <v>92f2ec94-3892-4be9-a19a-18143e1a9ef9</v>
      </c>
      <c r="I221" s="65">
        <f>I216</f>
        <v>0.1</v>
      </c>
      <c r="J221" s="66">
        <f t="shared" ref="J221" si="124">SUM(I221:I225)</f>
        <v>1</v>
      </c>
      <c r="K221" s="164">
        <f>K216</f>
        <v>6.7737600000000002</v>
      </c>
      <c r="L221" s="69">
        <f>L216</f>
        <v>6.6662400000000002</v>
      </c>
      <c r="M221" s="69">
        <f t="shared" ref="M221:P221" si="125">M216</f>
        <v>6.1071360000000006</v>
      </c>
      <c r="N221" s="69">
        <f t="shared" si="125"/>
        <v>9.3717120000000005</v>
      </c>
      <c r="O221" s="69">
        <f t="shared" si="125"/>
        <v>6.3006719999999996</v>
      </c>
      <c r="P221" s="69">
        <f t="shared" si="125"/>
        <v>6.0426240000000009</v>
      </c>
      <c r="Q221" s="69">
        <f>Q216</f>
        <v>19.516357390689471</v>
      </c>
      <c r="R221" s="69">
        <f>R216</f>
        <v>27.392273072142707</v>
      </c>
      <c r="S221" s="69">
        <f t="shared" ref="S221:X221" si="126">S216</f>
        <v>12.515328</v>
      </c>
      <c r="T221" s="69">
        <f t="shared" si="126"/>
        <v>12.321792</v>
      </c>
      <c r="U221" s="69">
        <f t="shared" si="126"/>
        <v>11.289600000000002</v>
      </c>
      <c r="V221" s="69">
        <f t="shared" si="126"/>
        <v>4.3734656000000003</v>
      </c>
      <c r="W221" s="69">
        <f t="shared" si="126"/>
        <v>11.655168000000002</v>
      </c>
      <c r="X221" s="69">
        <f t="shared" si="126"/>
        <v>11.160576000000001</v>
      </c>
      <c r="Y221" s="69">
        <f>Y216</f>
        <v>40.672163596178748</v>
      </c>
      <c r="Z221" s="137">
        <f>Z216</f>
        <v>39.048515344310474</v>
      </c>
      <c r="AA221" s="165">
        <f>$I221*K$221</f>
        <v>0.67737600000000009</v>
      </c>
      <c r="AB221" s="73">
        <f t="shared" ref="AB221:AP225" si="127">$I221*L$221</f>
        <v>0.66662400000000011</v>
      </c>
      <c r="AC221" s="73">
        <f t="shared" si="127"/>
        <v>0.61071360000000008</v>
      </c>
      <c r="AD221" s="73">
        <f t="shared" si="127"/>
        <v>0.93717120000000009</v>
      </c>
      <c r="AE221" s="73">
        <f t="shared" si="127"/>
        <v>0.63006720000000005</v>
      </c>
      <c r="AF221" s="73">
        <f t="shared" si="127"/>
        <v>0.60426240000000009</v>
      </c>
      <c r="AG221" s="73">
        <f t="shared" si="127"/>
        <v>1.9516357390689472</v>
      </c>
      <c r="AH221" s="73">
        <f t="shared" si="127"/>
        <v>2.739227307214271</v>
      </c>
      <c r="AI221" s="73">
        <f t="shared" si="127"/>
        <v>1.2515328000000001</v>
      </c>
      <c r="AJ221" s="73">
        <f t="shared" si="127"/>
        <v>1.2321792</v>
      </c>
      <c r="AK221" s="73">
        <f t="shared" si="127"/>
        <v>1.1289600000000002</v>
      </c>
      <c r="AL221" s="73">
        <f t="shared" si="127"/>
        <v>0.43734656000000005</v>
      </c>
      <c r="AM221" s="73">
        <f t="shared" si="127"/>
        <v>1.1655168000000002</v>
      </c>
      <c r="AN221" s="73">
        <f t="shared" si="127"/>
        <v>1.1160576000000002</v>
      </c>
      <c r="AO221" s="73">
        <f t="shared" si="127"/>
        <v>4.0672163596178752</v>
      </c>
      <c r="AP221" s="140">
        <f t="shared" si="127"/>
        <v>3.9048515344310477</v>
      </c>
      <c r="AQ221" s="75" t="str">
        <f>VLOOKUP($H221,'[1]Unit factor_selected'!$F$3:$AC$346,'[1]Unit factor_selected'!H$1,FALSE)</f>
        <v>kg</v>
      </c>
      <c r="AR221" s="76">
        <f>VLOOKUP($H221,'[1]Unit factor_selected'!$F$3:$AC$346,'[1]Unit factor_selected'!J$1,FALSE)</f>
        <v>0.52523559670853803</v>
      </c>
      <c r="AS221" s="6">
        <f>VLOOKUP($H221,'[1]Unit factor_selected'!$F$3:$AC$346,'[1]Unit factor_selected'!K$1,FALSE)</f>
        <v>8.6977772594002207</v>
      </c>
      <c r="AT221" s="7">
        <f>VLOOKUP($H221,'[1]Unit factor_selected'!$F$3:$AC$346,'[1]Unit factor_selected'!L$1,FALSE)</f>
        <v>2.0450788137002401E-3</v>
      </c>
      <c r="AU221" s="5">
        <f>VLOOKUP($H221,'[1]Unit factor_selected'!$F$3:$AC$346,'[1]Unit factor_selected'!M$1,FALSE)</f>
        <v>0.13686105594503001</v>
      </c>
      <c r="AV221" s="7">
        <f>VLOOKUP($H221,'[1]Unit factor_selected'!$F$3:$AC$346,'[1]Unit factor_selected'!N$1,FALSE)</f>
        <v>1.73726877075839</v>
      </c>
      <c r="AW221" s="7">
        <f>VLOOKUP($H221,'[1]Unit factor_selected'!$F$3:$AC$346,'[1]Unit factor_selected'!O$1,FALSE)</f>
        <v>2.1557616337111399E-3</v>
      </c>
      <c r="AX221" s="5">
        <f>VLOOKUP($H221,'[1]Unit factor_selected'!$F$3:$AC$346,'[1]Unit factor_selected'!P$1,FALSE)</f>
        <v>0.53774770655604198</v>
      </c>
      <c r="AY221" s="7">
        <f>VLOOKUP($H221,'[1]Unit factor_selected'!$F$3:$AC$346,'[1]Unit factor_selected'!Q$1,FALSE)</f>
        <v>0.17582211711996801</v>
      </c>
      <c r="AZ221" s="5">
        <f>VLOOKUP($H221,'[1]Unit factor_selected'!$F$3:$AC$346,'[1]Unit factor_selected'!R$1,FALSE)</f>
        <v>21.467864732456899</v>
      </c>
      <c r="BA221" s="7">
        <f>VLOOKUP($H221,'[1]Unit factor_selected'!$F$3:$AC$346,'[1]Unit factor_selected'!S$1,FALSE)</f>
        <v>5.3717027674311101E-2</v>
      </c>
      <c r="BB221" s="7">
        <f>VLOOKUP($H221,'[1]Unit factor_selected'!$F$3:$AC$346,'[1]Unit factor_selected'!T$1,FALSE)</f>
        <v>-2.6339575553710401E-2</v>
      </c>
      <c r="BC221" s="7">
        <f>VLOOKUP($H221,'[1]Unit factor_selected'!$F$3:$AC$346,'[1]Unit factor_selected'!U$1,FALSE)</f>
        <v>2.1622495031560498</v>
      </c>
      <c r="BD221" s="7">
        <f>VLOOKUP($H221,'[1]Unit factor_selected'!$F$3:$AC$346,'[1]Unit factor_selected'!V$1,FALSE)</f>
        <v>5.6279510732395301E-5</v>
      </c>
      <c r="BE221" s="7">
        <f>VLOOKUP($H221,'[1]Unit factor_selected'!$F$3:$AC$346,'[1]Unit factor_selected'!W$1,FALSE)</f>
        <v>7.71075280581585E-2</v>
      </c>
      <c r="BF221" s="7">
        <f>VLOOKUP($H221,'[1]Unit factor_selected'!$F$3:$AC$346,'[1]Unit factor_selected'!X$1,FALSE)</f>
        <v>3.2746207593320502E-3</v>
      </c>
      <c r="BG221" s="7">
        <f>VLOOKUP($H221,'[1]Unit factor_selected'!$F$3:$AC$346,'[1]Unit factor_selected'!Y$1,FALSE)</f>
        <v>3.3904277785304399E-3</v>
      </c>
      <c r="BH221" s="7">
        <f>VLOOKUP($H221,'[1]Unit factor_selected'!$F$3:$AC$346,'[1]Unit factor_selected'!Z$1,FALSE)</f>
        <v>4.6296118627888599E-7</v>
      </c>
      <c r="BI221" s="7">
        <f>VLOOKUP($H221,'[1]Unit factor_selected'!$F$3:$AC$346,'[1]Unit factor_selected'!AA$1,FALSE)</f>
        <v>4.1998102234276696E-3</v>
      </c>
      <c r="BJ221" s="5">
        <f>VLOOKUP($H221,'[1]Unit factor_selected'!$F$3:$AC$346,'[1]Unit factor_selected'!AB$1,FALSE)</f>
        <v>16.778714959165999</v>
      </c>
      <c r="BK221" s="77">
        <f>VLOOKUP($H221,'[1]Unit factor_selected'!$F$3:$AC$346,'[1]Unit factor_selected'!AC$1,FALSE)</f>
        <v>1.7346937298015699E-2</v>
      </c>
    </row>
    <row r="222" spans="2:63" x14ac:dyDescent="0.2">
      <c r="B222" s="61"/>
      <c r="C222" s="61"/>
      <c r="D222" s="62"/>
      <c r="E222" s="121"/>
      <c r="F222" s="63"/>
      <c r="G222" s="64" t="str">
        <f>'[1]Unit factor_selected'!E69</f>
        <v>CN</v>
      </c>
      <c r="H222" s="3" t="str">
        <f>'[1]Unit factor_selected'!F69</f>
        <v>bf3e4a31-47e9-4938-b3bd-6120d27e4410</v>
      </c>
      <c r="I222" s="65">
        <f t="shared" ref="I222:I225" si="128">I217</f>
        <v>0.65</v>
      </c>
      <c r="J222" s="66"/>
      <c r="K222" s="164"/>
      <c r="L222" s="69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137"/>
      <c r="AA222" s="165">
        <f>$I222*K$221</f>
        <v>4.4029440000000006</v>
      </c>
      <c r="AB222" s="73">
        <f t="shared" si="127"/>
        <v>4.333056</v>
      </c>
      <c r="AC222" s="73">
        <f t="shared" si="127"/>
        <v>3.9696384000000005</v>
      </c>
      <c r="AD222" s="73">
        <f t="shared" si="127"/>
        <v>6.0916128000000009</v>
      </c>
      <c r="AE222" s="73">
        <f t="shared" si="127"/>
        <v>4.0954367999999999</v>
      </c>
      <c r="AF222" s="73">
        <f t="shared" si="127"/>
        <v>3.9277056000000008</v>
      </c>
      <c r="AG222" s="73">
        <f t="shared" si="127"/>
        <v>12.685632303948157</v>
      </c>
      <c r="AH222" s="73">
        <f t="shared" si="127"/>
        <v>17.804977496892761</v>
      </c>
      <c r="AI222" s="73">
        <f t="shared" si="127"/>
        <v>8.1349631999999996</v>
      </c>
      <c r="AJ222" s="73">
        <f t="shared" si="127"/>
        <v>8.0091648000000006</v>
      </c>
      <c r="AK222" s="73">
        <f t="shared" si="127"/>
        <v>7.3382400000000017</v>
      </c>
      <c r="AL222" s="73">
        <f t="shared" si="127"/>
        <v>2.8427526400000005</v>
      </c>
      <c r="AM222" s="73">
        <f t="shared" si="127"/>
        <v>7.5758592000000009</v>
      </c>
      <c r="AN222" s="73">
        <f t="shared" si="127"/>
        <v>7.2543744000000006</v>
      </c>
      <c r="AO222" s="73">
        <f t="shared" si="127"/>
        <v>26.436906337516188</v>
      </c>
      <c r="AP222" s="140">
        <f t="shared" si="127"/>
        <v>25.381534973801809</v>
      </c>
      <c r="AQ222" s="75" t="str">
        <f>VLOOKUP($H222,'[1]Unit factor_selected'!$F$3:$AC$346,'[1]Unit factor_selected'!H$1,FALSE)</f>
        <v>kg</v>
      </c>
      <c r="AR222" s="76">
        <f>VLOOKUP($H222,'[1]Unit factor_selected'!$F$3:$AC$346,'[1]Unit factor_selected'!J$1,FALSE)</f>
        <v>0.633226027803791</v>
      </c>
      <c r="AS222" s="6">
        <f>VLOOKUP($H222,'[1]Unit factor_selected'!$F$3:$AC$346,'[1]Unit factor_selected'!K$1,FALSE)</f>
        <v>9.2273626393915595</v>
      </c>
      <c r="AT222" s="7">
        <f>VLOOKUP($H222,'[1]Unit factor_selected'!$F$3:$AC$346,'[1]Unit factor_selected'!L$1,FALSE)</f>
        <v>2.1891078652437799E-3</v>
      </c>
      <c r="AU222" s="5">
        <f>VLOOKUP($H222,'[1]Unit factor_selected'!$F$3:$AC$346,'[1]Unit factor_selected'!M$1,FALSE)</f>
        <v>0.14852333362982501</v>
      </c>
      <c r="AV222" s="7">
        <f>VLOOKUP($H222,'[1]Unit factor_selected'!$F$3:$AC$346,'[1]Unit factor_selected'!N$1,FALSE)</f>
        <v>1.8382260285925001</v>
      </c>
      <c r="AW222" s="7">
        <f>VLOOKUP($H222,'[1]Unit factor_selected'!$F$3:$AC$346,'[1]Unit factor_selected'!O$1,FALSE)</f>
        <v>2.2169971627542598E-3</v>
      </c>
      <c r="AX222" s="5">
        <f>VLOOKUP($H222,'[1]Unit factor_selected'!$F$3:$AC$346,'[1]Unit factor_selected'!P$1,FALSE)</f>
        <v>0.65085140944064002</v>
      </c>
      <c r="AY222" s="7">
        <f>VLOOKUP($H222,'[1]Unit factor_selected'!$F$3:$AC$346,'[1]Unit factor_selected'!Q$1,FALSE)</f>
        <v>0.19028098620353601</v>
      </c>
      <c r="AZ222" s="5">
        <f>VLOOKUP($H222,'[1]Unit factor_selected'!$F$3:$AC$346,'[1]Unit factor_selected'!R$1,FALSE)</f>
        <v>22.910176125182598</v>
      </c>
      <c r="BA222" s="7">
        <f>VLOOKUP($H222,'[1]Unit factor_selected'!$F$3:$AC$346,'[1]Unit factor_selected'!S$1,FALSE)</f>
        <v>5.2904863362537503E-2</v>
      </c>
      <c r="BB222" s="7">
        <f>VLOOKUP($H222,'[1]Unit factor_selected'!$F$3:$AC$346,'[1]Unit factor_selected'!T$1,FALSE)</f>
        <v>-3.0576744107120898E-2</v>
      </c>
      <c r="BC222" s="7">
        <f>VLOOKUP($H222,'[1]Unit factor_selected'!$F$3:$AC$346,'[1]Unit factor_selected'!U$1,FALSE)</f>
        <v>2.2876746760673701</v>
      </c>
      <c r="BD222" s="7">
        <f>VLOOKUP($H222,'[1]Unit factor_selected'!$F$3:$AC$346,'[1]Unit factor_selected'!V$1,FALSE)</f>
        <v>5.5033601686649397E-5</v>
      </c>
      <c r="BE222" s="7">
        <f>VLOOKUP($H222,'[1]Unit factor_selected'!$F$3:$AC$346,'[1]Unit factor_selected'!W$1,FALSE)</f>
        <v>8.4238943412669395E-2</v>
      </c>
      <c r="BF222" s="7">
        <f>VLOOKUP($H222,'[1]Unit factor_selected'!$F$3:$AC$346,'[1]Unit factor_selected'!X$1,FALSE)</f>
        <v>3.9875621769540097E-3</v>
      </c>
      <c r="BG222" s="7">
        <f>VLOOKUP($H222,'[1]Unit factor_selected'!$F$3:$AC$346,'[1]Unit factor_selected'!Y$1,FALSE)</f>
        <v>4.10514552235333E-3</v>
      </c>
      <c r="BH222" s="7">
        <f>VLOOKUP($H222,'[1]Unit factor_selected'!$F$3:$AC$346,'[1]Unit factor_selected'!Z$1,FALSE)</f>
        <v>4.8952747694523802E-7</v>
      </c>
      <c r="BI222" s="7">
        <f>VLOOKUP($H222,'[1]Unit factor_selected'!$F$3:$AC$346,'[1]Unit factor_selected'!AA$1,FALSE)</f>
        <v>4.9159614175771299E-3</v>
      </c>
      <c r="BJ222" s="5">
        <f>VLOOKUP($H222,'[1]Unit factor_selected'!$F$3:$AC$346,'[1]Unit factor_selected'!AB$1,FALSE)</f>
        <v>17.645384992151602</v>
      </c>
      <c r="BK222" s="77">
        <f>VLOOKUP($H222,'[1]Unit factor_selected'!$F$3:$AC$346,'[1]Unit factor_selected'!AC$1,FALSE)</f>
        <v>1.7605343881731302E-2</v>
      </c>
    </row>
    <row r="223" spans="2:63" x14ac:dyDescent="0.2">
      <c r="B223" s="61"/>
      <c r="C223" s="61"/>
      <c r="D223" s="62"/>
      <c r="E223" s="121"/>
      <c r="F223" s="63"/>
      <c r="G223" s="64" t="str">
        <f>'[1]Unit factor_selected'!E70</f>
        <v>JP</v>
      </c>
      <c r="H223" s="3" t="str">
        <f>'[1]Unit factor_selected'!F70</f>
        <v>e9e7e4f0-9a20-424a-b747-d887ad37afa0</v>
      </c>
      <c r="I223" s="65">
        <f t="shared" si="128"/>
        <v>0.19</v>
      </c>
      <c r="J223" s="66"/>
      <c r="K223" s="164"/>
      <c r="L223" s="69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137"/>
      <c r="AA223" s="165">
        <f>$I223*K$221</f>
        <v>1.2870144000000001</v>
      </c>
      <c r="AB223" s="73">
        <f t="shared" si="127"/>
        <v>1.2665856</v>
      </c>
      <c r="AC223" s="73">
        <f t="shared" si="127"/>
        <v>1.16035584</v>
      </c>
      <c r="AD223" s="73">
        <f t="shared" si="127"/>
        <v>1.7806252800000002</v>
      </c>
      <c r="AE223" s="73">
        <f t="shared" si="127"/>
        <v>1.1971276799999999</v>
      </c>
      <c r="AF223" s="73">
        <f t="shared" si="127"/>
        <v>1.1480985600000002</v>
      </c>
      <c r="AG223" s="73">
        <f t="shared" si="127"/>
        <v>3.7081079042309995</v>
      </c>
      <c r="AH223" s="73">
        <f t="shared" si="127"/>
        <v>5.2045318837071148</v>
      </c>
      <c r="AI223" s="73">
        <f t="shared" si="127"/>
        <v>2.3779123200000001</v>
      </c>
      <c r="AJ223" s="73">
        <f t="shared" si="127"/>
        <v>2.34114048</v>
      </c>
      <c r="AK223" s="73">
        <f t="shared" si="127"/>
        <v>2.1450240000000003</v>
      </c>
      <c r="AL223" s="73">
        <f t="shared" si="127"/>
        <v>0.83095846400000006</v>
      </c>
      <c r="AM223" s="73">
        <f t="shared" si="127"/>
        <v>2.2144819200000003</v>
      </c>
      <c r="AN223" s="73">
        <f t="shared" si="127"/>
        <v>2.1205094400000002</v>
      </c>
      <c r="AO223" s="73">
        <f t="shared" si="127"/>
        <v>7.7277110832739622</v>
      </c>
      <c r="AP223" s="140">
        <f t="shared" si="127"/>
        <v>7.4192179154189901</v>
      </c>
      <c r="AQ223" s="75" t="str">
        <f>VLOOKUP($H223,'[1]Unit factor_selected'!$F$3:$AC$346,'[1]Unit factor_selected'!H$1,FALSE)</f>
        <v>kg</v>
      </c>
      <c r="AR223" s="76">
        <f>VLOOKUP($H223,'[1]Unit factor_selected'!$F$3:$AC$346,'[1]Unit factor_selected'!J$1,FALSE)</f>
        <v>0.52282866491096602</v>
      </c>
      <c r="AS223" s="6">
        <f>VLOOKUP($H223,'[1]Unit factor_selected'!$F$3:$AC$346,'[1]Unit factor_selected'!K$1,FALSE)</f>
        <v>8.6842102635518206</v>
      </c>
      <c r="AT223" s="7">
        <f>VLOOKUP($H223,'[1]Unit factor_selected'!$F$3:$AC$346,'[1]Unit factor_selected'!L$1,FALSE)</f>
        <v>1.9762887956240802E-3</v>
      </c>
      <c r="AU223" s="5">
        <f>VLOOKUP($H223,'[1]Unit factor_selected'!$F$3:$AC$346,'[1]Unit factor_selected'!M$1,FALSE)</f>
        <v>0.13361917029943801</v>
      </c>
      <c r="AV223" s="7">
        <f>VLOOKUP($H223,'[1]Unit factor_selected'!$F$3:$AC$346,'[1]Unit factor_selected'!N$1,FALSE)</f>
        <v>1.8375620995656901</v>
      </c>
      <c r="AW223" s="7">
        <f>VLOOKUP($H223,'[1]Unit factor_selected'!$F$3:$AC$346,'[1]Unit factor_selected'!O$1,FALSE)</f>
        <v>2.2054953885980301E-3</v>
      </c>
      <c r="AX223" s="5">
        <f>VLOOKUP($H223,'[1]Unit factor_selected'!$F$3:$AC$346,'[1]Unit factor_selected'!P$1,FALSE)</f>
        <v>0.53551377704406</v>
      </c>
      <c r="AY223" s="7">
        <f>VLOOKUP($H223,'[1]Unit factor_selected'!$F$3:$AC$346,'[1]Unit factor_selected'!Q$1,FALSE)</f>
        <v>0.18762943067326099</v>
      </c>
      <c r="AZ223" s="5">
        <f>VLOOKUP($H223,'[1]Unit factor_selected'!$F$3:$AC$346,'[1]Unit factor_selected'!R$1,FALSE)</f>
        <v>22.864475812305098</v>
      </c>
      <c r="BA223" s="7">
        <f>VLOOKUP($H223,'[1]Unit factor_selected'!$F$3:$AC$346,'[1]Unit factor_selected'!S$1,FALSE)</f>
        <v>5.03291598063648E-2</v>
      </c>
      <c r="BB223" s="7">
        <f>VLOOKUP($H223,'[1]Unit factor_selected'!$F$3:$AC$346,'[1]Unit factor_selected'!T$1,FALSE)</f>
        <v>-2.90135926478997E-2</v>
      </c>
      <c r="BC223" s="7">
        <f>VLOOKUP($H223,'[1]Unit factor_selected'!$F$3:$AC$346,'[1]Unit factor_selected'!U$1,FALSE)</f>
        <v>2.2867304355317399</v>
      </c>
      <c r="BD223" s="7">
        <f>VLOOKUP($H223,'[1]Unit factor_selected'!$F$3:$AC$346,'[1]Unit factor_selected'!V$1,FALSE)</f>
        <v>5.4529127028951999E-5</v>
      </c>
      <c r="BE223" s="7">
        <f>VLOOKUP($H223,'[1]Unit factor_selected'!$F$3:$AC$346,'[1]Unit factor_selected'!W$1,FALSE)</f>
        <v>8.4293467959883503E-2</v>
      </c>
      <c r="BF223" s="7">
        <f>VLOOKUP($H223,'[1]Unit factor_selected'!$F$3:$AC$346,'[1]Unit factor_selected'!X$1,FALSE)</f>
        <v>3.54918077419486E-3</v>
      </c>
      <c r="BG223" s="7">
        <f>VLOOKUP($H223,'[1]Unit factor_selected'!$F$3:$AC$346,'[1]Unit factor_selected'!Y$1,FALSE)</f>
        <v>3.66999192741117E-3</v>
      </c>
      <c r="BH223" s="7">
        <f>VLOOKUP($H223,'[1]Unit factor_selected'!$F$3:$AC$346,'[1]Unit factor_selected'!Z$1,FALSE)</f>
        <v>4.7364254127989098E-7</v>
      </c>
      <c r="BI223" s="7">
        <f>VLOOKUP($H223,'[1]Unit factor_selected'!$F$3:$AC$346,'[1]Unit factor_selected'!AA$1,FALSE)</f>
        <v>4.56429520344445E-3</v>
      </c>
      <c r="BJ223" s="5">
        <f>VLOOKUP($H223,'[1]Unit factor_selected'!$F$3:$AC$346,'[1]Unit factor_selected'!AB$1,FALSE)</f>
        <v>17.589676227067098</v>
      </c>
      <c r="BK223" s="77">
        <f>VLOOKUP($H223,'[1]Unit factor_selected'!$F$3:$AC$346,'[1]Unit factor_selected'!AC$1,FALSE)</f>
        <v>1.7447637061866798E-2</v>
      </c>
    </row>
    <row r="224" spans="2:63" x14ac:dyDescent="0.2">
      <c r="B224" s="61"/>
      <c r="C224" s="61"/>
      <c r="D224" s="62"/>
      <c r="E224" s="121"/>
      <c r="F224" s="63"/>
      <c r="G224" s="64" t="str">
        <f>'[1]Unit factor_selected'!E71</f>
        <v>KR</v>
      </c>
      <c r="H224" s="3" t="str">
        <f>'[1]Unit factor_selected'!F71</f>
        <v>2c4d9f1c-7314-47c7-a84b-5a9d02c1a2c3</v>
      </c>
      <c r="I224" s="65">
        <f t="shared" si="128"/>
        <v>0.06</v>
      </c>
      <c r="J224" s="66"/>
      <c r="K224" s="164"/>
      <c r="L224" s="69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137"/>
      <c r="AA224" s="165">
        <f>$I224*K$221</f>
        <v>0.4064256</v>
      </c>
      <c r="AB224" s="73">
        <f t="shared" si="127"/>
        <v>0.39997440000000001</v>
      </c>
      <c r="AC224" s="73">
        <f t="shared" si="127"/>
        <v>0.36642816</v>
      </c>
      <c r="AD224" s="73">
        <f t="shared" si="127"/>
        <v>0.56230272000000003</v>
      </c>
      <c r="AE224" s="73">
        <f t="shared" si="127"/>
        <v>0.37804031999999999</v>
      </c>
      <c r="AF224" s="73">
        <f t="shared" si="127"/>
        <v>0.36255744000000006</v>
      </c>
      <c r="AG224" s="73">
        <f t="shared" si="127"/>
        <v>1.1709814434413681</v>
      </c>
      <c r="AH224" s="73">
        <f t="shared" si="127"/>
        <v>1.6435363843285624</v>
      </c>
      <c r="AI224" s="73">
        <f t="shared" si="127"/>
        <v>0.75091967999999998</v>
      </c>
      <c r="AJ224" s="73">
        <f t="shared" si="127"/>
        <v>0.73930752</v>
      </c>
      <c r="AK224" s="73">
        <f t="shared" si="127"/>
        <v>0.67737600000000009</v>
      </c>
      <c r="AL224" s="73">
        <f t="shared" si="127"/>
        <v>0.26240793600000001</v>
      </c>
      <c r="AM224" s="73">
        <f t="shared" si="127"/>
        <v>0.69931008000000006</v>
      </c>
      <c r="AN224" s="73">
        <f t="shared" si="127"/>
        <v>0.66963455999999999</v>
      </c>
      <c r="AO224" s="73">
        <f t="shared" si="127"/>
        <v>2.4403298157707249</v>
      </c>
      <c r="AP224" s="140">
        <f t="shared" si="127"/>
        <v>2.3429109206586283</v>
      </c>
      <c r="AQ224" s="75" t="str">
        <f>VLOOKUP($H224,'[1]Unit factor_selected'!$F$3:$AC$346,'[1]Unit factor_selected'!H$1,FALSE)</f>
        <v>kg</v>
      </c>
      <c r="AR224" s="76">
        <f>VLOOKUP($H224,'[1]Unit factor_selected'!$F$3:$AC$346,'[1]Unit factor_selected'!J$1,FALSE)</f>
        <v>0.53643093049998802</v>
      </c>
      <c r="AS224" s="6">
        <f>VLOOKUP($H224,'[1]Unit factor_selected'!$F$3:$AC$346,'[1]Unit factor_selected'!K$1,FALSE)</f>
        <v>9.6357913295925393</v>
      </c>
      <c r="AT224" s="7">
        <f>VLOOKUP($H224,'[1]Unit factor_selected'!$F$3:$AC$346,'[1]Unit factor_selected'!L$1,FALSE)</f>
        <v>1.9849082698922202E-3</v>
      </c>
      <c r="AU224" s="5">
        <f>VLOOKUP($H224,'[1]Unit factor_selected'!$F$3:$AC$346,'[1]Unit factor_selected'!M$1,FALSE)</f>
        <v>0.13935193645946101</v>
      </c>
      <c r="AV224" s="7">
        <f>VLOOKUP($H224,'[1]Unit factor_selected'!$F$3:$AC$346,'[1]Unit factor_selected'!N$1,FALSE)</f>
        <v>1.8393533107053399</v>
      </c>
      <c r="AW224" s="7">
        <f>VLOOKUP($H224,'[1]Unit factor_selected'!$F$3:$AC$346,'[1]Unit factor_selected'!O$1,FALSE)</f>
        <v>2.2811563913987102E-3</v>
      </c>
      <c r="AX224" s="5">
        <f>VLOOKUP($H224,'[1]Unit factor_selected'!$F$3:$AC$346,'[1]Unit factor_selected'!P$1,FALSE)</f>
        <v>0.54780118011764201</v>
      </c>
      <c r="AY224" s="7">
        <f>VLOOKUP($H224,'[1]Unit factor_selected'!$F$3:$AC$346,'[1]Unit factor_selected'!Q$1,FALSE)</f>
        <v>0.19160485974528299</v>
      </c>
      <c r="AZ224" s="5">
        <f>VLOOKUP($H224,'[1]Unit factor_selected'!$F$3:$AC$346,'[1]Unit factor_selected'!R$1,FALSE)</f>
        <v>22.963963995083699</v>
      </c>
      <c r="BA224" s="7">
        <f>VLOOKUP($H224,'[1]Unit factor_selected'!$F$3:$AC$346,'[1]Unit factor_selected'!S$1,FALSE)</f>
        <v>9.4175070672135E-2</v>
      </c>
      <c r="BB224" s="7">
        <f>VLOOKUP($H224,'[1]Unit factor_selected'!$F$3:$AC$346,'[1]Unit factor_selected'!T$1,FALSE)</f>
        <v>-2.7366001264784501E-2</v>
      </c>
      <c r="BC224" s="7">
        <f>VLOOKUP($H224,'[1]Unit factor_selected'!$F$3:$AC$346,'[1]Unit factor_selected'!U$1,FALSE)</f>
        <v>2.2892798448499798</v>
      </c>
      <c r="BD224" s="7">
        <f>VLOOKUP($H224,'[1]Unit factor_selected'!$F$3:$AC$346,'[1]Unit factor_selected'!V$1,FALSE)</f>
        <v>5.9787977509288102E-5</v>
      </c>
      <c r="BE224" s="7">
        <f>VLOOKUP($H224,'[1]Unit factor_selected'!$F$3:$AC$346,'[1]Unit factor_selected'!W$1,FALSE)</f>
        <v>8.4299195062595103E-2</v>
      </c>
      <c r="BF224" s="7">
        <f>VLOOKUP($H224,'[1]Unit factor_selected'!$F$3:$AC$346,'[1]Unit factor_selected'!X$1,FALSE)</f>
        <v>3.6358231228959198E-3</v>
      </c>
      <c r="BG224" s="7">
        <f>VLOOKUP($H224,'[1]Unit factor_selected'!$F$3:$AC$346,'[1]Unit factor_selected'!Y$1,FALSE)</f>
        <v>3.7557357710775699E-3</v>
      </c>
      <c r="BH224" s="7">
        <f>VLOOKUP($H224,'[1]Unit factor_selected'!$F$3:$AC$346,'[1]Unit factor_selected'!Z$1,FALSE)</f>
        <v>4.8487539678348601E-7</v>
      </c>
      <c r="BI224" s="7">
        <f>VLOOKUP($H224,'[1]Unit factor_selected'!$F$3:$AC$346,'[1]Unit factor_selected'!AA$1,FALSE)</f>
        <v>4.3458285816878701E-3</v>
      </c>
      <c r="BJ224" s="5">
        <f>VLOOKUP($H224,'[1]Unit factor_selected'!$F$3:$AC$346,'[1]Unit factor_selected'!AB$1,FALSE)</f>
        <v>17.608002258697798</v>
      </c>
      <c r="BK224" s="77">
        <f>VLOOKUP($H224,'[1]Unit factor_selected'!$F$3:$AC$346,'[1]Unit factor_selected'!AC$1,FALSE)</f>
        <v>1.7998824665686801E-2</v>
      </c>
    </row>
    <row r="225" spans="2:63" x14ac:dyDescent="0.2">
      <c r="B225" s="61"/>
      <c r="C225" s="61"/>
      <c r="D225" s="111"/>
      <c r="E225" s="122"/>
      <c r="F225" s="79"/>
      <c r="G225" s="80" t="str">
        <f>'[1]Unit factor_selected'!E72</f>
        <v>RER</v>
      </c>
      <c r="H225" s="81" t="str">
        <f>'[1]Unit factor_selected'!F72</f>
        <v>4ff6d113-2cc7-3603-9baf-becfd43c7db6</v>
      </c>
      <c r="I225" s="82">
        <f t="shared" si="128"/>
        <v>0</v>
      </c>
      <c r="J225" s="83"/>
      <c r="K225" s="164"/>
      <c r="L225" s="69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137"/>
      <c r="AA225" s="168">
        <f>$I225*K$221</f>
        <v>0</v>
      </c>
      <c r="AB225" s="35">
        <f t="shared" si="127"/>
        <v>0</v>
      </c>
      <c r="AC225" s="35">
        <f t="shared" si="127"/>
        <v>0</v>
      </c>
      <c r="AD225" s="35">
        <f t="shared" si="127"/>
        <v>0</v>
      </c>
      <c r="AE225" s="35">
        <f t="shared" si="127"/>
        <v>0</v>
      </c>
      <c r="AF225" s="35">
        <f t="shared" si="127"/>
        <v>0</v>
      </c>
      <c r="AG225" s="35">
        <f t="shared" si="127"/>
        <v>0</v>
      </c>
      <c r="AH225" s="35">
        <f t="shared" si="127"/>
        <v>0</v>
      </c>
      <c r="AI225" s="35">
        <f t="shared" si="127"/>
        <v>0</v>
      </c>
      <c r="AJ225" s="35">
        <f t="shared" si="127"/>
        <v>0</v>
      </c>
      <c r="AK225" s="35">
        <f t="shared" si="127"/>
        <v>0</v>
      </c>
      <c r="AL225" s="35">
        <f t="shared" si="127"/>
        <v>0</v>
      </c>
      <c r="AM225" s="35">
        <f t="shared" si="127"/>
        <v>0</v>
      </c>
      <c r="AN225" s="35">
        <f t="shared" si="127"/>
        <v>0</v>
      </c>
      <c r="AO225" s="35">
        <f t="shared" si="127"/>
        <v>0</v>
      </c>
      <c r="AP225" s="153">
        <f t="shared" si="127"/>
        <v>0</v>
      </c>
      <c r="AQ225" s="75" t="str">
        <f>VLOOKUP($H225,'[1]Unit factor_selected'!$F$3:$AC$346,'[1]Unit factor_selected'!H$1,FALSE)</f>
        <v>kg</v>
      </c>
      <c r="AR225" s="76">
        <f>VLOOKUP($H225,'[1]Unit factor_selected'!$F$3:$AC$346,'[1]Unit factor_selected'!J$1,FALSE)</f>
        <v>0.423420188599679</v>
      </c>
      <c r="AS225" s="6">
        <f>VLOOKUP($H225,'[1]Unit factor_selected'!$F$3:$AC$346,'[1]Unit factor_selected'!K$1,FALSE)</f>
        <v>8.0458140777818201</v>
      </c>
      <c r="AT225" s="7">
        <f>VLOOKUP($H225,'[1]Unit factor_selected'!$F$3:$AC$346,'[1]Unit factor_selected'!L$1,FALSE)</f>
        <v>4.4793464392792297E-3</v>
      </c>
      <c r="AU225" s="5">
        <f>VLOOKUP($H225,'[1]Unit factor_selected'!$F$3:$AC$346,'[1]Unit factor_selected'!M$1,FALSE)</f>
        <v>0.115387102034424</v>
      </c>
      <c r="AV225" s="7">
        <f>VLOOKUP($H225,'[1]Unit factor_selected'!$F$3:$AC$346,'[1]Unit factor_selected'!N$1,FALSE)</f>
        <v>1.4533303545504701</v>
      </c>
      <c r="AW225" s="7">
        <f>VLOOKUP($H225,'[1]Unit factor_selected'!$F$3:$AC$346,'[1]Unit factor_selected'!O$1,FALSE)</f>
        <v>1.7981817352210399E-3</v>
      </c>
      <c r="AX225" s="5">
        <f>VLOOKUP($H225,'[1]Unit factor_selected'!$F$3:$AC$346,'[1]Unit factor_selected'!P$1,FALSE)</f>
        <v>0.43141976286886802</v>
      </c>
      <c r="AY225" s="7">
        <f>VLOOKUP($H225,'[1]Unit factor_selected'!$F$3:$AC$346,'[1]Unit factor_selected'!Q$1,FALSE)</f>
        <v>0.16500235425926199</v>
      </c>
      <c r="AZ225" s="5">
        <f>VLOOKUP($H225,'[1]Unit factor_selected'!$F$3:$AC$346,'[1]Unit factor_selected'!R$1,FALSE)</f>
        <v>21.6651935909785</v>
      </c>
      <c r="BA225" s="7">
        <f>VLOOKUP($H225,'[1]Unit factor_selected'!$F$3:$AC$346,'[1]Unit factor_selected'!S$1,FALSE)</f>
        <v>6.4922069771519E-2</v>
      </c>
      <c r="BB225" s="7">
        <f>VLOOKUP($H225,'[1]Unit factor_selected'!$F$3:$AC$346,'[1]Unit factor_selected'!T$1,FALSE)</f>
        <v>-1.9393157874885301E-2</v>
      </c>
      <c r="BC225" s="7">
        <f>VLOOKUP($H225,'[1]Unit factor_selected'!$F$3:$AC$346,'[1]Unit factor_selected'!U$1,FALSE)</f>
        <v>1.86000197620767</v>
      </c>
      <c r="BD225" s="7">
        <f>VLOOKUP($H225,'[1]Unit factor_selected'!$F$3:$AC$346,'[1]Unit factor_selected'!V$1,FALSE)</f>
        <v>4.3632474811073398E-5</v>
      </c>
      <c r="BE225" s="7">
        <f>VLOOKUP($H225,'[1]Unit factor_selected'!$F$3:$AC$346,'[1]Unit factor_selected'!W$1,FALSE)</f>
        <v>6.5542349552175194E-2</v>
      </c>
      <c r="BF225" s="7">
        <f>VLOOKUP($H225,'[1]Unit factor_selected'!$F$3:$AC$346,'[1]Unit factor_selected'!X$1,FALSE)</f>
        <v>2.7062812640419099E-3</v>
      </c>
      <c r="BG225" s="7">
        <f>VLOOKUP($H225,'[1]Unit factor_selected'!$F$3:$AC$346,'[1]Unit factor_selected'!Y$1,FALSE)</f>
        <v>2.8110305665037102E-3</v>
      </c>
      <c r="BH225" s="7">
        <f>VLOOKUP($H225,'[1]Unit factor_selected'!$F$3:$AC$346,'[1]Unit factor_selected'!Z$1,FALSE)</f>
        <v>4.0635844771842002E-7</v>
      </c>
      <c r="BI225" s="7">
        <f>VLOOKUP($H225,'[1]Unit factor_selected'!$F$3:$AC$346,'[1]Unit factor_selected'!AA$1,FALSE)</f>
        <v>1.3503435727307301E-2</v>
      </c>
      <c r="BJ225" s="5">
        <f>VLOOKUP($H225,'[1]Unit factor_selected'!$F$3:$AC$346,'[1]Unit factor_selected'!AB$1,FALSE)</f>
        <v>132.217332616845</v>
      </c>
      <c r="BK225" s="77">
        <f>VLOOKUP($H225,'[1]Unit factor_selected'!$F$3:$AC$346,'[1]Unit factor_selected'!AC$1,FALSE)</f>
        <v>1.67544884197454E-2</v>
      </c>
    </row>
    <row r="226" spans="2:63" s="9" customFormat="1" x14ac:dyDescent="0.2">
      <c r="B226" s="61"/>
      <c r="C226" s="61"/>
      <c r="D226" s="40" t="str">
        <f>C326</f>
        <v>Assembly</v>
      </c>
      <c r="E226" s="40" t="str">
        <f>E326</f>
        <v>Electricity</v>
      </c>
      <c r="F226" s="123" t="str">
        <f>F133</f>
        <v>market for electricity, medium voltage | electricity, medium voltage | Cutoff</v>
      </c>
      <c r="G226" s="43" t="str">
        <f>G170</f>
        <v>US</v>
      </c>
      <c r="H226" s="124" t="str">
        <f>H170</f>
        <v>c8427d94-a0eb-34c5-b306-c01919d79911</v>
      </c>
      <c r="I226" s="45">
        <f>'[1]LIB components'!C3</f>
        <v>0.1</v>
      </c>
      <c r="J226" s="235">
        <f>SUM(I226:I230)</f>
        <v>1</v>
      </c>
      <c r="K226" s="161">
        <f>SUM('[1]EV proj_BAU'!R$77:R$80)*'[1]LIB Maf LCIA'!$C$124</f>
        <v>6.8778432E-2</v>
      </c>
      <c r="L226" s="49">
        <f>SUM('[1]EV proj_BAU'!S$77:S$80)*'[1]LIB Maf LCIA'!$C$124</f>
        <v>7.038432E-2</v>
      </c>
      <c r="M226" s="49">
        <f>SUM('[1]EV proj_BAU'!T$77:T$80)*'[1]LIB Maf LCIA'!$C$124</f>
        <v>6.8666303999999997E-2</v>
      </c>
      <c r="N226" s="49">
        <f>SUM('[1]EV proj_BAU'!U$77:U$80)*'[1]LIB Maf LCIA'!$C$124</f>
        <v>8.1760608000000012E-2</v>
      </c>
      <c r="O226" s="49">
        <f>SUM('[1]EV proj_BAU'!V$77:V$80)*'[1]LIB Maf LCIA'!$C$124</f>
        <v>6.9737088000000003E-2</v>
      </c>
      <c r="P226" s="49">
        <f>SUM('[1]EV proj_BAU'!W$77:W$80)*'[1]LIB Maf LCIA'!$C$124</f>
        <v>6.8566080000000001E-2</v>
      </c>
      <c r="Q226" s="49">
        <f>SUM('[1]EV proj_BAU'!AF$77:AF$80)*'[1]LIB Maf LCIA'!$C$124</f>
        <v>5.4743151676452412E-2</v>
      </c>
      <c r="R226" s="49">
        <f>SUM('[1]EV proj_BAU'!AJ$77:AJ$80)*'[1]LIB Maf LCIA'!$C$124</f>
        <v>0.10601967930389194</v>
      </c>
      <c r="S226" s="49">
        <f>SUM('[1]EV proj_BAU'!X$77:X$80)*'[1]LIB Maf LCIA'!$C$124</f>
        <v>0.132023424</v>
      </c>
      <c r="T226" s="49">
        <f>SUM('[1]EV proj_BAU'!Y$77:Y$80)*'[1]LIB Maf LCIA'!$C$124</f>
        <v>0.135177408</v>
      </c>
      <c r="U226" s="49">
        <f>SUM('[1]EV proj_BAU'!Z$77:Z$80)*'[1]LIB Maf LCIA'!$C$124</f>
        <v>0.131896704</v>
      </c>
      <c r="V226" s="49">
        <f>SUM('[1]EV proj_BAU'!AA$77:AA$80)*'[1]LIB Maf LCIA'!$C$124</f>
        <v>4.3436108799999998E-2</v>
      </c>
      <c r="W226" s="49">
        <f>SUM('[1]EV proj_BAU'!AB$77:AB$80)*'[1]LIB Maf LCIA'!$C$124</f>
        <v>0.13397606399999998</v>
      </c>
      <c r="X226" s="49">
        <f>SUM('[1]EV proj_BAU'!AC$77:AC$80)*'[1]LIB Maf LCIA'!$C$124</f>
        <v>0.13168185600000001</v>
      </c>
      <c r="Y226" s="49">
        <f>SUM('[1]EV proj_BAU'!AG$77:AG$80)*'[1]LIB Maf LCIA'!$C$124</f>
        <v>8.4717040643488645E-2</v>
      </c>
      <c r="Z226" s="127">
        <f>SUM('[1]EV proj_BAU'!AK$77:AK$80)*'[1]LIB Maf LCIA'!$C$124</f>
        <v>0.1224063987017654</v>
      </c>
      <c r="AA226" s="73">
        <f>$I226*K$226</f>
        <v>6.8778432000000007E-3</v>
      </c>
      <c r="AB226" s="73">
        <f t="shared" ref="AB226:AP230" si="129">$I226*L$226</f>
        <v>7.0384320000000007E-3</v>
      </c>
      <c r="AC226" s="73">
        <f t="shared" si="129"/>
        <v>6.8666304000000004E-3</v>
      </c>
      <c r="AD226" s="73">
        <f t="shared" si="129"/>
        <v>8.1760608000000009E-3</v>
      </c>
      <c r="AE226" s="73">
        <f t="shared" si="129"/>
        <v>6.9737088000000006E-3</v>
      </c>
      <c r="AF226" s="73">
        <f t="shared" si="129"/>
        <v>6.8566080000000001E-3</v>
      </c>
      <c r="AG226" s="73">
        <f t="shared" si="129"/>
        <v>5.4743151676452419E-3</v>
      </c>
      <c r="AH226" s="73">
        <f t="shared" si="129"/>
        <v>1.0601967930389195E-2</v>
      </c>
      <c r="AI226" s="73">
        <f t="shared" si="129"/>
        <v>1.3202342400000001E-2</v>
      </c>
      <c r="AJ226" s="73">
        <f t="shared" si="129"/>
        <v>1.3517740800000001E-2</v>
      </c>
      <c r="AK226" s="73">
        <f t="shared" si="129"/>
        <v>1.3189670400000001E-2</v>
      </c>
      <c r="AL226" s="73">
        <f t="shared" si="129"/>
        <v>4.3436108800000003E-3</v>
      </c>
      <c r="AM226" s="73">
        <f t="shared" si="129"/>
        <v>1.3397606399999998E-2</v>
      </c>
      <c r="AN226" s="73">
        <f t="shared" si="129"/>
        <v>1.3168185600000002E-2</v>
      </c>
      <c r="AO226" s="73">
        <f t="shared" si="129"/>
        <v>8.4717040643488648E-3</v>
      </c>
      <c r="AP226" s="73">
        <f t="shared" si="129"/>
        <v>1.224063987017654E-2</v>
      </c>
      <c r="AQ226" s="13" t="str">
        <f>VLOOKUP($H226,'[1]Unit factor_selected'!$F$3:$AC$346,'[1]Unit factor_selected'!H$1,FALSE)</f>
        <v>kWh</v>
      </c>
      <c r="AR226" s="131">
        <f>VLOOKUP($H226,'[1]Unit factor_selected'!$F$3:$AC$346,'[1]Unit factor_selected'!J$1,FALSE)</f>
        <v>0.51356071017077598</v>
      </c>
      <c r="AS226" s="267">
        <f>VLOOKUP($H226,'[1]Unit factor_selected'!$F$3:$AC$346,'[1]Unit factor_selected'!K$1,FALSE)</f>
        <v>9.7980290474973906</v>
      </c>
      <c r="AT226" s="268">
        <f>VLOOKUP($H226,'[1]Unit factor_selected'!$F$3:$AC$346,'[1]Unit factor_selected'!L$1,FALSE)</f>
        <v>1.05044535305605E-3</v>
      </c>
      <c r="AU226" s="132">
        <f>VLOOKUP($H226,'[1]Unit factor_selected'!$F$3:$AC$346,'[1]Unit factor_selected'!M$1,FALSE)</f>
        <v>0.14601518715266901</v>
      </c>
      <c r="AV226" s="268">
        <f>VLOOKUP($H226,'[1]Unit factor_selected'!$F$3:$AC$346,'[1]Unit factor_selected'!N$1,FALSE)</f>
        <v>1.5122761355858E-2</v>
      </c>
      <c r="AW226" s="268">
        <f>VLOOKUP($H226,'[1]Unit factor_selected'!$F$3:$AC$346,'[1]Unit factor_selected'!O$1,FALSE)</f>
        <v>2.91307908682079E-4</v>
      </c>
      <c r="AX226" s="132">
        <f>VLOOKUP($H226,'[1]Unit factor_selected'!$F$3:$AC$346,'[1]Unit factor_selected'!P$1,FALSE)</f>
        <v>0.52160712549542898</v>
      </c>
      <c r="AY226" s="268">
        <f>VLOOKUP($H226,'[1]Unit factor_selected'!$F$3:$AC$346,'[1]Unit factor_selected'!Q$1,FALSE)</f>
        <v>2.1702994608386102E-2</v>
      </c>
      <c r="AZ226" s="132">
        <f>VLOOKUP($H226,'[1]Unit factor_selected'!$F$3:$AC$346,'[1]Unit factor_selected'!R$1,FALSE)</f>
        <v>0.427624273036463</v>
      </c>
      <c r="BA226" s="268">
        <f>VLOOKUP($H226,'[1]Unit factor_selected'!$F$3:$AC$346,'[1]Unit factor_selected'!S$1,FALSE)</f>
        <v>0.10895212603589199</v>
      </c>
      <c r="BB226" s="268">
        <f>VLOOKUP($H226,'[1]Unit factor_selected'!$F$3:$AC$346,'[1]Unit factor_selected'!T$1,FALSE)</f>
        <v>2.4258290731627502E-3</v>
      </c>
      <c r="BC226" s="268">
        <f>VLOOKUP($H226,'[1]Unit factor_selected'!$F$3:$AC$346,'[1]Unit factor_selected'!U$1,FALSE)</f>
        <v>1.98844341438464E-2</v>
      </c>
      <c r="BD226" s="268">
        <f>VLOOKUP($H226,'[1]Unit factor_selected'!$F$3:$AC$346,'[1]Unit factor_selected'!V$1,FALSE)</f>
        <v>2.0768878749921599E-5</v>
      </c>
      <c r="BE226" s="268">
        <f>VLOOKUP($H226,'[1]Unit factor_selected'!$F$3:$AC$346,'[1]Unit factor_selected'!W$1,FALSE)</f>
        <v>4.20143039530467E-4</v>
      </c>
      <c r="BF226" s="268">
        <f>VLOOKUP($H226,'[1]Unit factor_selected'!$F$3:$AC$346,'[1]Unit factor_selected'!X$1,FALSE)</f>
        <v>5.9654327586961995E-4</v>
      </c>
      <c r="BG226" s="268">
        <f>VLOOKUP($H226,'[1]Unit factor_selected'!$F$3:$AC$346,'[1]Unit factor_selected'!Y$1,FALSE)</f>
        <v>6.0959721536207499E-4</v>
      </c>
      <c r="BH226" s="268">
        <f>VLOOKUP($H226,'[1]Unit factor_selected'!$F$3:$AC$346,'[1]Unit factor_selected'!Z$1,FALSE)</f>
        <v>1.9732399390914601E-7</v>
      </c>
      <c r="BI226" s="268">
        <f>VLOOKUP($H226,'[1]Unit factor_selected'!$F$3:$AC$346,'[1]Unit factor_selected'!AA$1,FALSE)</f>
        <v>1.1922869355695501E-3</v>
      </c>
      <c r="BJ226" s="132">
        <f>VLOOKUP($H226,'[1]Unit factor_selected'!$F$3:$AC$346,'[1]Unit factor_selected'!AB$1,FALSE)</f>
        <v>0.35959326900184702</v>
      </c>
      <c r="BK226" s="269">
        <f>VLOOKUP($H226,'[1]Unit factor_selected'!$F$3:$AC$346,'[1]Unit factor_selected'!AC$1,FALSE)</f>
        <v>4.1351653880876303E-3</v>
      </c>
    </row>
    <row r="227" spans="2:63" s="9" customFormat="1" x14ac:dyDescent="0.2">
      <c r="B227" s="61"/>
      <c r="C227" s="61"/>
      <c r="D227" s="40"/>
      <c r="E227" s="40"/>
      <c r="F227" s="134"/>
      <c r="G227" s="64" t="str">
        <f t="shared" ref="G227:H235" si="130">G171</f>
        <v>CN</v>
      </c>
      <c r="H227" s="10" t="str">
        <f t="shared" si="130"/>
        <v>2f8c8b91-331c-3e43-a127-1c812d3073f6</v>
      </c>
      <c r="I227" s="65">
        <f>'[1]LIB components'!C4</f>
        <v>0.65</v>
      </c>
      <c r="J227" s="237"/>
      <c r="K227" s="164"/>
      <c r="L227" s="69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137"/>
      <c r="AA227" s="73">
        <f t="shared" ref="AA227:AA230" si="131">$I227*K$226</f>
        <v>4.4705980800000003E-2</v>
      </c>
      <c r="AB227" s="73">
        <f t="shared" si="129"/>
        <v>4.5749808000000003E-2</v>
      </c>
      <c r="AC227" s="73">
        <f t="shared" si="129"/>
        <v>4.4633097599999998E-2</v>
      </c>
      <c r="AD227" s="73">
        <f t="shared" si="129"/>
        <v>5.3144395200000007E-2</v>
      </c>
      <c r="AE227" s="73">
        <f t="shared" si="129"/>
        <v>4.5329107200000003E-2</v>
      </c>
      <c r="AF227" s="73">
        <f t="shared" si="129"/>
        <v>4.4567952000000001E-2</v>
      </c>
      <c r="AG227" s="73">
        <f t="shared" si="129"/>
        <v>3.558304858969407E-2</v>
      </c>
      <c r="AH227" s="73">
        <f t="shared" si="129"/>
        <v>6.8912791547529773E-2</v>
      </c>
      <c r="AI227" s="73">
        <f t="shared" si="129"/>
        <v>8.5815225600000003E-2</v>
      </c>
      <c r="AJ227" s="73">
        <f t="shared" si="129"/>
        <v>8.7865315200000002E-2</v>
      </c>
      <c r="AK227" s="73">
        <f t="shared" si="129"/>
        <v>8.5732857600000004E-2</v>
      </c>
      <c r="AL227" s="73">
        <f t="shared" si="129"/>
        <v>2.8233470720000001E-2</v>
      </c>
      <c r="AM227" s="73">
        <f t="shared" si="129"/>
        <v>8.7084441599999993E-2</v>
      </c>
      <c r="AN227" s="73">
        <f t="shared" si="129"/>
        <v>8.559320640000001E-2</v>
      </c>
      <c r="AO227" s="73">
        <f t="shared" si="129"/>
        <v>5.506607641826762E-2</v>
      </c>
      <c r="AP227" s="73">
        <f t="shared" si="129"/>
        <v>7.9564159156147507E-2</v>
      </c>
      <c r="AQ227" s="22" t="str">
        <f>VLOOKUP($H227,'[1]Unit factor_selected'!$F$3:$AC$346,'[1]Unit factor_selected'!H$1,FALSE)</f>
        <v>kWh</v>
      </c>
      <c r="AR227" s="141">
        <f>VLOOKUP($H227,'[1]Unit factor_selected'!$F$3:$AC$346,'[1]Unit factor_selected'!J$1,FALSE)</f>
        <v>0.68746296560428899</v>
      </c>
      <c r="AS227" s="144">
        <f>VLOOKUP($H227,'[1]Unit factor_selected'!$F$3:$AC$346,'[1]Unit factor_selected'!K$1,FALSE)</f>
        <v>9.7010033787044794</v>
      </c>
      <c r="AT227" s="270">
        <f>VLOOKUP($H227,'[1]Unit factor_selected'!$F$3:$AC$346,'[1]Unit factor_selected'!L$1,FALSE)</f>
        <v>9.9226057000681802E-4</v>
      </c>
      <c r="AU227" s="142">
        <f>VLOOKUP($H227,'[1]Unit factor_selected'!$F$3:$AC$346,'[1]Unit factor_selected'!M$1,FALSE)</f>
        <v>0.148842974490274</v>
      </c>
      <c r="AV227" s="270">
        <f>VLOOKUP($H227,'[1]Unit factor_selected'!$F$3:$AC$346,'[1]Unit factor_selected'!N$1,FALSE)</f>
        <v>1.4762475304844201E-2</v>
      </c>
      <c r="AW227" s="270">
        <f>VLOOKUP($H227,'[1]Unit factor_selected'!$F$3:$AC$346,'[1]Unit factor_selected'!O$1,FALSE)</f>
        <v>1.17912616833355E-4</v>
      </c>
      <c r="AX227" s="142">
        <f>VLOOKUP($H227,'[1]Unit factor_selected'!$F$3:$AC$346,'[1]Unit factor_selected'!P$1,FALSE)</f>
        <v>0.70661367936612995</v>
      </c>
      <c r="AY227" s="270">
        <f>VLOOKUP($H227,'[1]Unit factor_selected'!$F$3:$AC$346,'[1]Unit factor_selected'!Q$1,FALSE)</f>
        <v>2.2040527160046699E-2</v>
      </c>
      <c r="AZ227" s="142">
        <f>VLOOKUP($H227,'[1]Unit factor_selected'!$F$3:$AC$346,'[1]Unit factor_selected'!R$1,FALSE)</f>
        <v>0.33196991561305</v>
      </c>
      <c r="BA227" s="270">
        <f>VLOOKUP($H227,'[1]Unit factor_selected'!$F$3:$AC$346,'[1]Unit factor_selected'!S$1,FALSE)</f>
        <v>9.1474678776494595E-2</v>
      </c>
      <c r="BB227" s="270">
        <f>VLOOKUP($H227,'[1]Unit factor_selected'!$F$3:$AC$346,'[1]Unit factor_selected'!T$1,FALSE)</f>
        <v>1.11973114173334E-3</v>
      </c>
      <c r="BC227" s="270">
        <f>VLOOKUP($H227,'[1]Unit factor_selected'!$F$3:$AC$346,'[1]Unit factor_selected'!U$1,FALSE)</f>
        <v>1.90732781196748E-2</v>
      </c>
      <c r="BD227" s="270">
        <f>VLOOKUP($H227,'[1]Unit factor_selected'!$F$3:$AC$346,'[1]Unit factor_selected'!V$1,FALSE)</f>
        <v>9.2699226365137902E-6</v>
      </c>
      <c r="BE227" s="270">
        <f>VLOOKUP($H227,'[1]Unit factor_selected'!$F$3:$AC$346,'[1]Unit factor_selected'!W$1,FALSE)</f>
        <v>4.5105351350897501E-4</v>
      </c>
      <c r="BF227" s="270">
        <f>VLOOKUP($H227,'[1]Unit factor_selected'!$F$3:$AC$346,'[1]Unit factor_selected'!X$1,FALSE)</f>
        <v>1.8178025091641801E-3</v>
      </c>
      <c r="BG227" s="270">
        <f>VLOOKUP($H227,'[1]Unit factor_selected'!$F$3:$AC$346,'[1]Unit factor_selected'!Y$1,FALSE)</f>
        <v>1.82493150768991E-3</v>
      </c>
      <c r="BH227" s="270">
        <f>VLOOKUP($H227,'[1]Unit factor_selected'!$F$3:$AC$346,'[1]Unit factor_selected'!Z$1,FALSE)</f>
        <v>1.7392652392117499E-7</v>
      </c>
      <c r="BI227" s="270">
        <f>VLOOKUP($H227,'[1]Unit factor_selected'!$F$3:$AC$346,'[1]Unit factor_selected'!AA$1,FALSE)</f>
        <v>2.2210853876581099E-3</v>
      </c>
      <c r="BJ227" s="142">
        <f>VLOOKUP($H227,'[1]Unit factor_selected'!$F$3:$AC$346,'[1]Unit factor_selected'!AB$1,FALSE)</f>
        <v>0.60830408954433701</v>
      </c>
      <c r="BK227" s="145">
        <f>VLOOKUP($H227,'[1]Unit factor_selected'!$F$3:$AC$346,'[1]Unit factor_selected'!AC$1,FALSE)</f>
        <v>2.0768753694455902E-3</v>
      </c>
    </row>
    <row r="228" spans="2:63" s="9" customFormat="1" x14ac:dyDescent="0.2">
      <c r="B228" s="61"/>
      <c r="C228" s="61"/>
      <c r="D228" s="40"/>
      <c r="E228" s="40"/>
      <c r="F228" s="134"/>
      <c r="G228" s="64" t="str">
        <f t="shared" si="130"/>
        <v>JP</v>
      </c>
      <c r="H228" s="10" t="str">
        <f t="shared" si="130"/>
        <v>dc1099ef-8bc9-38e6-a899-4ebfe8b58820</v>
      </c>
      <c r="I228" s="65">
        <f>'[1]LIB components'!C5</f>
        <v>0.19</v>
      </c>
      <c r="J228" s="237"/>
      <c r="K228" s="164"/>
      <c r="L228" s="69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137"/>
      <c r="AA228" s="73">
        <f t="shared" si="131"/>
        <v>1.3067902080000001E-2</v>
      </c>
      <c r="AB228" s="73">
        <f t="shared" si="129"/>
        <v>1.33730208E-2</v>
      </c>
      <c r="AC228" s="73">
        <f t="shared" si="129"/>
        <v>1.304659776E-2</v>
      </c>
      <c r="AD228" s="73">
        <f t="shared" si="129"/>
        <v>1.5534515520000002E-2</v>
      </c>
      <c r="AE228" s="73">
        <f t="shared" si="129"/>
        <v>1.325004672E-2</v>
      </c>
      <c r="AF228" s="73">
        <f t="shared" si="129"/>
        <v>1.3027555200000001E-2</v>
      </c>
      <c r="AG228" s="73">
        <f t="shared" si="129"/>
        <v>1.0401198818525959E-2</v>
      </c>
      <c r="AH228" s="73">
        <f t="shared" si="129"/>
        <v>2.0143739067739471E-2</v>
      </c>
      <c r="AI228" s="73">
        <f t="shared" si="129"/>
        <v>2.5084450559999999E-2</v>
      </c>
      <c r="AJ228" s="73">
        <f t="shared" si="129"/>
        <v>2.5683707520000001E-2</v>
      </c>
      <c r="AK228" s="73">
        <f t="shared" si="129"/>
        <v>2.5060373760000001E-2</v>
      </c>
      <c r="AL228" s="73">
        <f t="shared" si="129"/>
        <v>8.2528606719999998E-3</v>
      </c>
      <c r="AM228" s="73">
        <f t="shared" si="129"/>
        <v>2.5455452159999996E-2</v>
      </c>
      <c r="AN228" s="73">
        <f t="shared" si="129"/>
        <v>2.5019552640000001E-2</v>
      </c>
      <c r="AO228" s="73">
        <f t="shared" si="129"/>
        <v>1.6096237722262843E-2</v>
      </c>
      <c r="AP228" s="73">
        <f t="shared" si="129"/>
        <v>2.3257215753335427E-2</v>
      </c>
      <c r="AQ228" s="22" t="str">
        <f>VLOOKUP($H228,'[1]Unit factor_selected'!$F$3:$AC$346,'[1]Unit factor_selected'!H$1,FALSE)</f>
        <v>kWh</v>
      </c>
      <c r="AR228" s="141">
        <f>VLOOKUP($H228,'[1]Unit factor_selected'!$F$3:$AC$346,'[1]Unit factor_selected'!J$1,FALSE)</f>
        <v>0.41450650291678098</v>
      </c>
      <c r="AS228" s="144">
        <f>VLOOKUP($H228,'[1]Unit factor_selected'!$F$3:$AC$346,'[1]Unit factor_selected'!K$1,FALSE)</f>
        <v>8.3367300508058904</v>
      </c>
      <c r="AT228" s="270">
        <f>VLOOKUP($H228,'[1]Unit factor_selected'!$F$3:$AC$346,'[1]Unit factor_selected'!L$1,FALSE)</f>
        <v>4.70337261621905E-4</v>
      </c>
      <c r="AU228" s="142">
        <f>VLOOKUP($H228,'[1]Unit factor_selected'!$F$3:$AC$346,'[1]Unit factor_selected'!M$1,FALSE)</f>
        <v>0.111943226159109</v>
      </c>
      <c r="AV228" s="270">
        <f>VLOOKUP($H228,'[1]Unit factor_selected'!$F$3:$AC$346,'[1]Unit factor_selected'!N$1,FALSE)</f>
        <v>1.25811012052375E-2</v>
      </c>
      <c r="AW228" s="270">
        <f>VLOOKUP($H228,'[1]Unit factor_selected'!$F$3:$AC$346,'[1]Unit factor_selected'!O$1,FALSE)</f>
        <v>8.9372407623357496E-5</v>
      </c>
      <c r="AX228" s="142">
        <f>VLOOKUP($H228,'[1]Unit factor_selected'!$F$3:$AC$346,'[1]Unit factor_selected'!P$1,FALSE)</f>
        <v>0.42140331288079302</v>
      </c>
      <c r="AY228" s="270">
        <f>VLOOKUP($H228,'[1]Unit factor_selected'!$F$3:$AC$346,'[1]Unit factor_selected'!Q$1,FALSE)</f>
        <v>1.5137898085976299E-2</v>
      </c>
      <c r="AZ228" s="142">
        <f>VLOOKUP($H228,'[1]Unit factor_selected'!$F$3:$AC$346,'[1]Unit factor_selected'!R$1,FALSE)</f>
        <v>0.18211602628431001</v>
      </c>
      <c r="BA228" s="270">
        <f>VLOOKUP($H228,'[1]Unit factor_selected'!$F$3:$AC$346,'[1]Unit factor_selected'!S$1,FALSE)</f>
        <v>8.4793123170334994E-2</v>
      </c>
      <c r="BB228" s="270">
        <f>VLOOKUP($H228,'[1]Unit factor_selected'!$F$3:$AC$346,'[1]Unit factor_selected'!T$1,FALSE)</f>
        <v>4.9120726538256897E-3</v>
      </c>
      <c r="BC228" s="270">
        <f>VLOOKUP($H228,'[1]Unit factor_selected'!$F$3:$AC$346,'[1]Unit factor_selected'!U$1,FALSE)</f>
        <v>1.5984857458058499E-2</v>
      </c>
      <c r="BD228" s="270">
        <f>VLOOKUP($H228,'[1]Unit factor_selected'!$F$3:$AC$346,'[1]Unit factor_selected'!V$1,FALSE)</f>
        <v>7.9979898120999704E-6</v>
      </c>
      <c r="BE228" s="270">
        <f>VLOOKUP($H228,'[1]Unit factor_selected'!$F$3:$AC$346,'[1]Unit factor_selected'!W$1,FALSE)</f>
        <v>5.8183001950795903E-4</v>
      </c>
      <c r="BF228" s="270">
        <f>VLOOKUP($H228,'[1]Unit factor_selected'!$F$3:$AC$346,'[1]Unit factor_selected'!X$1,FALSE)</f>
        <v>7.4379576374734803E-4</v>
      </c>
      <c r="BG228" s="270">
        <f>VLOOKUP($H228,'[1]Unit factor_selected'!$F$3:$AC$346,'[1]Unit factor_selected'!Y$1,FALSE)</f>
        <v>7.5874089752607802E-4</v>
      </c>
      <c r="BH228" s="270">
        <f>VLOOKUP($H228,'[1]Unit factor_selected'!$F$3:$AC$346,'[1]Unit factor_selected'!Z$1,FALSE)</f>
        <v>1.3452291425765E-7</v>
      </c>
      <c r="BI228" s="270">
        <f>VLOOKUP($H228,'[1]Unit factor_selected'!$F$3:$AC$346,'[1]Unit factor_selected'!AA$1,FALSE)</f>
        <v>1.35594163646376E-3</v>
      </c>
      <c r="BJ228" s="142">
        <f>VLOOKUP($H228,'[1]Unit factor_selected'!$F$3:$AC$346,'[1]Unit factor_selected'!AB$1,FALSE)</f>
        <v>0.47061637305181098</v>
      </c>
      <c r="BK228" s="145">
        <f>VLOOKUP($H228,'[1]Unit factor_selected'!$F$3:$AC$346,'[1]Unit factor_selected'!AC$1,FALSE)</f>
        <v>1.6840278154762599E-3</v>
      </c>
    </row>
    <row r="229" spans="2:63" s="9" customFormat="1" x14ac:dyDescent="0.2">
      <c r="B229" s="61"/>
      <c r="C229" s="61"/>
      <c r="D229" s="40"/>
      <c r="E229" s="40"/>
      <c r="F229" s="134"/>
      <c r="G229" s="64" t="str">
        <f t="shared" si="130"/>
        <v>KR</v>
      </c>
      <c r="H229" s="10" t="str">
        <f t="shared" si="130"/>
        <v>2fcc8944-1021-3349-ace4-288efc955cd1</v>
      </c>
      <c r="I229" s="65">
        <f>'[1]LIB components'!C6</f>
        <v>0.06</v>
      </c>
      <c r="J229" s="237"/>
      <c r="K229" s="164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137"/>
      <c r="AA229" s="73">
        <f t="shared" si="131"/>
        <v>4.1267059200000003E-3</v>
      </c>
      <c r="AB229" s="73">
        <f t="shared" si="129"/>
        <v>4.2230591999999996E-3</v>
      </c>
      <c r="AC229" s="73">
        <f t="shared" si="129"/>
        <v>4.1199782399999997E-3</v>
      </c>
      <c r="AD229" s="73">
        <f t="shared" si="129"/>
        <v>4.9056364800000004E-3</v>
      </c>
      <c r="AE229" s="73">
        <f t="shared" si="129"/>
        <v>4.1842252800000004E-3</v>
      </c>
      <c r="AF229" s="73">
        <f t="shared" si="129"/>
        <v>4.1139647999999997E-3</v>
      </c>
      <c r="AG229" s="73">
        <f t="shared" si="129"/>
        <v>3.2845891005871446E-3</v>
      </c>
      <c r="AH229" s="73">
        <f t="shared" si="129"/>
        <v>6.361180758233516E-3</v>
      </c>
      <c r="AI229" s="73">
        <f t="shared" si="129"/>
        <v>7.9214054399999994E-3</v>
      </c>
      <c r="AJ229" s="73">
        <f t="shared" si="129"/>
        <v>8.11064448E-3</v>
      </c>
      <c r="AK229" s="73">
        <f t="shared" si="129"/>
        <v>7.9138022400000001E-3</v>
      </c>
      <c r="AL229" s="73">
        <f t="shared" si="129"/>
        <v>2.6061665279999997E-3</v>
      </c>
      <c r="AM229" s="73">
        <f t="shared" si="129"/>
        <v>8.0385638399999987E-3</v>
      </c>
      <c r="AN229" s="73">
        <f t="shared" si="129"/>
        <v>7.9009113600000003E-3</v>
      </c>
      <c r="AO229" s="73">
        <f t="shared" si="129"/>
        <v>5.0830224386093185E-3</v>
      </c>
      <c r="AP229" s="73">
        <f t="shared" si="129"/>
        <v>7.3443839221059232E-3</v>
      </c>
      <c r="AQ229" s="22" t="str">
        <f>VLOOKUP($H229,'[1]Unit factor_selected'!$F$3:$AC$346,'[1]Unit factor_selected'!H$1,FALSE)</f>
        <v>kWh</v>
      </c>
      <c r="AR229" s="141">
        <f>VLOOKUP($H229,'[1]Unit factor_selected'!$F$3:$AC$346,'[1]Unit factor_selected'!J$1,FALSE)</f>
        <v>0.44882419692131298</v>
      </c>
      <c r="AS229" s="144">
        <f>VLOOKUP($H229,'[1]Unit factor_selected'!$F$3:$AC$346,'[1]Unit factor_selected'!K$1,FALSE)</f>
        <v>10.6797594704434</v>
      </c>
      <c r="AT229" s="270">
        <f>VLOOKUP($H229,'[1]Unit factor_selected'!$F$3:$AC$346,'[1]Unit factor_selected'!L$1,FALSE)</f>
        <v>4.9265264292420302E-4</v>
      </c>
      <c r="AU229" s="142">
        <f>VLOOKUP($H229,'[1]Unit factor_selected'!$F$3:$AC$346,'[1]Unit factor_selected'!M$1,FALSE)</f>
        <v>0.12623149246165999</v>
      </c>
      <c r="AV229" s="270">
        <f>VLOOKUP($H229,'[1]Unit factor_selected'!$F$3:$AC$346,'[1]Unit factor_selected'!N$1,FALSE)</f>
        <v>1.6968609446120098E-2</v>
      </c>
      <c r="AW229" s="270">
        <f>VLOOKUP($H229,'[1]Unit factor_selected'!$F$3:$AC$346,'[1]Unit factor_selected'!O$1,FALSE)</f>
        <v>2.7405747398636201E-4</v>
      </c>
      <c r="AX229" s="142">
        <f>VLOOKUP($H229,'[1]Unit factor_selected'!$F$3:$AC$346,'[1]Unit factor_selected'!P$1,FALSE)</f>
        <v>0.45253492451686</v>
      </c>
      <c r="AY229" s="270">
        <f>VLOOKUP($H229,'[1]Unit factor_selected'!$F$3:$AC$346,'[1]Unit factor_selected'!Q$1,FALSE)</f>
        <v>2.48684596265452E-2</v>
      </c>
      <c r="AZ229" s="142">
        <f>VLOOKUP($H229,'[1]Unit factor_selected'!$F$3:$AC$346,'[1]Unit factor_selected'!R$1,FALSE)</f>
        <v>0.42508296115309102</v>
      </c>
      <c r="BA229" s="270">
        <f>VLOOKUP($H229,'[1]Unit factor_selected'!$F$3:$AC$346,'[1]Unit factor_selected'!S$1,FALSE)</f>
        <v>0.191914630710534</v>
      </c>
      <c r="BB229" s="270">
        <f>VLOOKUP($H229,'[1]Unit factor_selected'!$F$3:$AC$346,'[1]Unit factor_selected'!T$1,FALSE)</f>
        <v>8.9421744425186196E-3</v>
      </c>
      <c r="BC229" s="270">
        <f>VLOOKUP($H229,'[1]Unit factor_selected'!$F$3:$AC$346,'[1]Unit factor_selected'!U$1,FALSE)</f>
        <v>2.2227062220125101E-2</v>
      </c>
      <c r="BD229" s="270">
        <f>VLOOKUP($H229,'[1]Unit factor_selected'!$F$3:$AC$346,'[1]Unit factor_selected'!V$1,FALSE)</f>
        <v>2.0839885011706401E-5</v>
      </c>
      <c r="BE229" s="270">
        <f>VLOOKUP($H229,'[1]Unit factor_selected'!$F$3:$AC$346,'[1]Unit factor_selected'!W$1,FALSE)</f>
        <v>5.9720515722452502E-4</v>
      </c>
      <c r="BF229" s="270">
        <f>VLOOKUP($H229,'[1]Unit factor_selected'!$F$3:$AC$346,'[1]Unit factor_selected'!X$1,FALSE)</f>
        <v>9.57080591438114E-4</v>
      </c>
      <c r="BG229" s="270">
        <f>VLOOKUP($H229,'[1]Unit factor_selected'!$F$3:$AC$346,'[1]Unit factor_selected'!Y$1,FALSE)</f>
        <v>9.6987712976880503E-4</v>
      </c>
      <c r="BH229" s="270">
        <f>VLOOKUP($H229,'[1]Unit factor_selected'!$F$3:$AC$346,'[1]Unit factor_selected'!Z$1,FALSE)</f>
        <v>1.6228126937245899E-7</v>
      </c>
      <c r="BI229" s="270">
        <f>VLOOKUP($H229,'[1]Unit factor_selected'!$F$3:$AC$346,'[1]Unit factor_selected'!AA$1,FALSE)</f>
        <v>8.2713932894040601E-4</v>
      </c>
      <c r="BJ229" s="142">
        <f>VLOOKUP($H229,'[1]Unit factor_selected'!$F$3:$AC$346,'[1]Unit factor_selected'!AB$1,FALSE)</f>
        <v>0.51620363771325195</v>
      </c>
      <c r="BK229" s="145">
        <f>VLOOKUP($H229,'[1]Unit factor_selected'!$F$3:$AC$346,'[1]Unit factor_selected'!AC$1,FALSE)</f>
        <v>3.0323563137813099E-3</v>
      </c>
    </row>
    <row r="230" spans="2:63" s="9" customFormat="1" x14ac:dyDescent="0.2">
      <c r="B230" s="61"/>
      <c r="C230" s="61"/>
      <c r="D230" s="40"/>
      <c r="E230" s="40"/>
      <c r="F230" s="146"/>
      <c r="G230" s="80" t="str">
        <f t="shared" si="130"/>
        <v>RER</v>
      </c>
      <c r="H230" s="147">
        <f t="shared" si="130"/>
        <v>0</v>
      </c>
      <c r="I230" s="82">
        <f>'[1]LIB components'!C7</f>
        <v>0</v>
      </c>
      <c r="J230" s="239"/>
      <c r="K230" s="167"/>
      <c r="L230" s="86"/>
      <c r="M230" s="86"/>
      <c r="N230" s="86"/>
      <c r="O230" s="86"/>
      <c r="P230" s="86"/>
      <c r="Q230" s="86"/>
      <c r="R230" s="86"/>
      <c r="S230" s="86"/>
      <c r="T230" s="86"/>
      <c r="U230" s="86"/>
      <c r="V230" s="86"/>
      <c r="W230" s="86"/>
      <c r="X230" s="86"/>
      <c r="Y230" s="86"/>
      <c r="Z230" s="150"/>
      <c r="AA230" s="73">
        <f t="shared" si="131"/>
        <v>0</v>
      </c>
      <c r="AB230" s="73">
        <f t="shared" si="129"/>
        <v>0</v>
      </c>
      <c r="AC230" s="73">
        <f t="shared" si="129"/>
        <v>0</v>
      </c>
      <c r="AD230" s="73">
        <f t="shared" si="129"/>
        <v>0</v>
      </c>
      <c r="AE230" s="73">
        <f t="shared" si="129"/>
        <v>0</v>
      </c>
      <c r="AF230" s="73">
        <f t="shared" si="129"/>
        <v>0</v>
      </c>
      <c r="AG230" s="73">
        <f t="shared" si="129"/>
        <v>0</v>
      </c>
      <c r="AH230" s="73">
        <f t="shared" si="129"/>
        <v>0</v>
      </c>
      <c r="AI230" s="73">
        <f t="shared" si="129"/>
        <v>0</v>
      </c>
      <c r="AJ230" s="73">
        <f t="shared" si="129"/>
        <v>0</v>
      </c>
      <c r="AK230" s="73">
        <f t="shared" si="129"/>
        <v>0</v>
      </c>
      <c r="AL230" s="73">
        <f t="shared" si="129"/>
        <v>0</v>
      </c>
      <c r="AM230" s="73">
        <f t="shared" si="129"/>
        <v>0</v>
      </c>
      <c r="AN230" s="73">
        <f t="shared" si="129"/>
        <v>0</v>
      </c>
      <c r="AO230" s="73">
        <f t="shared" si="129"/>
        <v>0</v>
      </c>
      <c r="AP230" s="73">
        <f t="shared" si="129"/>
        <v>0</v>
      </c>
      <c r="AQ230" s="22" t="str">
        <f>VLOOKUP($H230,'[1]Unit factor_selected'!$F$3:$AC$346,'[1]Unit factor_selected'!H$1,FALSE)</f>
        <v>kWh</v>
      </c>
      <c r="AR230" s="141">
        <f>VLOOKUP($H230,'[1]Unit factor_selected'!$F$3:$AC$346,'[1]Unit factor_selected'!J$1,FALSE)</f>
        <v>0.21957146944853601</v>
      </c>
      <c r="AS230" s="144">
        <f>VLOOKUP($H230,'[1]Unit factor_selected'!$F$3:$AC$346,'[1]Unit factor_selected'!K$1,FALSE)</f>
        <v>7.0862201970238701</v>
      </c>
      <c r="AT230" s="270">
        <f>VLOOKUP($H230,'[1]Unit factor_selected'!$F$3:$AC$346,'[1]Unit factor_selected'!L$1,FALSE)</f>
        <v>8.3772731763599921E-5</v>
      </c>
      <c r="AU230" s="142">
        <f>VLOOKUP($H230,'[1]Unit factor_selected'!$F$3:$AC$346,'[1]Unit factor_selected'!M$1,FALSE)</f>
        <v>6.70359680813368E-2</v>
      </c>
      <c r="AV230" s="270">
        <f>VLOOKUP($H230,'[1]Unit factor_selected'!$F$3:$AC$346,'[1]Unit factor_selected'!N$1,FALSE)</f>
        <v>1.4266749439454635E-2</v>
      </c>
      <c r="AW230" s="270">
        <f>VLOOKUP($H230,'[1]Unit factor_selected'!$F$3:$AC$346,'[1]Unit factor_selected'!O$1,FALSE)</f>
        <v>1.7149187688680467E-4</v>
      </c>
      <c r="AX230" s="142">
        <f>VLOOKUP($H230,'[1]Unit factor_selected'!$F$3:$AC$346,'[1]Unit factor_selected'!P$1,FALSE)</f>
        <v>0.22332948822621831</v>
      </c>
      <c r="AY230" s="270">
        <f>VLOOKUP($H230,'[1]Unit factor_selected'!$F$3:$AC$346,'[1]Unit factor_selected'!Q$1,FALSE)</f>
        <v>1.7528206718914665E-2</v>
      </c>
      <c r="AZ230" s="142">
        <f>VLOOKUP($H230,'[1]Unit factor_selected'!$F$3:$AC$346,'[1]Unit factor_selected'!R$1,FALSE)</f>
        <v>0.24292780895591501</v>
      </c>
      <c r="BA230" s="270">
        <f>VLOOKUP($H230,'[1]Unit factor_selected'!$F$3:$AC$346,'[1]Unit factor_selected'!S$1,FALSE)</f>
        <v>6.1311111138674372E-2</v>
      </c>
      <c r="BB230" s="270">
        <f>VLOOKUP($H230,'[1]Unit factor_selected'!$F$3:$AC$346,'[1]Unit factor_selected'!T$1,FALSE)</f>
        <v>8.6136377138703001E-3</v>
      </c>
      <c r="BC230" s="270">
        <f>VLOOKUP($H230,'[1]Unit factor_selected'!$F$3:$AC$346,'[1]Unit factor_selected'!U$1,FALSE)</f>
        <v>1.8263804873492769E-2</v>
      </c>
      <c r="BD230" s="270">
        <f>VLOOKUP($H230,'[1]Unit factor_selected'!$F$3:$AC$346,'[1]Unit factor_selected'!V$1,FALSE)</f>
        <v>1.2041369103710334E-5</v>
      </c>
      <c r="BE230" s="270">
        <f>VLOOKUP($H230,'[1]Unit factor_selected'!$F$3:$AC$346,'[1]Unit factor_selected'!W$1,FALSE)</f>
        <v>5.1752647425555532E-4</v>
      </c>
      <c r="BF230" s="270">
        <f>VLOOKUP($H230,'[1]Unit factor_selected'!$F$3:$AC$346,'[1]Unit factor_selected'!X$1,FALSE)</f>
        <v>9.5976832614757729E-5</v>
      </c>
      <c r="BG230" s="270">
        <f>VLOOKUP($H230,'[1]Unit factor_selected'!$F$3:$AC$346,'[1]Unit factor_selected'!Y$1,FALSE)</f>
        <v>1.0406939694266351E-4</v>
      </c>
      <c r="BH230" s="270">
        <f>VLOOKUP($H230,'[1]Unit factor_selected'!$F$3:$AC$346,'[1]Unit factor_selected'!Z$1,FALSE)</f>
        <v>1.4849161471338802E-7</v>
      </c>
      <c r="BI230" s="270">
        <f>VLOOKUP($H230,'[1]Unit factor_selected'!$F$3:$AC$346,'[1]Unit factor_selected'!AA$1,FALSE)</f>
        <v>1.9100570584220264E-4</v>
      </c>
      <c r="BJ230" s="142">
        <f>VLOOKUP($H230,'[1]Unit factor_selected'!$F$3:$AC$346,'[1]Unit factor_selected'!AB$1,FALSE)</f>
        <v>0.403963453734209</v>
      </c>
      <c r="BK230" s="145">
        <f>VLOOKUP($H230,'[1]Unit factor_selected'!$F$3:$AC$346,'[1]Unit factor_selected'!AC$1,FALSE)</f>
        <v>2.2325972022637624E-3</v>
      </c>
    </row>
    <row r="231" spans="2:63" s="9" customFormat="1" x14ac:dyDescent="0.2">
      <c r="B231" s="61"/>
      <c r="C231" s="61"/>
      <c r="D231" s="40"/>
      <c r="E231" s="78" t="str">
        <f>E333</f>
        <v>Heat</v>
      </c>
      <c r="F231" s="134" t="str">
        <f>F138</f>
        <v>heat production, natural gas, at industrial furnace &gt;100kW | heat, district or industrial, natural gas | Cutoff</v>
      </c>
      <c r="G231" s="64" t="str">
        <f t="shared" si="130"/>
        <v>US</v>
      </c>
      <c r="H231" s="10" t="str">
        <f t="shared" si="130"/>
        <v>348b3b3e-3913-4d14-a18a-422487f6f063</v>
      </c>
      <c r="I231" s="65">
        <f>I226</f>
        <v>0.1</v>
      </c>
      <c r="J231" s="237">
        <f t="shared" ref="J231" si="132">SUM(I231:I235)</f>
        <v>1</v>
      </c>
      <c r="K231" s="164">
        <f>SUM('[1]EV proj_BAU'!R$77:R$80)*'[1]LIB Maf LCIA'!$C$125</f>
        <v>41.954843519999997</v>
      </c>
      <c r="L231" s="69">
        <f>SUM('[1]EV proj_BAU'!S$77:S$80)*'[1]LIB Maf LCIA'!$C$125</f>
        <v>42.934435200000003</v>
      </c>
      <c r="M231" s="69">
        <f>SUM('[1]EV proj_BAU'!T$77:T$80)*'[1]LIB Maf LCIA'!$C$125</f>
        <v>41.886445439999996</v>
      </c>
      <c r="N231" s="69">
        <f>SUM('[1]EV proj_BAU'!U$77:U$80)*'[1]LIB Maf LCIA'!$C$125</f>
        <v>49.873970880000002</v>
      </c>
      <c r="O231" s="69">
        <f>SUM('[1]EV proj_BAU'!V$77:V$80)*'[1]LIB Maf LCIA'!$C$125</f>
        <v>42.539623679999998</v>
      </c>
      <c r="P231" s="69">
        <f>SUM('[1]EV proj_BAU'!W$77:W$80)*'[1]LIB Maf LCIA'!$C$125</f>
        <v>41.825308800000002</v>
      </c>
      <c r="Q231" s="69">
        <f>SUM('[1]EV proj_BAU'!AF$77:AF$80)*'[1]LIB Maf LCIA'!$C$125</f>
        <v>33.39332252263597</v>
      </c>
      <c r="R231" s="69">
        <f>SUM('[1]EV proj_BAU'!AJ$77:AJ$80)*'[1]LIB Maf LCIA'!$C$125</f>
        <v>64.672004375374087</v>
      </c>
      <c r="S231" s="69">
        <f>SUM('[1]EV proj_BAU'!X$77:X$80)*'[1]LIB Maf LCIA'!$C$125</f>
        <v>80.53428864</v>
      </c>
      <c r="T231" s="69">
        <f>SUM('[1]EV proj_BAU'!Y$77:Y$80)*'[1]LIB Maf LCIA'!$C$125</f>
        <v>82.45821887999999</v>
      </c>
      <c r="U231" s="69">
        <f>SUM('[1]EV proj_BAU'!Z$77:Z$80)*'[1]LIB Maf LCIA'!$C$125</f>
        <v>80.456989440000001</v>
      </c>
      <c r="V231" s="69">
        <f>SUM('[1]EV proj_BAU'!AA$77:AA$80)*'[1]LIB Maf LCIA'!$C$125</f>
        <v>26.496026367999999</v>
      </c>
      <c r="W231" s="69">
        <f>SUM('[1]EV proj_BAU'!AB$77:AB$80)*'[1]LIB Maf LCIA'!$C$125</f>
        <v>81.725399039999985</v>
      </c>
      <c r="X231" s="69">
        <f>SUM('[1]EV proj_BAU'!AC$77:AC$80)*'[1]LIB Maf LCIA'!$C$125</f>
        <v>80.325932160000008</v>
      </c>
      <c r="Y231" s="69">
        <f>SUM('[1]EV proj_BAU'!AG$77:AG$80)*'[1]LIB Maf LCIA'!$C$125</f>
        <v>51.677394792528069</v>
      </c>
      <c r="Z231" s="137">
        <f>SUM('[1]EV proj_BAU'!AK$77:AK$80)*'[1]LIB Maf LCIA'!$C$125</f>
        <v>74.667903208076893</v>
      </c>
      <c r="AA231" s="73">
        <f>$I231*K$231</f>
        <v>4.1954843520000002</v>
      </c>
      <c r="AB231" s="73">
        <f t="shared" ref="AB231:AP235" si="133">$I231*L$231</f>
        <v>4.2934435200000003</v>
      </c>
      <c r="AC231" s="73">
        <f t="shared" si="133"/>
        <v>4.1886445439999997</v>
      </c>
      <c r="AD231" s="73">
        <f t="shared" si="133"/>
        <v>4.9873970880000007</v>
      </c>
      <c r="AE231" s="73">
        <f t="shared" si="133"/>
        <v>4.2539623679999998</v>
      </c>
      <c r="AF231" s="73">
        <f t="shared" si="133"/>
        <v>4.1825308800000007</v>
      </c>
      <c r="AG231" s="73">
        <f t="shared" si="133"/>
        <v>3.3393322522635973</v>
      </c>
      <c r="AH231" s="73">
        <f t="shared" si="133"/>
        <v>6.467200437537409</v>
      </c>
      <c r="AI231" s="73">
        <f t="shared" si="133"/>
        <v>8.0534288640000007</v>
      </c>
      <c r="AJ231" s="73">
        <f t="shared" si="133"/>
        <v>8.245821888</v>
      </c>
      <c r="AK231" s="73">
        <f t="shared" si="133"/>
        <v>8.0456989439999997</v>
      </c>
      <c r="AL231" s="73">
        <f t="shared" si="133"/>
        <v>2.6496026368000001</v>
      </c>
      <c r="AM231" s="73">
        <f t="shared" si="133"/>
        <v>8.1725399039999989</v>
      </c>
      <c r="AN231" s="73">
        <f t="shared" si="133"/>
        <v>8.0325932160000004</v>
      </c>
      <c r="AO231" s="73">
        <f t="shared" si="133"/>
        <v>5.1677394792528073</v>
      </c>
      <c r="AP231" s="73">
        <f t="shared" si="133"/>
        <v>7.4667903208076893</v>
      </c>
      <c r="AQ231" s="22" t="str">
        <f>VLOOKUP($H231,'[1]Unit factor_selected'!$F$3:$AC$346,'[1]Unit factor_selected'!H$1,FALSE)</f>
        <v>MJ</v>
      </c>
      <c r="AR231" s="141">
        <f>VLOOKUP($H231,'[1]Unit factor_selected'!$F$3:$AC$346,'[1]Unit factor_selected'!J$1,FALSE)</f>
        <v>7.2094031587863094E-2</v>
      </c>
      <c r="AS231" s="144">
        <f>VLOOKUP($H231,'[1]Unit factor_selected'!$F$3:$AC$346,'[1]Unit factor_selected'!K$1,FALSE)</f>
        <v>1.1623922373923701</v>
      </c>
      <c r="AT231" s="270">
        <f>VLOOKUP($H231,'[1]Unit factor_selected'!$F$3:$AC$346,'[1]Unit factor_selected'!L$1,FALSE)</f>
        <v>2.0931598834842001E-5</v>
      </c>
      <c r="AU231" s="142">
        <f>VLOOKUP($H231,'[1]Unit factor_selected'!$F$3:$AC$346,'[1]Unit factor_selected'!M$1,FALSE)</f>
        <v>2.5321132153628099E-2</v>
      </c>
      <c r="AV231" s="270">
        <f>VLOOKUP($H231,'[1]Unit factor_selected'!$F$3:$AC$346,'[1]Unit factor_selected'!N$1,FALSE)</f>
        <v>1.6961817255031701E-4</v>
      </c>
      <c r="AW231" s="270">
        <f>VLOOKUP($H231,'[1]Unit factor_selected'!$F$3:$AC$346,'[1]Unit factor_selected'!O$1,FALSE)</f>
        <v>8.4553408816282301E-7</v>
      </c>
      <c r="AX231" s="142">
        <f>VLOOKUP($H231,'[1]Unit factor_selected'!$F$3:$AC$346,'[1]Unit factor_selected'!P$1,FALSE)</f>
        <v>7.3587134749462393E-2</v>
      </c>
      <c r="AY231" s="270">
        <f>VLOOKUP($H231,'[1]Unit factor_selected'!$F$3:$AC$346,'[1]Unit factor_selected'!Q$1,FALSE)</f>
        <v>4.5255056973978998E-4</v>
      </c>
      <c r="AZ231" s="142">
        <f>VLOOKUP($H231,'[1]Unit factor_selected'!$F$3:$AC$346,'[1]Unit factor_selected'!R$1,FALSE)</f>
        <v>3.2094938120077201E-3</v>
      </c>
      <c r="BA231" s="270">
        <f>VLOOKUP($H231,'[1]Unit factor_selected'!$F$3:$AC$346,'[1]Unit factor_selected'!S$1,FALSE)</f>
        <v>2.6225037052588201E-4</v>
      </c>
      <c r="BB231" s="270">
        <f>VLOOKUP($H231,'[1]Unit factor_selected'!$F$3:$AC$346,'[1]Unit factor_selected'!T$1,FALSE)</f>
        <v>2.2693752243180101E-5</v>
      </c>
      <c r="BC231" s="270">
        <f>VLOOKUP($H231,'[1]Unit factor_selected'!$F$3:$AC$346,'[1]Unit factor_selected'!U$1,FALSE)</f>
        <v>2.1284632193969801E-4</v>
      </c>
      <c r="BD231" s="270">
        <f>VLOOKUP($H231,'[1]Unit factor_selected'!$F$3:$AC$346,'[1]Unit factor_selected'!V$1,FALSE)</f>
        <v>2.4085315647483799E-7</v>
      </c>
      <c r="BE231" s="270">
        <f>VLOOKUP($H231,'[1]Unit factor_selected'!$F$3:$AC$346,'[1]Unit factor_selected'!W$1,FALSE)</f>
        <v>1.5759495571695601E-5</v>
      </c>
      <c r="BF231" s="270">
        <f>VLOOKUP($H231,'[1]Unit factor_selected'!$F$3:$AC$346,'[1]Unit factor_selected'!X$1,FALSE)</f>
        <v>4.1886391251840799E-5</v>
      </c>
      <c r="BG231" s="270">
        <f>VLOOKUP($H231,'[1]Unit factor_selected'!$F$3:$AC$346,'[1]Unit factor_selected'!Y$1,FALSE)</f>
        <v>4.4587043810290402E-5</v>
      </c>
      <c r="BH231" s="270">
        <f>VLOOKUP($H231,'[1]Unit factor_selected'!$F$3:$AC$346,'[1]Unit factor_selected'!Z$1,FALSE)</f>
        <v>1.33252968090072E-8</v>
      </c>
      <c r="BI231" s="270">
        <f>VLOOKUP($H231,'[1]Unit factor_selected'!$F$3:$AC$346,'[1]Unit factor_selected'!AA$1,FALSE)</f>
        <v>6.2351253446064903E-5</v>
      </c>
      <c r="BJ231" s="142">
        <f>VLOOKUP($H231,'[1]Unit factor_selected'!$F$3:$AC$346,'[1]Unit factor_selected'!AB$1,FALSE)</f>
        <v>4.1849833346856496E-3</v>
      </c>
      <c r="BK231" s="145">
        <f>VLOOKUP($H231,'[1]Unit factor_selected'!$F$3:$AC$346,'[1]Unit factor_selected'!AC$1,FALSE)</f>
        <v>1.71513863272773E-5</v>
      </c>
    </row>
    <row r="232" spans="2:63" s="9" customFormat="1" x14ac:dyDescent="0.2">
      <c r="B232" s="61"/>
      <c r="C232" s="61"/>
      <c r="D232" s="40"/>
      <c r="E232" s="40"/>
      <c r="F232" s="134"/>
      <c r="G232" s="64" t="str">
        <f t="shared" si="130"/>
        <v>CN</v>
      </c>
      <c r="H232" s="10" t="str">
        <f t="shared" si="130"/>
        <v>94b37130-2d92-460f-afc2-f9d6895d0814</v>
      </c>
      <c r="I232" s="65">
        <f t="shared" ref="I232:I235" si="134">I227</f>
        <v>0.65</v>
      </c>
      <c r="J232" s="237"/>
      <c r="K232" s="164"/>
      <c r="L232" s="69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137"/>
      <c r="AA232" s="73">
        <f t="shared" ref="AA232:AA235" si="135">$I232*K$231</f>
        <v>27.270648288</v>
      </c>
      <c r="AB232" s="73">
        <f t="shared" si="133"/>
        <v>27.907382880000004</v>
      </c>
      <c r="AC232" s="73">
        <f t="shared" si="133"/>
        <v>27.226189536</v>
      </c>
      <c r="AD232" s="73">
        <f t="shared" si="133"/>
        <v>32.418081072</v>
      </c>
      <c r="AE232" s="73">
        <f t="shared" si="133"/>
        <v>27.650755392000001</v>
      </c>
      <c r="AF232" s="73">
        <f t="shared" si="133"/>
        <v>27.186450720000003</v>
      </c>
      <c r="AG232" s="73">
        <f t="shared" si="133"/>
        <v>21.705659639713382</v>
      </c>
      <c r="AH232" s="73">
        <f t="shared" si="133"/>
        <v>42.036802843993158</v>
      </c>
      <c r="AI232" s="73">
        <f t="shared" si="133"/>
        <v>52.347287616000003</v>
      </c>
      <c r="AJ232" s="73">
        <f t="shared" si="133"/>
        <v>53.597842271999994</v>
      </c>
      <c r="AK232" s="73">
        <f t="shared" si="133"/>
        <v>52.297043135999999</v>
      </c>
      <c r="AL232" s="73">
        <f t="shared" si="133"/>
        <v>17.222417139200001</v>
      </c>
      <c r="AM232" s="73">
        <f t="shared" si="133"/>
        <v>53.121509375999992</v>
      </c>
      <c r="AN232" s="73">
        <f t="shared" si="133"/>
        <v>52.211855904000004</v>
      </c>
      <c r="AO232" s="73">
        <f t="shared" si="133"/>
        <v>33.590306615143248</v>
      </c>
      <c r="AP232" s="73">
        <f t="shared" si="133"/>
        <v>48.534137085249981</v>
      </c>
      <c r="AQ232" s="22" t="str">
        <f>VLOOKUP($H232,'[1]Unit factor_selected'!$F$3:$AC$346,'[1]Unit factor_selected'!H$1,FALSE)</f>
        <v>MJ</v>
      </c>
      <c r="AR232" s="141">
        <f>VLOOKUP($H232,'[1]Unit factor_selected'!$F$3:$AC$346,'[1]Unit factor_selected'!J$1,FALSE)</f>
        <v>6.7561703505123999E-2</v>
      </c>
      <c r="AS232" s="144">
        <f>VLOOKUP($H232,'[1]Unit factor_selected'!$F$3:$AC$346,'[1]Unit factor_selected'!K$1,FALSE)</f>
        <v>1.1286368642416</v>
      </c>
      <c r="AT232" s="270">
        <f>VLOOKUP($H232,'[1]Unit factor_selected'!$F$3:$AC$346,'[1]Unit factor_selected'!L$1,FALSE)</f>
        <v>1.34192652696239E-5</v>
      </c>
      <c r="AU232" s="142">
        <f>VLOOKUP($H232,'[1]Unit factor_selected'!$F$3:$AC$346,'[1]Unit factor_selected'!M$1,FALSE)</f>
        <v>2.46079777505234E-2</v>
      </c>
      <c r="AV232" s="270">
        <f>VLOOKUP($H232,'[1]Unit factor_selected'!$F$3:$AC$346,'[1]Unit factor_selected'!N$1,FALSE)</f>
        <v>1.3297703340276601E-4</v>
      </c>
      <c r="AW232" s="270">
        <f>VLOOKUP($H232,'[1]Unit factor_selected'!$F$3:$AC$346,'[1]Unit factor_selected'!O$1,FALSE)</f>
        <v>4.7544411438651503E-7</v>
      </c>
      <c r="AX232" s="142">
        <f>VLOOKUP($H232,'[1]Unit factor_selected'!$F$3:$AC$346,'[1]Unit factor_selected'!P$1,FALSE)</f>
        <v>6.8294048582825603E-2</v>
      </c>
      <c r="AY232" s="270">
        <f>VLOOKUP($H232,'[1]Unit factor_selected'!$F$3:$AC$346,'[1]Unit factor_selected'!Q$1,FALSE)</f>
        <v>3.04392105561114E-4</v>
      </c>
      <c r="AZ232" s="142">
        <f>VLOOKUP($H232,'[1]Unit factor_selected'!$F$3:$AC$346,'[1]Unit factor_selected'!R$1,FALSE)</f>
        <v>3.2654437525124198E-3</v>
      </c>
      <c r="BA232" s="270">
        <f>VLOOKUP($H232,'[1]Unit factor_selected'!$F$3:$AC$346,'[1]Unit factor_selected'!S$1,FALSE)</f>
        <v>2.0455474075815999E-4</v>
      </c>
      <c r="BB232" s="270">
        <f>VLOOKUP($H232,'[1]Unit factor_selected'!$F$3:$AC$346,'[1]Unit factor_selected'!T$1,FALSE)</f>
        <v>1.44714443289619E-5</v>
      </c>
      <c r="BC232" s="270">
        <f>VLOOKUP($H232,'[1]Unit factor_selected'!$F$3:$AC$346,'[1]Unit factor_selected'!U$1,FALSE)</f>
        <v>1.8673082475627399E-4</v>
      </c>
      <c r="BD232" s="270">
        <f>VLOOKUP($H232,'[1]Unit factor_selected'!$F$3:$AC$346,'[1]Unit factor_selected'!V$1,FALSE)</f>
        <v>1.1570836096670501E-7</v>
      </c>
      <c r="BE232" s="270">
        <f>VLOOKUP($H232,'[1]Unit factor_selected'!$F$3:$AC$346,'[1]Unit factor_selected'!W$1,FALSE)</f>
        <v>1.0657233038909801E-5</v>
      </c>
      <c r="BF232" s="270">
        <f>VLOOKUP($H232,'[1]Unit factor_selected'!$F$3:$AC$346,'[1]Unit factor_selected'!X$1,FALSE)</f>
        <v>3.8412323609695801E-5</v>
      </c>
      <c r="BG232" s="270">
        <f>VLOOKUP($H232,'[1]Unit factor_selected'!$F$3:$AC$346,'[1]Unit factor_selected'!Y$1,FALSE)</f>
        <v>4.1262791322937203E-5</v>
      </c>
      <c r="BH232" s="270">
        <f>VLOOKUP($H232,'[1]Unit factor_selected'!$F$3:$AC$346,'[1]Unit factor_selected'!Z$1,FALSE)</f>
        <v>6.9985129754833599E-9</v>
      </c>
      <c r="BI232" s="270">
        <f>VLOOKUP($H232,'[1]Unit factor_selected'!$F$3:$AC$346,'[1]Unit factor_selected'!AA$1,FALSE)</f>
        <v>3.97048683969412E-5</v>
      </c>
      <c r="BJ232" s="142">
        <f>VLOOKUP($H232,'[1]Unit factor_selected'!$F$3:$AC$346,'[1]Unit factor_selected'!AB$1,FALSE)</f>
        <v>3.8609525070636801E-3</v>
      </c>
      <c r="BK232" s="145">
        <f>VLOOKUP($H232,'[1]Unit factor_selected'!$F$3:$AC$346,'[1]Unit factor_selected'!AC$1,FALSE)</f>
        <v>7.9763357328164692E-6</v>
      </c>
    </row>
    <row r="233" spans="2:63" s="9" customFormat="1" x14ac:dyDescent="0.2">
      <c r="B233" s="61"/>
      <c r="C233" s="61"/>
      <c r="D233" s="40"/>
      <c r="E233" s="40"/>
      <c r="F233" s="134"/>
      <c r="G233" s="64" t="str">
        <f t="shared" si="130"/>
        <v>JP</v>
      </c>
      <c r="H233" s="10" t="str">
        <f t="shared" si="130"/>
        <v>4c970fa9-d056-405f-8871-64ebf0f37ffc</v>
      </c>
      <c r="I233" s="65">
        <f t="shared" si="134"/>
        <v>0.19</v>
      </c>
      <c r="J233" s="237"/>
      <c r="K233" s="164"/>
      <c r="L233" s="69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137"/>
      <c r="AA233" s="73">
        <f t="shared" si="135"/>
        <v>7.9714202687999993</v>
      </c>
      <c r="AB233" s="73">
        <f t="shared" si="133"/>
        <v>8.1575426880000013</v>
      </c>
      <c r="AC233" s="73">
        <f t="shared" si="133"/>
        <v>7.9584246335999991</v>
      </c>
      <c r="AD233" s="73">
        <f t="shared" si="133"/>
        <v>9.4760544672000009</v>
      </c>
      <c r="AE233" s="73">
        <f t="shared" si="133"/>
        <v>8.0825284992000004</v>
      </c>
      <c r="AF233" s="73">
        <f t="shared" si="133"/>
        <v>7.9468086720000004</v>
      </c>
      <c r="AG233" s="73">
        <f t="shared" si="133"/>
        <v>6.3447312793008344</v>
      </c>
      <c r="AH233" s="73">
        <f t="shared" si="133"/>
        <v>12.287680831321076</v>
      </c>
      <c r="AI233" s="73">
        <f t="shared" si="133"/>
        <v>15.3015148416</v>
      </c>
      <c r="AJ233" s="73">
        <f t="shared" si="133"/>
        <v>15.667061587199997</v>
      </c>
      <c r="AK233" s="73">
        <f t="shared" si="133"/>
        <v>15.286827993600001</v>
      </c>
      <c r="AL233" s="73">
        <f t="shared" si="133"/>
        <v>5.0342450099200002</v>
      </c>
      <c r="AM233" s="73">
        <f t="shared" si="133"/>
        <v>15.527825817599997</v>
      </c>
      <c r="AN233" s="73">
        <f t="shared" si="133"/>
        <v>15.261927110400002</v>
      </c>
      <c r="AO233" s="73">
        <f t="shared" si="133"/>
        <v>9.8187050105803326</v>
      </c>
      <c r="AP233" s="73">
        <f t="shared" si="133"/>
        <v>14.18690160953461</v>
      </c>
      <c r="AQ233" s="22" t="str">
        <f>VLOOKUP($H233,'[1]Unit factor_selected'!$F$3:$AC$346,'[1]Unit factor_selected'!H$1,FALSE)</f>
        <v>MJ</v>
      </c>
      <c r="AR233" s="141">
        <f>VLOOKUP($H233,'[1]Unit factor_selected'!$F$3:$AC$346,'[1]Unit factor_selected'!J$1,FALSE)</f>
        <v>7.93512076278024E-2</v>
      </c>
      <c r="AS233" s="144">
        <f>VLOOKUP($H233,'[1]Unit factor_selected'!$F$3:$AC$346,'[1]Unit factor_selected'!K$1,FALSE)</f>
        <v>1.32276848359443</v>
      </c>
      <c r="AT233" s="270">
        <f>VLOOKUP($H233,'[1]Unit factor_selected'!$F$3:$AC$346,'[1]Unit factor_selected'!L$1,FALSE)</f>
        <v>3.1263415803588299E-5</v>
      </c>
      <c r="AU233" s="142">
        <f>VLOOKUP($H233,'[1]Unit factor_selected'!$F$3:$AC$346,'[1]Unit factor_selected'!M$1,FALSE)</f>
        <v>2.8641793027265099E-2</v>
      </c>
      <c r="AV233" s="270">
        <f>VLOOKUP($H233,'[1]Unit factor_selected'!$F$3:$AC$346,'[1]Unit factor_selected'!N$1,FALSE)</f>
        <v>4.5261992541638499E-4</v>
      </c>
      <c r="AW233" s="270">
        <f>VLOOKUP($H233,'[1]Unit factor_selected'!$F$3:$AC$346,'[1]Unit factor_selected'!O$1,FALSE)</f>
        <v>1.53309941271616E-6</v>
      </c>
      <c r="AX233" s="142">
        <f>VLOOKUP($H233,'[1]Unit factor_selected'!$F$3:$AC$346,'[1]Unit factor_selected'!P$1,FALSE)</f>
        <v>8.0566010804188806E-2</v>
      </c>
      <c r="AY233" s="270">
        <f>VLOOKUP($H233,'[1]Unit factor_selected'!$F$3:$AC$346,'[1]Unit factor_selected'!Q$1,FALSE)</f>
        <v>1.6155785489210201E-3</v>
      </c>
      <c r="AZ233" s="142">
        <f>VLOOKUP($H233,'[1]Unit factor_selected'!$F$3:$AC$346,'[1]Unit factor_selected'!R$1,FALSE)</f>
        <v>8.8357184081817308E-3</v>
      </c>
      <c r="BA233" s="270">
        <f>VLOOKUP($H233,'[1]Unit factor_selected'!$F$3:$AC$346,'[1]Unit factor_selected'!S$1,FALSE)</f>
        <v>4.2126662656830402E-4</v>
      </c>
      <c r="BB233" s="270">
        <f>VLOOKUP($H233,'[1]Unit factor_selected'!$F$3:$AC$346,'[1]Unit factor_selected'!T$1,FALSE)</f>
        <v>3.1856838700717401E-4</v>
      </c>
      <c r="BC233" s="270">
        <f>VLOOKUP($H233,'[1]Unit factor_selected'!$F$3:$AC$346,'[1]Unit factor_selected'!U$1,FALSE)</f>
        <v>5.9676567228942202E-4</v>
      </c>
      <c r="BD233" s="270">
        <f>VLOOKUP($H233,'[1]Unit factor_selected'!$F$3:$AC$346,'[1]Unit factor_selected'!V$1,FALSE)</f>
        <v>3.62731138567858E-7</v>
      </c>
      <c r="BE233" s="270">
        <f>VLOOKUP($H233,'[1]Unit factor_selected'!$F$3:$AC$346,'[1]Unit factor_selected'!W$1,FALSE)</f>
        <v>7.2609868172480204E-5</v>
      </c>
      <c r="BF233" s="270">
        <f>VLOOKUP($H233,'[1]Unit factor_selected'!$F$3:$AC$346,'[1]Unit factor_selected'!X$1,FALSE)</f>
        <v>7.5021780235330594E-5</v>
      </c>
      <c r="BG233" s="270">
        <f>VLOOKUP($H233,'[1]Unit factor_selected'!$F$3:$AC$346,'[1]Unit factor_selected'!Y$1,FALSE)</f>
        <v>7.92969361637094E-5</v>
      </c>
      <c r="BH233" s="270">
        <f>VLOOKUP($H233,'[1]Unit factor_selected'!$F$3:$AC$346,'[1]Unit factor_selected'!Z$1,FALSE)</f>
        <v>4.5492952877156298E-9</v>
      </c>
      <c r="BI233" s="270">
        <f>VLOOKUP($H233,'[1]Unit factor_selected'!$F$3:$AC$346,'[1]Unit factor_selected'!AA$1,FALSE)</f>
        <v>9.0580613030702498E-5</v>
      </c>
      <c r="BJ233" s="142">
        <f>VLOOKUP($H233,'[1]Unit factor_selected'!$F$3:$AC$346,'[1]Unit factor_selected'!AB$1,FALSE)</f>
        <v>2.86655183532433E-2</v>
      </c>
      <c r="BK233" s="145">
        <f>VLOOKUP($H233,'[1]Unit factor_selected'!$F$3:$AC$346,'[1]Unit factor_selected'!AC$1,FALSE)</f>
        <v>4.2197206111642398E-5</v>
      </c>
    </row>
    <row r="234" spans="2:63" s="9" customFormat="1" x14ac:dyDescent="0.2">
      <c r="B234" s="61"/>
      <c r="C234" s="61"/>
      <c r="D234" s="40"/>
      <c r="E234" s="40"/>
      <c r="F234" s="134"/>
      <c r="G234" s="64" t="str">
        <f t="shared" si="130"/>
        <v>KR</v>
      </c>
      <c r="H234" s="10" t="str">
        <f t="shared" si="130"/>
        <v>a3a7e5f6-7e8c-43a3-8d7a-39bd79efc2f9</v>
      </c>
      <c r="I234" s="65">
        <f t="shared" si="134"/>
        <v>0.06</v>
      </c>
      <c r="J234" s="237"/>
      <c r="K234" s="164"/>
      <c r="L234" s="69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137"/>
      <c r="AA234" s="73">
        <f t="shared" si="135"/>
        <v>2.5172906111999995</v>
      </c>
      <c r="AB234" s="73">
        <f t="shared" si="133"/>
        <v>2.5760661119999999</v>
      </c>
      <c r="AC234" s="73">
        <f t="shared" si="133"/>
        <v>2.5131867263999998</v>
      </c>
      <c r="AD234" s="73">
        <f t="shared" si="133"/>
        <v>2.9924382528</v>
      </c>
      <c r="AE234" s="73">
        <f t="shared" si="133"/>
        <v>2.5523774207999996</v>
      </c>
      <c r="AF234" s="73">
        <f t="shared" si="133"/>
        <v>2.5095185280000001</v>
      </c>
      <c r="AG234" s="73">
        <f t="shared" si="133"/>
        <v>2.003599351358158</v>
      </c>
      <c r="AH234" s="73">
        <f t="shared" si="133"/>
        <v>3.8803202625224449</v>
      </c>
      <c r="AI234" s="73">
        <f t="shared" si="133"/>
        <v>4.8320573183999995</v>
      </c>
      <c r="AJ234" s="73">
        <f t="shared" si="133"/>
        <v>4.9474931327999991</v>
      </c>
      <c r="AK234" s="73">
        <f t="shared" si="133"/>
        <v>4.8274193664</v>
      </c>
      <c r="AL234" s="73">
        <f t="shared" si="133"/>
        <v>1.58976158208</v>
      </c>
      <c r="AM234" s="73">
        <f t="shared" si="133"/>
        <v>4.9035239423999988</v>
      </c>
      <c r="AN234" s="73">
        <f t="shared" si="133"/>
        <v>4.8195559295999999</v>
      </c>
      <c r="AO234" s="73">
        <f t="shared" si="133"/>
        <v>3.1006436875516838</v>
      </c>
      <c r="AP234" s="73">
        <f t="shared" si="133"/>
        <v>4.4800741924846132</v>
      </c>
      <c r="AQ234" s="22" t="str">
        <f>VLOOKUP($H234,'[1]Unit factor_selected'!$F$3:$AC$346,'[1]Unit factor_selected'!H$1,FALSE)</f>
        <v>MJ</v>
      </c>
      <c r="AR234" s="141">
        <f>VLOOKUP($H234,'[1]Unit factor_selected'!$F$3:$AC$346,'[1]Unit factor_selected'!J$1,FALSE)</f>
        <v>6.7253809860047906E-2</v>
      </c>
      <c r="AS234" s="144">
        <f>VLOOKUP($H234,'[1]Unit factor_selected'!$F$3:$AC$346,'[1]Unit factor_selected'!K$1,FALSE)</f>
        <v>1.1294125052100501</v>
      </c>
      <c r="AT234" s="270">
        <f>VLOOKUP($H234,'[1]Unit factor_selected'!$F$3:$AC$346,'[1]Unit factor_selected'!L$1,FALSE)</f>
        <v>1.2795087764735001E-5</v>
      </c>
      <c r="AU234" s="142">
        <f>VLOOKUP($H234,'[1]Unit factor_selected'!$F$3:$AC$346,'[1]Unit factor_selected'!M$1,FALSE)</f>
        <v>2.4575331543782601E-2</v>
      </c>
      <c r="AV234" s="270">
        <f>VLOOKUP($H234,'[1]Unit factor_selected'!$F$3:$AC$346,'[1]Unit factor_selected'!N$1,FALSE)</f>
        <v>1.3506052312702401E-4</v>
      </c>
      <c r="AW234" s="270">
        <f>VLOOKUP($H234,'[1]Unit factor_selected'!$F$3:$AC$346,'[1]Unit factor_selected'!O$1,FALSE)</f>
        <v>6.5286606690765305E-7</v>
      </c>
      <c r="AX234" s="142">
        <f>VLOOKUP($H234,'[1]Unit factor_selected'!$F$3:$AC$346,'[1]Unit factor_selected'!P$1,FALSE)</f>
        <v>6.7967294629948397E-2</v>
      </c>
      <c r="AY234" s="270">
        <f>VLOOKUP($H234,'[1]Unit factor_selected'!$F$3:$AC$346,'[1]Unit factor_selected'!Q$1,FALSE)</f>
        <v>3.0695237695689098E-4</v>
      </c>
      <c r="AZ234" s="142">
        <f>VLOOKUP($H234,'[1]Unit factor_selected'!$F$3:$AC$346,'[1]Unit factor_selected'!R$1,FALSE)</f>
        <v>3.3629623399084999E-3</v>
      </c>
      <c r="BA234" s="270">
        <f>VLOOKUP($H234,'[1]Unit factor_selected'!$F$3:$AC$346,'[1]Unit factor_selected'!S$1,FALSE)</f>
        <v>3.1601268785079798E-4</v>
      </c>
      <c r="BB234" s="270">
        <f>VLOOKUP($H234,'[1]Unit factor_selected'!$F$3:$AC$346,'[1]Unit factor_selected'!T$1,FALSE)</f>
        <v>2.41154246765223E-5</v>
      </c>
      <c r="BC234" s="270">
        <f>VLOOKUP($H234,'[1]Unit factor_selected'!$F$3:$AC$346,'[1]Unit factor_selected'!U$1,FALSE)</f>
        <v>1.8980648163218099E-4</v>
      </c>
      <c r="BD234" s="270">
        <f>VLOOKUP($H234,'[1]Unit factor_selected'!$F$3:$AC$346,'[1]Unit factor_selected'!V$1,FALSE)</f>
        <v>1.2888913005812801E-7</v>
      </c>
      <c r="BE234" s="270">
        <f>VLOOKUP($H234,'[1]Unit factor_selected'!$F$3:$AC$346,'[1]Unit factor_selected'!W$1,FALSE)</f>
        <v>1.0828460730635399E-5</v>
      </c>
      <c r="BF234" s="270">
        <f>VLOOKUP($H234,'[1]Unit factor_selected'!$F$3:$AC$346,'[1]Unit factor_selected'!X$1,FALSE)</f>
        <v>3.7330935365714099E-5</v>
      </c>
      <c r="BG234" s="270">
        <f>VLOOKUP($H234,'[1]Unit factor_selected'!$F$3:$AC$346,'[1]Unit factor_selected'!Y$1,FALSE)</f>
        <v>4.0187916432751998E-5</v>
      </c>
      <c r="BH234" s="270">
        <f>VLOOKUP($H234,'[1]Unit factor_selected'!$F$3:$AC$346,'[1]Unit factor_selected'!Z$1,FALSE)</f>
        <v>6.9775474062308804E-9</v>
      </c>
      <c r="BI234" s="270">
        <f>VLOOKUP($H234,'[1]Unit factor_selected'!$F$3:$AC$346,'[1]Unit factor_selected'!AA$1,FALSE)</f>
        <v>3.7985140662090601E-5</v>
      </c>
      <c r="BJ234" s="142">
        <f>VLOOKUP($H234,'[1]Unit factor_selected'!$F$3:$AC$346,'[1]Unit factor_selected'!AB$1,FALSE)</f>
        <v>3.7708823359342602E-3</v>
      </c>
      <c r="BK234" s="145">
        <f>VLOOKUP($H234,'[1]Unit factor_selected'!$F$3:$AC$346,'[1]Unit factor_selected'!AC$1,FALSE)</f>
        <v>9.0492303943148604E-6</v>
      </c>
    </row>
    <row r="235" spans="2:63" s="9" customFormat="1" x14ac:dyDescent="0.2">
      <c r="B235" s="61"/>
      <c r="C235" s="78"/>
      <c r="D235" s="40"/>
      <c r="E235" s="40"/>
      <c r="F235" s="146"/>
      <c r="G235" s="64" t="str">
        <f t="shared" si="130"/>
        <v>RER</v>
      </c>
      <c r="H235" s="10" t="str">
        <f t="shared" si="130"/>
        <v>81f57f68-26a0-32eb-bdd1-6d68bf145cbf</v>
      </c>
      <c r="I235" s="65">
        <f t="shared" si="134"/>
        <v>0</v>
      </c>
      <c r="J235" s="239"/>
      <c r="K235" s="167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150"/>
      <c r="AA235" s="73">
        <f t="shared" si="135"/>
        <v>0</v>
      </c>
      <c r="AB235" s="73">
        <f t="shared" si="133"/>
        <v>0</v>
      </c>
      <c r="AC235" s="73">
        <f t="shared" si="133"/>
        <v>0</v>
      </c>
      <c r="AD235" s="73">
        <f t="shared" si="133"/>
        <v>0</v>
      </c>
      <c r="AE235" s="73">
        <f t="shared" si="133"/>
        <v>0</v>
      </c>
      <c r="AF235" s="73">
        <f t="shared" si="133"/>
        <v>0</v>
      </c>
      <c r="AG235" s="73">
        <f t="shared" si="133"/>
        <v>0</v>
      </c>
      <c r="AH235" s="73">
        <f t="shared" si="133"/>
        <v>0</v>
      </c>
      <c r="AI235" s="73">
        <f t="shared" si="133"/>
        <v>0</v>
      </c>
      <c r="AJ235" s="73">
        <f t="shared" si="133"/>
        <v>0</v>
      </c>
      <c r="AK235" s="73">
        <f t="shared" si="133"/>
        <v>0</v>
      </c>
      <c r="AL235" s="73">
        <f t="shared" si="133"/>
        <v>0</v>
      </c>
      <c r="AM235" s="73">
        <f t="shared" si="133"/>
        <v>0</v>
      </c>
      <c r="AN235" s="73">
        <f t="shared" si="133"/>
        <v>0</v>
      </c>
      <c r="AO235" s="73">
        <f t="shared" si="133"/>
        <v>0</v>
      </c>
      <c r="AP235" s="73">
        <f t="shared" si="133"/>
        <v>0</v>
      </c>
      <c r="AQ235" s="240" t="str">
        <f>VLOOKUP($H235,'[1]Unit factor_selected'!$F$3:$AC$346,'[1]Unit factor_selected'!H$1,FALSE)</f>
        <v>MJ</v>
      </c>
      <c r="AR235" s="154">
        <f>VLOOKUP($H235,'[1]Unit factor_selected'!$F$3:$AC$346,'[1]Unit factor_selected'!J$1,FALSE)</f>
        <v>7.0118048765538996E-2</v>
      </c>
      <c r="AS235" s="155">
        <f>VLOOKUP($H235,'[1]Unit factor_selected'!$F$3:$AC$346,'[1]Unit factor_selected'!K$1,FALSE)</f>
        <v>1.3497453408187099</v>
      </c>
      <c r="AT235" s="271">
        <f>VLOOKUP($H235,'[1]Unit factor_selected'!$F$3:$AC$346,'[1]Unit factor_selected'!L$1,FALSE)</f>
        <v>1.06301210372212E-5</v>
      </c>
      <c r="AU235" s="241">
        <f>VLOOKUP($H235,'[1]Unit factor_selected'!$F$3:$AC$346,'[1]Unit factor_selected'!M$1,FALSE)</f>
        <v>2.9385955179995399E-2</v>
      </c>
      <c r="AV235" s="271">
        <f>VLOOKUP($H235,'[1]Unit factor_selected'!$F$3:$AC$346,'[1]Unit factor_selected'!N$1,FALSE)</f>
        <v>1.0025233031106201E-4</v>
      </c>
      <c r="AW235" s="271">
        <f>VLOOKUP($H235,'[1]Unit factor_selected'!$F$3:$AC$346,'[1]Unit factor_selected'!O$1,FALSE)</f>
        <v>5.9555853283527898E-7</v>
      </c>
      <c r="AX235" s="241">
        <f>VLOOKUP($H235,'[1]Unit factor_selected'!$F$3:$AC$346,'[1]Unit factor_selected'!P$1,FALSE)</f>
        <v>7.0869144201546899E-2</v>
      </c>
      <c r="AY235" s="271">
        <f>VLOOKUP($H235,'[1]Unit factor_selected'!$F$3:$AC$346,'[1]Unit factor_selected'!Q$1,FALSE)</f>
        <v>4.5144039477974199E-4</v>
      </c>
      <c r="AZ235" s="241">
        <f>VLOOKUP($H235,'[1]Unit factor_selected'!$F$3:$AC$346,'[1]Unit factor_selected'!R$1,FALSE)</f>
        <v>1.5356028778998299E-3</v>
      </c>
      <c r="BA235" s="271">
        <f>VLOOKUP($H235,'[1]Unit factor_selected'!$F$3:$AC$346,'[1]Unit factor_selected'!S$1,FALSE)</f>
        <v>3.2455970565379699E-4</v>
      </c>
      <c r="BB235" s="271">
        <f>VLOOKUP($H235,'[1]Unit factor_selected'!$F$3:$AC$346,'[1]Unit factor_selected'!T$1,FALSE)</f>
        <v>3.01250376434892E-5</v>
      </c>
      <c r="BC235" s="271">
        <f>VLOOKUP($H235,'[1]Unit factor_selected'!$F$3:$AC$346,'[1]Unit factor_selected'!U$1,FALSE)</f>
        <v>2.66615630405421E-4</v>
      </c>
      <c r="BD235" s="271">
        <f>VLOOKUP($H235,'[1]Unit factor_selected'!$F$3:$AC$346,'[1]Unit factor_selected'!V$1,FALSE)</f>
        <v>6.0700632641943398E-8</v>
      </c>
      <c r="BE235" s="271">
        <f>VLOOKUP($H235,'[1]Unit factor_selected'!$F$3:$AC$346,'[1]Unit factor_selected'!W$1,FALSE)</f>
        <v>1.7662890886774801E-5</v>
      </c>
      <c r="BF235" s="271">
        <f>VLOOKUP($H235,'[1]Unit factor_selected'!$F$3:$AC$346,'[1]Unit factor_selected'!X$1,FALSE)</f>
        <v>3.2165862121886299E-5</v>
      </c>
      <c r="BG235" s="271">
        <f>VLOOKUP($H235,'[1]Unit factor_selected'!$F$3:$AC$346,'[1]Unit factor_selected'!Y$1,FALSE)</f>
        <v>3.4052642672935498E-5</v>
      </c>
      <c r="BH235" s="271">
        <f>VLOOKUP($H235,'[1]Unit factor_selected'!$F$3:$AC$346,'[1]Unit factor_selected'!Z$1,FALSE)</f>
        <v>1.6017502682224398E-8</v>
      </c>
      <c r="BI235" s="271">
        <f>VLOOKUP($H235,'[1]Unit factor_selected'!$F$3:$AC$346,'[1]Unit factor_selected'!AA$1,FALSE)</f>
        <v>3.0729154602136902E-5</v>
      </c>
      <c r="BJ235" s="241">
        <f>VLOOKUP($H235,'[1]Unit factor_selected'!$F$3:$AC$346,'[1]Unit factor_selected'!AB$1,FALSE)</f>
        <v>5.1457720294377004E-3</v>
      </c>
      <c r="BK235" s="156">
        <f>VLOOKUP($H235,'[1]Unit factor_selected'!$F$3:$AC$346,'[1]Unit factor_selected'!AC$1,FALSE)</f>
        <v>2.1648941226151601E-5</v>
      </c>
    </row>
    <row r="236" spans="2:63" x14ac:dyDescent="0.2">
      <c r="B236" s="61"/>
      <c r="C236" s="40" t="s">
        <v>37</v>
      </c>
      <c r="D236" s="41" t="str">
        <f>'[1]EV proj_BAU'!K81</f>
        <v>LiPF6 (kg)</v>
      </c>
      <c r="E236" s="120"/>
      <c r="F236" s="42" t="str">
        <f>'[1]Unit factor_selected'!D40</f>
        <v>lithium hexafluorophosphate production | lithium hexafluorophosphate | Cutoff</v>
      </c>
      <c r="G236" s="43" t="str">
        <f>'[1]Unit factor_selected'!E40</f>
        <v>US</v>
      </c>
      <c r="H236" s="44" t="str">
        <f>'[1]Unit factor_selected'!F40</f>
        <v>6585ad34-eb8a-3665-960e-fff1a3487168</v>
      </c>
      <c r="I236" s="45">
        <f>'[1]LIB components'!D3</f>
        <v>0.02</v>
      </c>
      <c r="J236" s="46">
        <f t="shared" ref="J236:J246" si="136">SUM(I236:I240)</f>
        <v>1</v>
      </c>
      <c r="K236" s="164">
        <f>'[1]EV proj_BAU'!R81</f>
        <v>2.3910829714285713</v>
      </c>
      <c r="L236" s="69">
        <f>'[1]EV proj_BAU'!S81</f>
        <v>2.360349257142857</v>
      </c>
      <c r="M236" s="69">
        <f>'[1]EV proj_BAU'!T81</f>
        <v>2.2865883428571427</v>
      </c>
      <c r="N236" s="69">
        <f>'[1]EV proj_BAU'!U81</f>
        <v>4.0153597714285718</v>
      </c>
      <c r="O236" s="69">
        <f>'[1]EV proj_BAU'!V81</f>
        <v>2.2927350857142863</v>
      </c>
      <c r="P236" s="69">
        <f>'[1]EV proj_BAU'!W81</f>
        <v>2.274294857142857</v>
      </c>
      <c r="Q236" s="68">
        <v>0</v>
      </c>
      <c r="R236" s="68">
        <v>0</v>
      </c>
      <c r="S236" s="69">
        <f>'[1]EV proj_BAU'!X81</f>
        <v>4.6592310857142873</v>
      </c>
      <c r="T236" s="69">
        <f>'[1]EV proj_BAU'!Y81</f>
        <v>4.597763657142858</v>
      </c>
      <c r="U236" s="69">
        <f>'[1]EV proj_BAU'!Z81</f>
        <v>4.4563885714285716</v>
      </c>
      <c r="V236" s="69">
        <f>'[1]EV proj_BAU'!AA81</f>
        <v>7.7327305714285721</v>
      </c>
      <c r="W236" s="69">
        <f>'[1]EV proj_BAU'!AB81</f>
        <v>4.4686820571428578</v>
      </c>
      <c r="X236" s="69">
        <f>'[1]EV proj_BAU'!AC81</f>
        <v>4.4256548571428569</v>
      </c>
      <c r="Y236" s="68">
        <v>0</v>
      </c>
      <c r="Z236" s="70">
        <v>0</v>
      </c>
      <c r="AA236" s="162">
        <f>$I236*K$236</f>
        <v>4.7821659428571424E-2</v>
      </c>
      <c r="AB236" s="53">
        <f t="shared" ref="AB236:AP240" si="137">$I236*L$236</f>
        <v>4.7206985142857143E-2</v>
      </c>
      <c r="AC236" s="53">
        <f t="shared" si="137"/>
        <v>4.5731766857142857E-2</v>
      </c>
      <c r="AD236" s="53">
        <f t="shared" si="137"/>
        <v>8.030719542857144E-2</v>
      </c>
      <c r="AE236" s="53">
        <f t="shared" si="137"/>
        <v>4.5854701714285726E-2</v>
      </c>
      <c r="AF236" s="53">
        <f t="shared" si="137"/>
        <v>4.548589714285714E-2</v>
      </c>
      <c r="AG236" s="52">
        <f t="shared" si="137"/>
        <v>0</v>
      </c>
      <c r="AH236" s="52">
        <f t="shared" si="137"/>
        <v>0</v>
      </c>
      <c r="AI236" s="53">
        <f t="shared" si="137"/>
        <v>9.3184621714285751E-2</v>
      </c>
      <c r="AJ236" s="53">
        <f t="shared" si="137"/>
        <v>9.1955273142857161E-2</v>
      </c>
      <c r="AK236" s="53">
        <f t="shared" si="137"/>
        <v>8.9127771428571437E-2</v>
      </c>
      <c r="AL236" s="53">
        <f t="shared" si="137"/>
        <v>0.15465461142857145</v>
      </c>
      <c r="AM236" s="53">
        <f t="shared" si="137"/>
        <v>8.937364114285716E-2</v>
      </c>
      <c r="AN236" s="53">
        <f t="shared" si="137"/>
        <v>8.8513097142857142E-2</v>
      </c>
      <c r="AO236" s="52">
        <f t="shared" si="137"/>
        <v>0</v>
      </c>
      <c r="AP236" s="54">
        <f t="shared" si="137"/>
        <v>0</v>
      </c>
      <c r="AQ236" s="75" t="str">
        <f>VLOOKUP($H236,'[1]Unit factor_selected'!$F$3:$AC$346,'[1]Unit factor_selected'!H$1,FALSE)</f>
        <v>kg</v>
      </c>
      <c r="AR236" s="76">
        <f>VLOOKUP($H236,'[1]Unit factor_selected'!$F$3:$AC$346,'[1]Unit factor_selected'!J$1,FALSE)</f>
        <v>20.172410674032299</v>
      </c>
      <c r="AS236" s="6">
        <f>VLOOKUP($H236,'[1]Unit factor_selected'!$F$3:$AC$346,'[1]Unit factor_selected'!K$1,FALSE)</f>
        <v>278.269771348907</v>
      </c>
      <c r="AT236" s="7">
        <f>VLOOKUP($H236,'[1]Unit factor_selected'!$F$3:$AC$346,'[1]Unit factor_selected'!L$1,FALSE)</f>
        <v>4.98259896688521E-2</v>
      </c>
      <c r="AU236" s="5">
        <f>VLOOKUP($H236,'[1]Unit factor_selected'!$F$3:$AC$346,'[1]Unit factor_selected'!M$1,FALSE)</f>
        <v>4.7465418198376801</v>
      </c>
      <c r="AV236" s="7">
        <f>VLOOKUP($H236,'[1]Unit factor_selected'!$F$3:$AC$346,'[1]Unit factor_selected'!N$1,FALSE)</f>
        <v>3.3372828905971201</v>
      </c>
      <c r="AW236" s="7">
        <f>VLOOKUP($H236,'[1]Unit factor_selected'!$F$3:$AC$346,'[1]Unit factor_selected'!O$1,FALSE)</f>
        <v>8.7499883609335003E-3</v>
      </c>
      <c r="AX236" s="5">
        <f>VLOOKUP($H236,'[1]Unit factor_selected'!$F$3:$AC$346,'[1]Unit factor_selected'!P$1,FALSE)</f>
        <v>20.434774650637301</v>
      </c>
      <c r="AY236" s="7">
        <f>VLOOKUP($H236,'[1]Unit factor_selected'!$F$3:$AC$346,'[1]Unit factor_selected'!Q$1,FALSE)</f>
        <v>1.4771865672825799</v>
      </c>
      <c r="AZ236" s="5">
        <f>VLOOKUP($H236,'[1]Unit factor_selected'!$F$3:$AC$346,'[1]Unit factor_selected'!R$1,FALSE)</f>
        <v>64.548283059259006</v>
      </c>
      <c r="BA236" s="7">
        <f>VLOOKUP($H236,'[1]Unit factor_selected'!$F$3:$AC$346,'[1]Unit factor_selected'!S$1,FALSE)</f>
        <v>1.6206133098969999</v>
      </c>
      <c r="BB236" s="7">
        <f>VLOOKUP($H236,'[1]Unit factor_selected'!$F$3:$AC$346,'[1]Unit factor_selected'!T$1,FALSE)</f>
        <v>0.39903526210232598</v>
      </c>
      <c r="BC236" s="7">
        <f>VLOOKUP($H236,'[1]Unit factor_selected'!$F$3:$AC$346,'[1]Unit factor_selected'!U$1,FALSE)</f>
        <v>4.3681406311600002</v>
      </c>
      <c r="BD236" s="7">
        <f>VLOOKUP($H236,'[1]Unit factor_selected'!$F$3:$AC$346,'[1]Unit factor_selected'!V$1,FALSE)</f>
        <v>3.9846281946691597E-3</v>
      </c>
      <c r="BE236" s="7">
        <f>VLOOKUP($H236,'[1]Unit factor_selected'!$F$3:$AC$346,'[1]Unit factor_selected'!W$1,FALSE)</f>
        <v>0.57661508613926504</v>
      </c>
      <c r="BF236" s="7">
        <f>VLOOKUP($H236,'[1]Unit factor_selected'!$F$3:$AC$346,'[1]Unit factor_selected'!X$1,FALSE)</f>
        <v>4.8377377662338301E-2</v>
      </c>
      <c r="BG236" s="7">
        <f>VLOOKUP($H236,'[1]Unit factor_selected'!$F$3:$AC$346,'[1]Unit factor_selected'!Y$1,FALSE)</f>
        <v>4.9236338002055999E-2</v>
      </c>
      <c r="BH236" s="7">
        <f>VLOOKUP($H236,'[1]Unit factor_selected'!$F$3:$AC$346,'[1]Unit factor_selected'!Z$1,FALSE)</f>
        <v>8.08986114050332E-6</v>
      </c>
      <c r="BI236" s="7">
        <f>VLOOKUP($H236,'[1]Unit factor_selected'!$F$3:$AC$346,'[1]Unit factor_selected'!AA$1,FALSE)</f>
        <v>0.13029847078690601</v>
      </c>
      <c r="BJ236" s="5">
        <f>VLOOKUP($H236,'[1]Unit factor_selected'!$F$3:$AC$346,'[1]Unit factor_selected'!AB$1,FALSE)</f>
        <v>363.36525222876702</v>
      </c>
      <c r="BK236" s="77">
        <f>VLOOKUP($H236,'[1]Unit factor_selected'!$F$3:$AC$346,'[1]Unit factor_selected'!AC$1,FALSE)</f>
        <v>0.29839228979827498</v>
      </c>
    </row>
    <row r="237" spans="2:63" x14ac:dyDescent="0.2">
      <c r="B237" s="61"/>
      <c r="C237" s="40"/>
      <c r="D237" s="62"/>
      <c r="E237" s="121"/>
      <c r="F237" s="63"/>
      <c r="G237" s="64" t="str">
        <f>'[1]Unit factor_selected'!E41</f>
        <v>CN</v>
      </c>
      <c r="H237" s="3" t="str">
        <f>'[1]Unit factor_selected'!F41</f>
        <v>6d1f3adf-f574-380d-9e87-93da9c167523</v>
      </c>
      <c r="I237" s="65">
        <f>'[1]LIB components'!D4</f>
        <v>0.65</v>
      </c>
      <c r="J237" s="66"/>
      <c r="K237" s="164"/>
      <c r="L237" s="69"/>
      <c r="M237" s="69"/>
      <c r="N237" s="69"/>
      <c r="O237" s="69"/>
      <c r="P237" s="69"/>
      <c r="Q237" s="68"/>
      <c r="R237" s="68"/>
      <c r="S237" s="69"/>
      <c r="T237" s="69"/>
      <c r="U237" s="69"/>
      <c r="V237" s="69"/>
      <c r="W237" s="69"/>
      <c r="X237" s="69"/>
      <c r="Y237" s="68"/>
      <c r="Z237" s="70"/>
      <c r="AA237" s="165">
        <f>$I237*K$236</f>
        <v>1.5542039314285714</v>
      </c>
      <c r="AB237" s="73">
        <f t="shared" si="137"/>
        <v>1.5342270171428571</v>
      </c>
      <c r="AC237" s="73">
        <f t="shared" si="137"/>
        <v>1.4862824228571427</v>
      </c>
      <c r="AD237" s="73">
        <f t="shared" si="137"/>
        <v>2.6099838514285718</v>
      </c>
      <c r="AE237" s="73">
        <f t="shared" si="137"/>
        <v>1.4902778057142863</v>
      </c>
      <c r="AF237" s="73">
        <f t="shared" si="137"/>
        <v>1.478291657142857</v>
      </c>
      <c r="AG237" s="72">
        <f t="shared" si="137"/>
        <v>0</v>
      </c>
      <c r="AH237" s="72">
        <f t="shared" si="137"/>
        <v>0</v>
      </c>
      <c r="AI237" s="73">
        <f t="shared" si="137"/>
        <v>3.0285002057142867</v>
      </c>
      <c r="AJ237" s="73">
        <f t="shared" si="137"/>
        <v>2.9885463771428578</v>
      </c>
      <c r="AK237" s="73">
        <f t="shared" si="137"/>
        <v>2.8966525714285716</v>
      </c>
      <c r="AL237" s="73">
        <f t="shared" si="137"/>
        <v>5.0262748714285719</v>
      </c>
      <c r="AM237" s="73">
        <f t="shared" si="137"/>
        <v>2.9046433371428577</v>
      </c>
      <c r="AN237" s="73">
        <f t="shared" si="137"/>
        <v>2.8766756571428571</v>
      </c>
      <c r="AO237" s="72">
        <f t="shared" si="137"/>
        <v>0</v>
      </c>
      <c r="AP237" s="74">
        <f t="shared" si="137"/>
        <v>0</v>
      </c>
      <c r="AQ237" s="75" t="str">
        <f>VLOOKUP($H237,'[1]Unit factor_selected'!$F$3:$AC$346,'[1]Unit factor_selected'!H$1,FALSE)</f>
        <v>kg</v>
      </c>
      <c r="AR237" s="76">
        <f>VLOOKUP($H237,'[1]Unit factor_selected'!$F$3:$AC$346,'[1]Unit factor_selected'!J$1,FALSE)</f>
        <v>20.2636119953509</v>
      </c>
      <c r="AS237" s="6">
        <f>VLOOKUP($H237,'[1]Unit factor_selected'!$F$3:$AC$346,'[1]Unit factor_selected'!K$1,FALSE)</f>
        <v>278.20510338729099</v>
      </c>
      <c r="AT237" s="7">
        <f>VLOOKUP($H237,'[1]Unit factor_selected'!$F$3:$AC$346,'[1]Unit factor_selected'!L$1,FALSE)</f>
        <v>4.9784978210563401E-2</v>
      </c>
      <c r="AU237" s="5">
        <f>VLOOKUP($H237,'[1]Unit factor_selected'!$F$3:$AC$346,'[1]Unit factor_selected'!M$1,FALSE)</f>
        <v>4.7473880420430197</v>
      </c>
      <c r="AV237" s="7">
        <f>VLOOKUP($H237,'[1]Unit factor_selected'!$F$3:$AC$346,'[1]Unit factor_selected'!N$1,FALSE)</f>
        <v>3.33707495455505</v>
      </c>
      <c r="AW237" s="7">
        <f>VLOOKUP($H237,'[1]Unit factor_selected'!$F$3:$AC$346,'[1]Unit factor_selected'!O$1,FALSE)</f>
        <v>8.6558673929455401E-3</v>
      </c>
      <c r="AX237" s="5">
        <f>VLOOKUP($H237,'[1]Unit factor_selected'!$F$3:$AC$346,'[1]Unit factor_selected'!P$1,FALSE)</f>
        <v>20.531922248181701</v>
      </c>
      <c r="AY237" s="7">
        <f>VLOOKUP($H237,'[1]Unit factor_selected'!$F$3:$AC$346,'[1]Unit factor_selected'!Q$1,FALSE)</f>
        <v>1.4773151389944099</v>
      </c>
      <c r="AZ237" s="5">
        <f>VLOOKUP($H237,'[1]Unit factor_selected'!$F$3:$AC$346,'[1]Unit factor_selected'!R$1,FALSE)</f>
        <v>64.495855445928598</v>
      </c>
      <c r="BA237" s="7">
        <f>VLOOKUP($H237,'[1]Unit factor_selected'!$F$3:$AC$346,'[1]Unit factor_selected'!S$1,FALSE)</f>
        <v>1.6118734274320199</v>
      </c>
      <c r="BB237" s="7">
        <f>VLOOKUP($H237,'[1]Unit factor_selected'!$F$3:$AC$346,'[1]Unit factor_selected'!T$1,FALSE)</f>
        <v>0.39821227628071898</v>
      </c>
      <c r="BC237" s="7">
        <f>VLOOKUP($H237,'[1]Unit factor_selected'!$F$3:$AC$346,'[1]Unit factor_selected'!U$1,FALSE)</f>
        <v>4.36768370600167</v>
      </c>
      <c r="BD237" s="7">
        <f>VLOOKUP($H237,'[1]Unit factor_selected'!$F$3:$AC$346,'[1]Unit factor_selected'!V$1,FALSE)</f>
        <v>3.9783489740881899E-3</v>
      </c>
      <c r="BE237" s="7">
        <f>VLOOKUP($H237,'[1]Unit factor_selected'!$F$3:$AC$346,'[1]Unit factor_selected'!W$1,FALSE)</f>
        <v>0.57663095750362403</v>
      </c>
      <c r="BF237" s="7">
        <f>VLOOKUP($H237,'[1]Unit factor_selected'!$F$3:$AC$346,'[1]Unit factor_selected'!X$1,FALSE)</f>
        <v>4.9027993297417E-2</v>
      </c>
      <c r="BG237" s="7">
        <f>VLOOKUP($H237,'[1]Unit factor_selected'!$F$3:$AC$346,'[1]Unit factor_selected'!Y$1,FALSE)</f>
        <v>4.9883701492598097E-2</v>
      </c>
      <c r="BH237" s="7">
        <f>VLOOKUP($H237,'[1]Unit factor_selected'!$F$3:$AC$346,'[1]Unit factor_selected'!Z$1,FALSE)</f>
        <v>8.0765323888151894E-6</v>
      </c>
      <c r="BI237" s="7">
        <f>VLOOKUP($H237,'[1]Unit factor_selected'!$F$3:$AC$346,'[1]Unit factor_selected'!AA$1,FALSE)</f>
        <v>0.130840747266847</v>
      </c>
      <c r="BJ237" s="5">
        <f>VLOOKUP($H237,'[1]Unit factor_selected'!$F$3:$AC$346,'[1]Unit factor_selected'!AB$1,FALSE)</f>
        <v>363.49773976223599</v>
      </c>
      <c r="BK237" s="77">
        <f>VLOOKUP($H237,'[1]Unit factor_selected'!$F$3:$AC$346,'[1]Unit factor_selected'!AC$1,FALSE)</f>
        <v>0.29728952484704502</v>
      </c>
    </row>
    <row r="238" spans="2:63" x14ac:dyDescent="0.2">
      <c r="B238" s="61"/>
      <c r="C238" s="40"/>
      <c r="D238" s="62"/>
      <c r="E238" s="121"/>
      <c r="F238" s="63"/>
      <c r="G238" s="64" t="str">
        <f>'[1]Unit factor_selected'!E42</f>
        <v>JP</v>
      </c>
      <c r="H238" s="3" t="str">
        <f>'[1]Unit factor_selected'!F42</f>
        <v>c38f4148-2f6a-4b96-9353-99a05d720c05</v>
      </c>
      <c r="I238" s="65">
        <f>'[1]LIB components'!D5</f>
        <v>0.12</v>
      </c>
      <c r="J238" s="66"/>
      <c r="K238" s="164"/>
      <c r="L238" s="69"/>
      <c r="M238" s="69"/>
      <c r="N238" s="69"/>
      <c r="O238" s="69"/>
      <c r="P238" s="69"/>
      <c r="Q238" s="68"/>
      <c r="R238" s="68"/>
      <c r="S238" s="69"/>
      <c r="T238" s="69"/>
      <c r="U238" s="69"/>
      <c r="V238" s="69"/>
      <c r="W238" s="69"/>
      <c r="X238" s="69"/>
      <c r="Y238" s="68"/>
      <c r="Z238" s="70"/>
      <c r="AA238" s="165">
        <f>$I238*K$236</f>
        <v>0.28692995657142856</v>
      </c>
      <c r="AB238" s="73">
        <f t="shared" si="137"/>
        <v>0.28324191085714284</v>
      </c>
      <c r="AC238" s="73">
        <f t="shared" si="137"/>
        <v>0.27439060114285713</v>
      </c>
      <c r="AD238" s="73">
        <f t="shared" si="137"/>
        <v>0.48184317257142861</v>
      </c>
      <c r="AE238" s="73">
        <f t="shared" si="137"/>
        <v>0.27512821028571433</v>
      </c>
      <c r="AF238" s="73">
        <f t="shared" si="137"/>
        <v>0.27291538285714284</v>
      </c>
      <c r="AG238" s="72">
        <f t="shared" si="137"/>
        <v>0</v>
      </c>
      <c r="AH238" s="72">
        <f t="shared" si="137"/>
        <v>0</v>
      </c>
      <c r="AI238" s="73">
        <f t="shared" si="137"/>
        <v>0.55910773028571448</v>
      </c>
      <c r="AJ238" s="73">
        <f t="shared" si="137"/>
        <v>0.55173163885714294</v>
      </c>
      <c r="AK238" s="73">
        <f t="shared" si="137"/>
        <v>0.53476662857142854</v>
      </c>
      <c r="AL238" s="73">
        <f t="shared" si="137"/>
        <v>0.92792766857142861</v>
      </c>
      <c r="AM238" s="73">
        <f t="shared" si="137"/>
        <v>0.53624184685714293</v>
      </c>
      <c r="AN238" s="73">
        <f t="shared" si="137"/>
        <v>0.53107858285714282</v>
      </c>
      <c r="AO238" s="72">
        <f t="shared" si="137"/>
        <v>0</v>
      </c>
      <c r="AP238" s="74">
        <f t="shared" si="137"/>
        <v>0</v>
      </c>
      <c r="AQ238" s="75" t="str">
        <f>VLOOKUP($H238,'[1]Unit factor_selected'!$F$3:$AC$346,'[1]Unit factor_selected'!H$1,FALSE)</f>
        <v>kg</v>
      </c>
      <c r="AR238" s="76">
        <f>VLOOKUP($H238,'[1]Unit factor_selected'!$F$3:$AC$346,'[1]Unit factor_selected'!J$1,FALSE)</f>
        <v>20.118848102001799</v>
      </c>
      <c r="AS238" s="6">
        <f>VLOOKUP($H238,'[1]Unit factor_selected'!$F$3:$AC$346,'[1]Unit factor_selected'!K$1,FALSE)</f>
        <v>277.479588529436</v>
      </c>
      <c r="AT238" s="7">
        <f>VLOOKUP($H238,'[1]Unit factor_selected'!$F$3:$AC$346,'[1]Unit factor_selected'!L$1,FALSE)</f>
        <v>4.9512302019490001E-2</v>
      </c>
      <c r="AU238" s="5">
        <f>VLOOKUP($H238,'[1]Unit factor_selected'!$F$3:$AC$346,'[1]Unit factor_selected'!M$1,FALSE)</f>
        <v>4.7281177476500202</v>
      </c>
      <c r="AV238" s="7">
        <f>VLOOKUP($H238,'[1]Unit factor_selected'!$F$3:$AC$346,'[1]Unit factor_selected'!N$1,FALSE)</f>
        <v>3.3359085132872801</v>
      </c>
      <c r="AW238" s="7">
        <f>VLOOKUP($H238,'[1]Unit factor_selected'!$F$3:$AC$346,'[1]Unit factor_selected'!O$1,FALSE)</f>
        <v>8.6407937580910091E-3</v>
      </c>
      <c r="AX238" s="5">
        <f>VLOOKUP($H238,'[1]Unit factor_selected'!$F$3:$AC$346,'[1]Unit factor_selected'!P$1,FALSE)</f>
        <v>20.380590441004099</v>
      </c>
      <c r="AY238" s="7">
        <f>VLOOKUP($H238,'[1]Unit factor_selected'!$F$3:$AC$346,'[1]Unit factor_selected'!Q$1,FALSE)</f>
        <v>1.4736365569890499</v>
      </c>
      <c r="AZ238" s="5">
        <f>VLOOKUP($H238,'[1]Unit factor_selected'!$F$3:$AC$346,'[1]Unit factor_selected'!R$1,FALSE)</f>
        <v>64.4155269299103</v>
      </c>
      <c r="BA238" s="7">
        <f>VLOOKUP($H238,'[1]Unit factor_selected'!$F$3:$AC$346,'[1]Unit factor_selected'!S$1,FALSE)</f>
        <v>1.6075495706874801</v>
      </c>
      <c r="BB238" s="7">
        <f>VLOOKUP($H238,'[1]Unit factor_selected'!$F$3:$AC$346,'[1]Unit factor_selected'!T$1,FALSE)</f>
        <v>0.40037967345613301</v>
      </c>
      <c r="BC238" s="7">
        <f>VLOOKUP($H238,'[1]Unit factor_selected'!$F$3:$AC$346,'[1]Unit factor_selected'!U$1,FALSE)</f>
        <v>4.3660319740629303</v>
      </c>
      <c r="BD238" s="7">
        <f>VLOOKUP($H238,'[1]Unit factor_selected'!$F$3:$AC$346,'[1]Unit factor_selected'!V$1,FALSE)</f>
        <v>3.97772246418492E-3</v>
      </c>
      <c r="BE238" s="7">
        <f>VLOOKUP($H238,'[1]Unit factor_selected'!$F$3:$AC$346,'[1]Unit factor_selected'!W$1,FALSE)</f>
        <v>0.57670251675681805</v>
      </c>
      <c r="BF238" s="7">
        <f>VLOOKUP($H238,'[1]Unit factor_selected'!$F$3:$AC$346,'[1]Unit factor_selected'!X$1,FALSE)</f>
        <v>4.8457002972633299E-2</v>
      </c>
      <c r="BG238" s="7">
        <f>VLOOKUP($H238,'[1]Unit factor_selected'!$F$3:$AC$346,'[1]Unit factor_selected'!Y$1,FALSE)</f>
        <v>4.9316985956749403E-2</v>
      </c>
      <c r="BH238" s="7">
        <f>VLOOKUP($H238,'[1]Unit factor_selected'!$F$3:$AC$346,'[1]Unit factor_selected'!Z$1,FALSE)</f>
        <v>8.0559020846925703E-6</v>
      </c>
      <c r="BI238" s="7">
        <f>VLOOKUP($H238,'[1]Unit factor_selected'!$F$3:$AC$346,'[1]Unit factor_selected'!AA$1,FALSE)</f>
        <v>0.130386965429868</v>
      </c>
      <c r="BJ238" s="5">
        <f>VLOOKUP($H238,'[1]Unit factor_selected'!$F$3:$AC$346,'[1]Unit factor_selected'!AB$1,FALSE)</f>
        <v>363.425286862051</v>
      </c>
      <c r="BK238" s="77">
        <f>VLOOKUP($H238,'[1]Unit factor_selected'!$F$3:$AC$346,'[1]Unit factor_selected'!AC$1,FALSE)</f>
        <v>0.297066861667314</v>
      </c>
    </row>
    <row r="239" spans="2:63" x14ac:dyDescent="0.2">
      <c r="B239" s="61"/>
      <c r="C239" s="40"/>
      <c r="D239" s="62"/>
      <c r="E239" s="121"/>
      <c r="F239" s="63"/>
      <c r="G239" s="64" t="str">
        <f>'[1]Unit factor_selected'!E43</f>
        <v>KR</v>
      </c>
      <c r="H239" s="3" t="str">
        <f>'[1]Unit factor_selected'!F43</f>
        <v>e2fb1502-9b6f-4d9a-89f2-ccbc7b234e3d</v>
      </c>
      <c r="I239" s="65">
        <f>'[1]LIB components'!D6</f>
        <v>0.04</v>
      </c>
      <c r="J239" s="66"/>
      <c r="K239" s="164"/>
      <c r="L239" s="69"/>
      <c r="M239" s="69"/>
      <c r="N239" s="69"/>
      <c r="O239" s="69"/>
      <c r="P239" s="69"/>
      <c r="Q239" s="68"/>
      <c r="R239" s="68"/>
      <c r="S239" s="69"/>
      <c r="T239" s="69"/>
      <c r="U239" s="69"/>
      <c r="V239" s="69"/>
      <c r="W239" s="69"/>
      <c r="X239" s="69"/>
      <c r="Y239" s="68"/>
      <c r="Z239" s="70"/>
      <c r="AA239" s="165">
        <f>$I239*K$236</f>
        <v>9.5643318857142848E-2</v>
      </c>
      <c r="AB239" s="73">
        <f t="shared" si="137"/>
        <v>9.4413970285714285E-2</v>
      </c>
      <c r="AC239" s="73">
        <f t="shared" si="137"/>
        <v>9.1463533714285714E-2</v>
      </c>
      <c r="AD239" s="73">
        <f t="shared" si="137"/>
        <v>0.16061439085714288</v>
      </c>
      <c r="AE239" s="73">
        <f t="shared" si="137"/>
        <v>9.1709403428571451E-2</v>
      </c>
      <c r="AF239" s="73">
        <f t="shared" si="137"/>
        <v>9.097179428571428E-2</v>
      </c>
      <c r="AG239" s="72">
        <f t="shared" si="137"/>
        <v>0</v>
      </c>
      <c r="AH239" s="72">
        <f t="shared" si="137"/>
        <v>0</v>
      </c>
      <c r="AI239" s="73">
        <f t="shared" si="137"/>
        <v>0.1863692434285715</v>
      </c>
      <c r="AJ239" s="73">
        <f t="shared" si="137"/>
        <v>0.18391054628571432</v>
      </c>
      <c r="AK239" s="73">
        <f t="shared" si="137"/>
        <v>0.17825554285714287</v>
      </c>
      <c r="AL239" s="73">
        <f t="shared" si="137"/>
        <v>0.30930922285714291</v>
      </c>
      <c r="AM239" s="73">
        <f t="shared" si="137"/>
        <v>0.17874728228571432</v>
      </c>
      <c r="AN239" s="73">
        <f t="shared" si="137"/>
        <v>0.17702619428571428</v>
      </c>
      <c r="AO239" s="72">
        <f t="shared" si="137"/>
        <v>0</v>
      </c>
      <c r="AP239" s="74">
        <f t="shared" si="137"/>
        <v>0</v>
      </c>
      <c r="AQ239" s="75" t="str">
        <f>VLOOKUP($H239,'[1]Unit factor_selected'!$F$3:$AC$346,'[1]Unit factor_selected'!H$1,FALSE)</f>
        <v>kg</v>
      </c>
      <c r="AR239" s="76">
        <f>VLOOKUP($H239,'[1]Unit factor_selected'!$F$3:$AC$346,'[1]Unit factor_selected'!J$1,FALSE)</f>
        <v>20.137405051857801</v>
      </c>
      <c r="AS239" s="6">
        <f>VLOOKUP($H239,'[1]Unit factor_selected'!$F$3:$AC$346,'[1]Unit factor_selected'!K$1,FALSE)</f>
        <v>278.74655825781099</v>
      </c>
      <c r="AT239" s="7">
        <f>VLOOKUP($H239,'[1]Unit factor_selected'!$F$3:$AC$346,'[1]Unit factor_selected'!L$1,FALSE)</f>
        <v>4.95243688387755E-2</v>
      </c>
      <c r="AU239" s="5">
        <f>VLOOKUP($H239,'[1]Unit factor_selected'!$F$3:$AC$346,'[1]Unit factor_selected'!M$1,FALSE)</f>
        <v>4.7358439847704599</v>
      </c>
      <c r="AV239" s="7">
        <f>VLOOKUP($H239,'[1]Unit factor_selected'!$F$3:$AC$346,'[1]Unit factor_selected'!N$1,FALSE)</f>
        <v>3.33828101449346</v>
      </c>
      <c r="AW239" s="7">
        <f>VLOOKUP($H239,'[1]Unit factor_selected'!$F$3:$AC$346,'[1]Unit factor_selected'!O$1,FALSE)</f>
        <v>8.7406603608761405E-3</v>
      </c>
      <c r="AX239" s="5">
        <f>VLOOKUP($H239,'[1]Unit factor_selected'!$F$3:$AC$346,'[1]Unit factor_selected'!P$1,FALSE)</f>
        <v>20.397424548680199</v>
      </c>
      <c r="AY239" s="7">
        <f>VLOOKUP($H239,'[1]Unit factor_selected'!$F$3:$AC$346,'[1]Unit factor_selected'!Q$1,FALSE)</f>
        <v>1.4788982608365</v>
      </c>
      <c r="AZ239" s="5">
        <f>VLOOKUP($H239,'[1]Unit factor_selected'!$F$3:$AC$346,'[1]Unit factor_selected'!R$1,FALSE)</f>
        <v>64.546908870271196</v>
      </c>
      <c r="BA239" s="7">
        <f>VLOOKUP($H239,'[1]Unit factor_selected'!$F$3:$AC$346,'[1]Unit factor_selected'!S$1,FALSE)</f>
        <v>1.66547445467477</v>
      </c>
      <c r="BB239" s="7">
        <f>VLOOKUP($H239,'[1]Unit factor_selected'!$F$3:$AC$346,'[1]Unit factor_selected'!T$1,FALSE)</f>
        <v>0.402558910697351</v>
      </c>
      <c r="BC239" s="7">
        <f>VLOOKUP($H239,'[1]Unit factor_selected'!$F$3:$AC$346,'[1]Unit factor_selected'!U$1,FALSE)</f>
        <v>4.3694073838659699</v>
      </c>
      <c r="BD239" s="7">
        <f>VLOOKUP($H239,'[1]Unit factor_selected'!$F$3:$AC$346,'[1]Unit factor_selected'!V$1,FALSE)</f>
        <v>3.98466659059516E-3</v>
      </c>
      <c r="BE239" s="7">
        <f>VLOOKUP($H239,'[1]Unit factor_selected'!$F$3:$AC$346,'[1]Unit factor_selected'!W$1,FALSE)</f>
        <v>0.57671083070878704</v>
      </c>
      <c r="BF239" s="7">
        <f>VLOOKUP($H239,'[1]Unit factor_selected'!$F$3:$AC$346,'[1]Unit factor_selected'!X$1,FALSE)</f>
        <v>4.85723346103588E-2</v>
      </c>
      <c r="BG239" s="7">
        <f>VLOOKUP($H239,'[1]Unit factor_selected'!$F$3:$AC$346,'[1]Unit factor_selected'!Y$1,FALSE)</f>
        <v>4.9431155762972301E-2</v>
      </c>
      <c r="BH239" s="7">
        <f>VLOOKUP($H239,'[1]Unit factor_selected'!$F$3:$AC$346,'[1]Unit factor_selected'!Z$1,FALSE)</f>
        <v>8.0709121376373503E-6</v>
      </c>
      <c r="BI239" s="7">
        <f>VLOOKUP($H239,'[1]Unit factor_selected'!$F$3:$AC$346,'[1]Unit factor_selected'!AA$1,FALSE)</f>
        <v>0.13010102087009801</v>
      </c>
      <c r="BJ239" s="5">
        <f>VLOOKUP($H239,'[1]Unit factor_selected'!$F$3:$AC$346,'[1]Unit factor_selected'!AB$1,FALSE)</f>
        <v>363.44993771954398</v>
      </c>
      <c r="BK239" s="77">
        <f>VLOOKUP($H239,'[1]Unit factor_selected'!$F$3:$AC$346,'[1]Unit factor_selected'!AC$1,FALSE)</f>
        <v>0.297795956819431</v>
      </c>
    </row>
    <row r="240" spans="2:63" x14ac:dyDescent="0.2">
      <c r="B240" s="61"/>
      <c r="C240" s="40"/>
      <c r="D240" s="111"/>
      <c r="E240" s="122"/>
      <c r="F240" s="79"/>
      <c r="G240" s="80" t="str">
        <f>'[1]Unit factor_selected'!E44</f>
        <v>RER</v>
      </c>
      <c r="H240" s="81" t="str">
        <f>'[1]Unit factor_selected'!F44</f>
        <v>5a2609b9-d17c-4ea5-b1c2-6f37d0a95804</v>
      </c>
      <c r="I240" s="82">
        <f>'[1]LIB components'!D7</f>
        <v>0.17</v>
      </c>
      <c r="J240" s="83"/>
      <c r="K240" s="167"/>
      <c r="L240" s="86"/>
      <c r="M240" s="86"/>
      <c r="N240" s="86"/>
      <c r="O240" s="86"/>
      <c r="P240" s="86"/>
      <c r="Q240" s="85"/>
      <c r="R240" s="85"/>
      <c r="S240" s="86"/>
      <c r="T240" s="86"/>
      <c r="U240" s="86"/>
      <c r="V240" s="86"/>
      <c r="W240" s="86"/>
      <c r="X240" s="86"/>
      <c r="Y240" s="85"/>
      <c r="Z240" s="87"/>
      <c r="AA240" s="168">
        <f>$I240*K$236</f>
        <v>0.40648410514285716</v>
      </c>
      <c r="AB240" s="35">
        <f t="shared" si="137"/>
        <v>0.40125937371428572</v>
      </c>
      <c r="AC240" s="35">
        <f t="shared" si="137"/>
        <v>0.38872001828571429</v>
      </c>
      <c r="AD240" s="35">
        <f t="shared" si="137"/>
        <v>0.68261116114285725</v>
      </c>
      <c r="AE240" s="35">
        <f t="shared" si="137"/>
        <v>0.38976496457142867</v>
      </c>
      <c r="AF240" s="35">
        <f t="shared" si="137"/>
        <v>0.38663012571428573</v>
      </c>
      <c r="AG240" s="89">
        <f t="shared" si="137"/>
        <v>0</v>
      </c>
      <c r="AH240" s="89">
        <f t="shared" si="137"/>
        <v>0</v>
      </c>
      <c r="AI240" s="35">
        <f t="shared" si="137"/>
        <v>0.79206928457142889</v>
      </c>
      <c r="AJ240" s="35">
        <f t="shared" si="137"/>
        <v>0.7816198217142859</v>
      </c>
      <c r="AK240" s="35">
        <f t="shared" si="137"/>
        <v>0.75758605714285721</v>
      </c>
      <c r="AL240" s="35">
        <f t="shared" si="137"/>
        <v>1.3145641971428574</v>
      </c>
      <c r="AM240" s="35">
        <f t="shared" si="137"/>
        <v>0.75967594971428587</v>
      </c>
      <c r="AN240" s="35">
        <f t="shared" si="137"/>
        <v>0.75236132571428571</v>
      </c>
      <c r="AO240" s="89">
        <f t="shared" si="137"/>
        <v>0</v>
      </c>
      <c r="AP240" s="90">
        <f t="shared" si="137"/>
        <v>0</v>
      </c>
      <c r="AQ240" s="91" t="str">
        <f>VLOOKUP($H240,'[1]Unit factor_selected'!$F$3:$AC$346,'[1]Unit factor_selected'!H$1,FALSE)</f>
        <v>kg</v>
      </c>
      <c r="AR240" s="92">
        <f>VLOOKUP($H240,'[1]Unit factor_selected'!$F$3:$AC$346,'[1]Unit factor_selected'!J$1,FALSE)</f>
        <v>18.590354103813802</v>
      </c>
      <c r="AS240" s="93">
        <f>VLOOKUP($H240,'[1]Unit factor_selected'!$F$3:$AC$346,'[1]Unit factor_selected'!K$1,FALSE)</f>
        <v>275.02579211419499</v>
      </c>
      <c r="AT240" s="94">
        <f>VLOOKUP($H240,'[1]Unit factor_selected'!$F$3:$AC$346,'[1]Unit factor_selected'!L$1,FALSE)</f>
        <v>4.7344817137577197E-2</v>
      </c>
      <c r="AU240" s="95">
        <f>VLOOKUP($H240,'[1]Unit factor_selected'!$F$3:$AC$346,'[1]Unit factor_selected'!M$1,FALSE)</f>
        <v>4.6165231821513499</v>
      </c>
      <c r="AV240" s="94">
        <f>VLOOKUP($H240,'[1]Unit factor_selected'!$F$3:$AC$346,'[1]Unit factor_selected'!N$1,FALSE)</f>
        <v>1.2375963147639399</v>
      </c>
      <c r="AW240" s="94">
        <f>VLOOKUP($H240,'[1]Unit factor_selected'!$F$3:$AC$346,'[1]Unit factor_selected'!O$1,FALSE)</f>
        <v>6.0390919293566098E-3</v>
      </c>
      <c r="AX240" s="95">
        <f>VLOOKUP($H240,'[1]Unit factor_selected'!$F$3:$AC$346,'[1]Unit factor_selected'!P$1,FALSE)</f>
        <v>18.784993795232701</v>
      </c>
      <c r="AY240" s="94">
        <f>VLOOKUP($H240,'[1]Unit factor_selected'!$F$3:$AC$346,'[1]Unit factor_selected'!Q$1,FALSE)</f>
        <v>1.13957147847382</v>
      </c>
      <c r="AZ240" s="95">
        <f>VLOOKUP($H240,'[1]Unit factor_selected'!$F$3:$AC$346,'[1]Unit factor_selected'!R$1,FALSE)</f>
        <v>25.249222449999401</v>
      </c>
      <c r="BA240" s="94">
        <f>VLOOKUP($H240,'[1]Unit factor_selected'!$F$3:$AC$346,'[1]Unit factor_selected'!S$1,FALSE)</f>
        <v>1.79920319441615</v>
      </c>
      <c r="BB240" s="94">
        <f>VLOOKUP($H240,'[1]Unit factor_selected'!$F$3:$AC$346,'[1]Unit factor_selected'!T$1,FALSE)</f>
        <v>0.39675666126382197</v>
      </c>
      <c r="BC240" s="94">
        <f>VLOOKUP($H240,'[1]Unit factor_selected'!$F$3:$AC$346,'[1]Unit factor_selected'!U$1,FALSE)</f>
        <v>1.6463552088240101</v>
      </c>
      <c r="BD240" s="94">
        <f>VLOOKUP($H240,'[1]Unit factor_selected'!$F$3:$AC$346,'[1]Unit factor_selected'!V$1,FALSE)</f>
        <v>3.84191592858864E-3</v>
      </c>
      <c r="BE240" s="94">
        <f>VLOOKUP($H240,'[1]Unit factor_selected'!$F$3:$AC$346,'[1]Unit factor_selected'!W$1,FALSE)</f>
        <v>0.43561720195465897</v>
      </c>
      <c r="BF240" s="94">
        <f>VLOOKUP($H240,'[1]Unit factor_selected'!$F$3:$AC$346,'[1]Unit factor_selected'!X$1,FALSE)</f>
        <v>3.4794188968988601E-2</v>
      </c>
      <c r="BG240" s="94">
        <f>VLOOKUP($H240,'[1]Unit factor_selected'!$F$3:$AC$346,'[1]Unit factor_selected'!Y$1,FALSE)</f>
        <v>3.5498988461977903E-2</v>
      </c>
      <c r="BH240" s="94">
        <f>VLOOKUP($H240,'[1]Unit factor_selected'!$F$3:$AC$346,'[1]Unit factor_selected'!Z$1,FALSE)</f>
        <v>6.8909328294792698E-6</v>
      </c>
      <c r="BI240" s="94">
        <f>VLOOKUP($H240,'[1]Unit factor_selected'!$F$3:$AC$346,'[1]Unit factor_selected'!AA$1,FALSE)</f>
        <v>0.13162152041737099</v>
      </c>
      <c r="BJ240" s="95">
        <f>VLOOKUP($H240,'[1]Unit factor_selected'!$F$3:$AC$346,'[1]Unit factor_selected'!AB$1,FALSE)</f>
        <v>140.89972512201601</v>
      </c>
      <c r="BK240" s="96">
        <f>VLOOKUP($H240,'[1]Unit factor_selected'!$F$3:$AC$346,'[1]Unit factor_selected'!AC$1,FALSE)</f>
        <v>0.36808872228963402</v>
      </c>
    </row>
    <row r="241" spans="2:63" x14ac:dyDescent="0.2">
      <c r="B241" s="61"/>
      <c r="C241" s="40"/>
      <c r="D241" s="41" t="str">
        <f>'[1]EV proj_BAU'!K82</f>
        <v>EC (kg)</v>
      </c>
      <c r="E241" s="120"/>
      <c r="F241" s="42" t="str">
        <f>'[1]Unit factor_selected'!D45</f>
        <v>ethylene carbonate production | ethylene carbonate | Cutoff</v>
      </c>
      <c r="G241" s="43" t="str">
        <f>'[1]Unit factor_selected'!E45</f>
        <v>US</v>
      </c>
      <c r="H241" s="44" t="str">
        <f>'[1]Unit factor_selected'!F45</f>
        <v>1ea38f6b-7705-4a37-8904-d014f9878347</v>
      </c>
      <c r="I241" s="45">
        <f>I236</f>
        <v>0.02</v>
      </c>
      <c r="J241" s="46">
        <f t="shared" si="136"/>
        <v>1</v>
      </c>
      <c r="K241" s="161">
        <f>'[1]EV proj_BAU'!R82</f>
        <v>4.4060585142857143</v>
      </c>
      <c r="L241" s="49">
        <f>'[1]EV proj_BAU'!S82</f>
        <v>4.3494253714285707</v>
      </c>
      <c r="M241" s="49">
        <f>'[1]EV proj_BAU'!T82</f>
        <v>4.213505828571428</v>
      </c>
      <c r="N241" s="49">
        <f>'[1]EV proj_BAU'!U82</f>
        <v>7.3991201142857133</v>
      </c>
      <c r="O241" s="49">
        <f>'[1]EV proj_BAU'!V82</f>
        <v>4.224832457142857</v>
      </c>
      <c r="P241" s="49">
        <f>'[1]EV proj_BAU'!W82</f>
        <v>4.1908525714285707</v>
      </c>
      <c r="Q241" s="48">
        <v>0</v>
      </c>
      <c r="R241" s="48">
        <v>0</v>
      </c>
      <c r="S241" s="49">
        <f>'[1]EV proj_BAU'!X82</f>
        <v>8.5855844571428577</v>
      </c>
      <c r="T241" s="49">
        <f>'[1]EV proj_BAU'!Y82</f>
        <v>8.4723181714285722</v>
      </c>
      <c r="U241" s="49">
        <f>'[1]EV proj_BAU'!Z82</f>
        <v>8.2118057142857133</v>
      </c>
      <c r="V241" s="49">
        <f>'[1]EV proj_BAU'!AA82</f>
        <v>14.249134714285711</v>
      </c>
      <c r="W241" s="49">
        <f>'[1]EV proj_BAU'!AB82</f>
        <v>8.2344589714285714</v>
      </c>
      <c r="X241" s="49">
        <f>'[1]EV proj_BAU'!AC82</f>
        <v>8.1551725714285705</v>
      </c>
      <c r="Y241" s="48">
        <v>0</v>
      </c>
      <c r="Z241" s="50">
        <v>0</v>
      </c>
      <c r="AA241" s="162">
        <f>$I241*K$241</f>
        <v>8.8121170285714284E-2</v>
      </c>
      <c r="AB241" s="53">
        <f t="shared" ref="AB241:AP245" si="138">$I241*L$241</f>
        <v>8.6988507428571421E-2</v>
      </c>
      <c r="AC241" s="53">
        <f t="shared" si="138"/>
        <v>8.4270116571428563E-2</v>
      </c>
      <c r="AD241" s="53">
        <f t="shared" si="138"/>
        <v>0.14798240228571427</v>
      </c>
      <c r="AE241" s="53">
        <f t="shared" si="138"/>
        <v>8.4496649142857136E-2</v>
      </c>
      <c r="AF241" s="53">
        <f t="shared" si="138"/>
        <v>8.3817051428571418E-2</v>
      </c>
      <c r="AG241" s="52">
        <f t="shared" si="138"/>
        <v>0</v>
      </c>
      <c r="AH241" s="52">
        <f t="shared" si="138"/>
        <v>0</v>
      </c>
      <c r="AI241" s="53">
        <f t="shared" si="138"/>
        <v>0.17171168914285714</v>
      </c>
      <c r="AJ241" s="53">
        <f t="shared" si="138"/>
        <v>0.16944636342857144</v>
      </c>
      <c r="AK241" s="53">
        <f t="shared" si="138"/>
        <v>0.16423611428571427</v>
      </c>
      <c r="AL241" s="53">
        <f t="shared" si="138"/>
        <v>0.28498269428571421</v>
      </c>
      <c r="AM241" s="53">
        <f t="shared" si="138"/>
        <v>0.16468917942857142</v>
      </c>
      <c r="AN241" s="53">
        <f t="shared" si="138"/>
        <v>0.16310345142857141</v>
      </c>
      <c r="AO241" s="52">
        <f t="shared" si="138"/>
        <v>0</v>
      </c>
      <c r="AP241" s="54">
        <f t="shared" si="138"/>
        <v>0</v>
      </c>
      <c r="AQ241" s="55" t="str">
        <f>VLOOKUP($H241,'[1]Unit factor_selected'!$F$3:$AC$346,'[1]Unit factor_selected'!H$1,FALSE)</f>
        <v>kg</v>
      </c>
      <c r="AR241" s="56">
        <f>VLOOKUP($H241,'[1]Unit factor_selected'!$F$3:$AC$346,'[1]Unit factor_selected'!J$1,FALSE)</f>
        <v>1.6110935767823999</v>
      </c>
      <c r="AS241" s="57">
        <f>VLOOKUP($H241,'[1]Unit factor_selected'!$F$3:$AC$346,'[1]Unit factor_selected'!K$1,FALSE)</f>
        <v>39.517474718002298</v>
      </c>
      <c r="AT241" s="58">
        <f>VLOOKUP($H241,'[1]Unit factor_selected'!$F$3:$AC$346,'[1]Unit factor_selected'!L$1,FALSE)</f>
        <v>2.0092598150516202E-3</v>
      </c>
      <c r="AU241" s="59">
        <f>VLOOKUP($H241,'[1]Unit factor_selected'!$F$3:$AC$346,'[1]Unit factor_selected'!M$1,FALSE)</f>
        <v>0.79420746759940797</v>
      </c>
      <c r="AV241" s="58">
        <f>VLOOKUP($H241,'[1]Unit factor_selected'!$F$3:$AC$346,'[1]Unit factor_selected'!N$1,FALSE)</f>
        <v>8.1604693326641595E-2</v>
      </c>
      <c r="AW241" s="58">
        <f>VLOOKUP($H241,'[1]Unit factor_selected'!$F$3:$AC$346,'[1]Unit factor_selected'!O$1,FALSE)</f>
        <v>3.8185040279507999E-4</v>
      </c>
      <c r="AX241" s="59">
        <f>VLOOKUP($H241,'[1]Unit factor_selected'!$F$3:$AC$346,'[1]Unit factor_selected'!P$1,FALSE)</f>
        <v>1.67467113886277</v>
      </c>
      <c r="AY241" s="58">
        <f>VLOOKUP($H241,'[1]Unit factor_selected'!$F$3:$AC$346,'[1]Unit factor_selected'!Q$1,FALSE)</f>
        <v>8.4313429056358899E-2</v>
      </c>
      <c r="AZ241" s="59">
        <f>VLOOKUP($H241,'[1]Unit factor_selected'!$F$3:$AC$346,'[1]Unit factor_selected'!R$1,FALSE)</f>
        <v>1.5009501637015299</v>
      </c>
      <c r="BA241" s="58">
        <f>VLOOKUP($H241,'[1]Unit factor_selected'!$F$3:$AC$346,'[1]Unit factor_selected'!S$1,FALSE)</f>
        <v>6.57210564648954E-2</v>
      </c>
      <c r="BB241" s="58">
        <f>VLOOKUP($H241,'[1]Unit factor_selected'!$F$3:$AC$346,'[1]Unit factor_selected'!T$1,FALSE)</f>
        <v>1.3000845437369001E-2</v>
      </c>
      <c r="BC241" s="58">
        <f>VLOOKUP($H241,'[1]Unit factor_selected'!$F$3:$AC$346,'[1]Unit factor_selected'!U$1,FALSE)</f>
        <v>0.105803064973109</v>
      </c>
      <c r="BD241" s="58">
        <f>VLOOKUP($H241,'[1]Unit factor_selected'!$F$3:$AC$346,'[1]Unit factor_selected'!V$1,FALSE)</f>
        <v>4.3560658066473902E-5</v>
      </c>
      <c r="BE241" s="58">
        <f>VLOOKUP($H241,'[1]Unit factor_selected'!$F$3:$AC$346,'[1]Unit factor_selected'!W$1,FALSE)</f>
        <v>5.9197188573601898E-3</v>
      </c>
      <c r="BF241" s="58">
        <f>VLOOKUP($H241,'[1]Unit factor_selected'!$F$3:$AC$346,'[1]Unit factor_selected'!X$1,FALSE)</f>
        <v>2.8500993501867299E-3</v>
      </c>
      <c r="BG241" s="58">
        <f>VLOOKUP($H241,'[1]Unit factor_selected'!$F$3:$AC$346,'[1]Unit factor_selected'!Y$1,FALSE)</f>
        <v>3.0106037348135101E-3</v>
      </c>
      <c r="BH241" s="58">
        <f>VLOOKUP($H241,'[1]Unit factor_selected'!$F$3:$AC$346,'[1]Unit factor_selected'!Z$1,FALSE)</f>
        <v>3.0357405378541198E-7</v>
      </c>
      <c r="BI241" s="58">
        <f>VLOOKUP($H241,'[1]Unit factor_selected'!$F$3:$AC$346,'[1]Unit factor_selected'!AA$1,FALSE)</f>
        <v>4.2230430231862204E-3</v>
      </c>
      <c r="BJ241" s="59">
        <f>VLOOKUP($H241,'[1]Unit factor_selected'!$F$3:$AC$346,'[1]Unit factor_selected'!AB$1,FALSE)</f>
        <v>8.1160295720255196</v>
      </c>
      <c r="BK241" s="60">
        <f>VLOOKUP($H241,'[1]Unit factor_selected'!$F$3:$AC$346,'[1]Unit factor_selected'!AC$1,FALSE)</f>
        <v>1.55315775874052E-2</v>
      </c>
    </row>
    <row r="242" spans="2:63" x14ac:dyDescent="0.2">
      <c r="B242" s="61"/>
      <c r="C242" s="40"/>
      <c r="D242" s="62"/>
      <c r="E242" s="121"/>
      <c r="F242" s="63"/>
      <c r="G242" s="64" t="str">
        <f>'[1]Unit factor_selected'!E46</f>
        <v>CN</v>
      </c>
      <c r="H242" s="3" t="str">
        <f>'[1]Unit factor_selected'!F46</f>
        <v>1ea38f6b-7705-4a37-8904-d014f9878347</v>
      </c>
      <c r="I242" s="65">
        <f t="shared" ref="I242:I250" si="139">I237</f>
        <v>0.65</v>
      </c>
      <c r="J242" s="66"/>
      <c r="K242" s="164"/>
      <c r="L242" s="69"/>
      <c r="M242" s="69"/>
      <c r="N242" s="69"/>
      <c r="O242" s="69"/>
      <c r="P242" s="69"/>
      <c r="Q242" s="68"/>
      <c r="R242" s="68"/>
      <c r="S242" s="69"/>
      <c r="T242" s="69"/>
      <c r="U242" s="69"/>
      <c r="V242" s="69"/>
      <c r="W242" s="69"/>
      <c r="X242" s="69"/>
      <c r="Y242" s="68"/>
      <c r="Z242" s="70"/>
      <c r="AA242" s="165">
        <f>$I242*K$241</f>
        <v>2.8639380342857144</v>
      </c>
      <c r="AB242" s="73">
        <f t="shared" si="138"/>
        <v>2.827126491428571</v>
      </c>
      <c r="AC242" s="73">
        <f t="shared" si="138"/>
        <v>2.7387787885714281</v>
      </c>
      <c r="AD242" s="73">
        <f t="shared" si="138"/>
        <v>4.8094280742857141</v>
      </c>
      <c r="AE242" s="73">
        <f t="shared" si="138"/>
        <v>2.746141097142857</v>
      </c>
      <c r="AF242" s="73">
        <f t="shared" si="138"/>
        <v>2.7240541714285711</v>
      </c>
      <c r="AG242" s="72">
        <f t="shared" si="138"/>
        <v>0</v>
      </c>
      <c r="AH242" s="72">
        <f t="shared" si="138"/>
        <v>0</v>
      </c>
      <c r="AI242" s="73">
        <f t="shared" si="138"/>
        <v>5.5806298971428578</v>
      </c>
      <c r="AJ242" s="73">
        <f t="shared" si="138"/>
        <v>5.507006811428572</v>
      </c>
      <c r="AK242" s="73">
        <f t="shared" si="138"/>
        <v>5.3376737142857138</v>
      </c>
      <c r="AL242" s="73">
        <f t="shared" si="138"/>
        <v>9.2619375642857129</v>
      </c>
      <c r="AM242" s="73">
        <f t="shared" si="138"/>
        <v>5.3523983314285717</v>
      </c>
      <c r="AN242" s="73">
        <f t="shared" si="138"/>
        <v>5.3008621714285713</v>
      </c>
      <c r="AO242" s="72">
        <f t="shared" si="138"/>
        <v>0</v>
      </c>
      <c r="AP242" s="74">
        <f t="shared" si="138"/>
        <v>0</v>
      </c>
      <c r="AQ242" s="75" t="str">
        <f>VLOOKUP($H242,'[1]Unit factor_selected'!$F$3:$AC$346,'[1]Unit factor_selected'!H$1,FALSE)</f>
        <v>kg</v>
      </c>
      <c r="AR242" s="76">
        <f>VLOOKUP($H242,'[1]Unit factor_selected'!$F$3:$AC$346,'[1]Unit factor_selected'!J$1,FALSE)</f>
        <v>1.6110935767823999</v>
      </c>
      <c r="AS242" s="6">
        <f>VLOOKUP($H242,'[1]Unit factor_selected'!$F$3:$AC$346,'[1]Unit factor_selected'!K$1,FALSE)</f>
        <v>39.517474718002298</v>
      </c>
      <c r="AT242" s="7">
        <f>VLOOKUP($H242,'[1]Unit factor_selected'!$F$3:$AC$346,'[1]Unit factor_selected'!L$1,FALSE)</f>
        <v>2.0092598150516202E-3</v>
      </c>
      <c r="AU242" s="5">
        <f>VLOOKUP($H242,'[1]Unit factor_selected'!$F$3:$AC$346,'[1]Unit factor_selected'!M$1,FALSE)</f>
        <v>0.79420746759940797</v>
      </c>
      <c r="AV242" s="7">
        <f>VLOOKUP($H242,'[1]Unit factor_selected'!$F$3:$AC$346,'[1]Unit factor_selected'!N$1,FALSE)</f>
        <v>8.1604693326641595E-2</v>
      </c>
      <c r="AW242" s="7">
        <f>VLOOKUP($H242,'[1]Unit factor_selected'!$F$3:$AC$346,'[1]Unit factor_selected'!O$1,FALSE)</f>
        <v>3.8185040279507999E-4</v>
      </c>
      <c r="AX242" s="5">
        <f>VLOOKUP($H242,'[1]Unit factor_selected'!$F$3:$AC$346,'[1]Unit factor_selected'!P$1,FALSE)</f>
        <v>1.67467113886277</v>
      </c>
      <c r="AY242" s="7">
        <f>VLOOKUP($H242,'[1]Unit factor_selected'!$F$3:$AC$346,'[1]Unit factor_selected'!Q$1,FALSE)</f>
        <v>8.4313429056358899E-2</v>
      </c>
      <c r="AZ242" s="5">
        <f>VLOOKUP($H242,'[1]Unit factor_selected'!$F$3:$AC$346,'[1]Unit factor_selected'!R$1,FALSE)</f>
        <v>1.5009501637015299</v>
      </c>
      <c r="BA242" s="7">
        <f>VLOOKUP($H242,'[1]Unit factor_selected'!$F$3:$AC$346,'[1]Unit factor_selected'!S$1,FALSE)</f>
        <v>6.57210564648954E-2</v>
      </c>
      <c r="BB242" s="7">
        <f>VLOOKUP($H242,'[1]Unit factor_selected'!$F$3:$AC$346,'[1]Unit factor_selected'!T$1,FALSE)</f>
        <v>1.3000845437369001E-2</v>
      </c>
      <c r="BC242" s="7">
        <f>VLOOKUP($H242,'[1]Unit factor_selected'!$F$3:$AC$346,'[1]Unit factor_selected'!U$1,FALSE)</f>
        <v>0.105803064973109</v>
      </c>
      <c r="BD242" s="7">
        <f>VLOOKUP($H242,'[1]Unit factor_selected'!$F$3:$AC$346,'[1]Unit factor_selected'!V$1,FALSE)</f>
        <v>4.3560658066473902E-5</v>
      </c>
      <c r="BE242" s="7">
        <f>VLOOKUP($H242,'[1]Unit factor_selected'!$F$3:$AC$346,'[1]Unit factor_selected'!W$1,FALSE)</f>
        <v>5.9197188573601898E-3</v>
      </c>
      <c r="BF242" s="7">
        <f>VLOOKUP($H242,'[1]Unit factor_selected'!$F$3:$AC$346,'[1]Unit factor_selected'!X$1,FALSE)</f>
        <v>2.8500993501867299E-3</v>
      </c>
      <c r="BG242" s="7">
        <f>VLOOKUP($H242,'[1]Unit factor_selected'!$F$3:$AC$346,'[1]Unit factor_selected'!Y$1,FALSE)</f>
        <v>3.0106037348135101E-3</v>
      </c>
      <c r="BH242" s="7">
        <f>VLOOKUP($H242,'[1]Unit factor_selected'!$F$3:$AC$346,'[1]Unit factor_selected'!Z$1,FALSE)</f>
        <v>3.0357405378541198E-7</v>
      </c>
      <c r="BI242" s="7">
        <f>VLOOKUP($H242,'[1]Unit factor_selected'!$F$3:$AC$346,'[1]Unit factor_selected'!AA$1,FALSE)</f>
        <v>4.2230430231862204E-3</v>
      </c>
      <c r="BJ242" s="5">
        <f>VLOOKUP($H242,'[1]Unit factor_selected'!$F$3:$AC$346,'[1]Unit factor_selected'!AB$1,FALSE)</f>
        <v>8.1160295720255196</v>
      </c>
      <c r="BK242" s="77">
        <f>VLOOKUP($H242,'[1]Unit factor_selected'!$F$3:$AC$346,'[1]Unit factor_selected'!AC$1,FALSE)</f>
        <v>1.55315775874052E-2</v>
      </c>
    </row>
    <row r="243" spans="2:63" x14ac:dyDescent="0.2">
      <c r="B243" s="61"/>
      <c r="C243" s="40"/>
      <c r="D243" s="62"/>
      <c r="E243" s="121"/>
      <c r="F243" s="63"/>
      <c r="G243" s="64" t="str">
        <f>'[1]Unit factor_selected'!E47</f>
        <v>JP</v>
      </c>
      <c r="H243" s="3" t="str">
        <f>'[1]Unit factor_selected'!F47</f>
        <v>b643f196-9f3f-4851-8330-98846feb792c</v>
      </c>
      <c r="I243" s="65">
        <f t="shared" si="139"/>
        <v>0.12</v>
      </c>
      <c r="J243" s="66"/>
      <c r="K243" s="164"/>
      <c r="L243" s="69"/>
      <c r="M243" s="69"/>
      <c r="N243" s="69"/>
      <c r="O243" s="69"/>
      <c r="P243" s="69"/>
      <c r="Q243" s="68"/>
      <c r="R243" s="68"/>
      <c r="S243" s="69"/>
      <c r="T243" s="69"/>
      <c r="U243" s="69"/>
      <c r="V243" s="69"/>
      <c r="W243" s="69"/>
      <c r="X243" s="69"/>
      <c r="Y243" s="68"/>
      <c r="Z243" s="70"/>
      <c r="AA243" s="165">
        <f>$I243*K$241</f>
        <v>0.52872702171428565</v>
      </c>
      <c r="AB243" s="73">
        <f t="shared" si="138"/>
        <v>0.52193104457142847</v>
      </c>
      <c r="AC243" s="73">
        <f t="shared" si="138"/>
        <v>0.50562069942857135</v>
      </c>
      <c r="AD243" s="73">
        <f t="shared" si="138"/>
        <v>0.88789441371428557</v>
      </c>
      <c r="AE243" s="73">
        <f t="shared" si="138"/>
        <v>0.50697989485714279</v>
      </c>
      <c r="AF243" s="73">
        <f t="shared" si="138"/>
        <v>0.50290230857142848</v>
      </c>
      <c r="AG243" s="72">
        <f t="shared" si="138"/>
        <v>0</v>
      </c>
      <c r="AH243" s="72">
        <f t="shared" si="138"/>
        <v>0</v>
      </c>
      <c r="AI243" s="73">
        <f t="shared" si="138"/>
        <v>1.0302701348571428</v>
      </c>
      <c r="AJ243" s="73">
        <f t="shared" si="138"/>
        <v>1.0166781805714287</v>
      </c>
      <c r="AK243" s="73">
        <f t="shared" si="138"/>
        <v>0.98541668571428553</v>
      </c>
      <c r="AL243" s="73">
        <f t="shared" si="138"/>
        <v>1.7098961657142853</v>
      </c>
      <c r="AM243" s="73">
        <f t="shared" si="138"/>
        <v>0.98813507657142852</v>
      </c>
      <c r="AN243" s="73">
        <f t="shared" si="138"/>
        <v>0.97862070857142847</v>
      </c>
      <c r="AO243" s="72">
        <f t="shared" si="138"/>
        <v>0</v>
      </c>
      <c r="AP243" s="74">
        <f t="shared" si="138"/>
        <v>0</v>
      </c>
      <c r="AQ243" s="75" t="str">
        <f>VLOOKUP($H243,'[1]Unit factor_selected'!$F$3:$AC$346,'[1]Unit factor_selected'!H$1,FALSE)</f>
        <v>kg</v>
      </c>
      <c r="AR243" s="76">
        <f>VLOOKUP($H243,'[1]Unit factor_selected'!$F$3:$AC$346,'[1]Unit factor_selected'!J$1,FALSE)</f>
        <v>1.61089546836789</v>
      </c>
      <c r="AS243" s="6">
        <f>VLOOKUP($H243,'[1]Unit factor_selected'!$F$3:$AC$346,'[1]Unit factor_selected'!K$1,FALSE)</f>
        <v>39.514552120008901</v>
      </c>
      <c r="AT243" s="7">
        <f>VLOOKUP($H243,'[1]Unit factor_selected'!$F$3:$AC$346,'[1]Unit factor_selected'!L$1,FALSE)</f>
        <v>2.0080995988687599E-3</v>
      </c>
      <c r="AU243" s="5">
        <f>VLOOKUP($H243,'[1]Unit factor_selected'!$F$3:$AC$346,'[1]Unit factor_selected'!M$1,FALSE)</f>
        <v>0.79413932367742102</v>
      </c>
      <c r="AV243" s="7">
        <f>VLOOKUP($H243,'[1]Unit factor_selected'!$F$3:$AC$346,'[1]Unit factor_selected'!N$1,FALSE)</f>
        <v>8.1599610006340306E-2</v>
      </c>
      <c r="AW243" s="7">
        <f>VLOOKUP($H243,'[1]Unit factor_selected'!$F$3:$AC$346,'[1]Unit factor_selected'!O$1,FALSE)</f>
        <v>3.8144653179296298E-4</v>
      </c>
      <c r="AX243" s="5">
        <f>VLOOKUP($H243,'[1]Unit factor_selected'!$F$3:$AC$346,'[1]Unit factor_selected'!P$1,FALSE)</f>
        <v>1.67447073123754</v>
      </c>
      <c r="AY243" s="7">
        <f>VLOOKUP($H243,'[1]Unit factor_selected'!$F$3:$AC$346,'[1]Unit factor_selected'!Q$1,FALSE)</f>
        <v>8.4300298863313999E-2</v>
      </c>
      <c r="AZ243" s="5">
        <f>VLOOKUP($H243,'[1]Unit factor_selected'!$F$3:$AC$346,'[1]Unit factor_selected'!R$1,FALSE)</f>
        <v>1.50045914720803</v>
      </c>
      <c r="BA243" s="7">
        <f>VLOOKUP($H243,'[1]Unit factor_selected'!$F$3:$AC$346,'[1]Unit factor_selected'!S$1,FALSE)</f>
        <v>6.5672738459164395E-2</v>
      </c>
      <c r="BB243" s="7">
        <f>VLOOKUP($H243,'[1]Unit factor_selected'!$F$3:$AC$346,'[1]Unit factor_selected'!T$1,FALSE)</f>
        <v>1.3005817924530301E-2</v>
      </c>
      <c r="BC243" s="7">
        <f>VLOOKUP($H243,'[1]Unit factor_selected'!$F$3:$AC$346,'[1]Unit factor_selected'!U$1,FALSE)</f>
        <v>0.105795265819737</v>
      </c>
      <c r="BD243" s="7">
        <f>VLOOKUP($H243,'[1]Unit factor_selected'!$F$3:$AC$346,'[1]Unit factor_selected'!V$1,FALSE)</f>
        <v>4.3535116288598301E-5</v>
      </c>
      <c r="BE243" s="7">
        <f>VLOOKUP($H243,'[1]Unit factor_selected'!$F$3:$AC$346,'[1]Unit factor_selected'!W$1,FALSE)</f>
        <v>5.9200422313201396E-3</v>
      </c>
      <c r="BF243" s="7">
        <f>VLOOKUP($H243,'[1]Unit factor_selected'!$F$3:$AC$346,'[1]Unit factor_selected'!X$1,FALSE)</f>
        <v>2.85039385516248E-3</v>
      </c>
      <c r="BG243" s="7">
        <f>VLOOKUP($H243,'[1]Unit factor_selected'!$F$3:$AC$346,'[1]Unit factor_selected'!Y$1,FALSE)</f>
        <v>3.0109020221778401E-3</v>
      </c>
      <c r="BH243" s="7">
        <f>VLOOKUP($H243,'[1]Unit factor_selected'!$F$3:$AC$346,'[1]Unit factor_selected'!Z$1,FALSE)</f>
        <v>3.0344845162611E-7</v>
      </c>
      <c r="BI243" s="7">
        <f>VLOOKUP($H243,'[1]Unit factor_selected'!$F$3:$AC$346,'[1]Unit factor_selected'!AA$1,FALSE)</f>
        <v>4.2233703325880098E-3</v>
      </c>
      <c r="BJ243" s="5">
        <f>VLOOKUP($H243,'[1]Unit factor_selected'!$F$3:$AC$346,'[1]Unit factor_selected'!AB$1,FALSE)</f>
        <v>8.1162516182336208</v>
      </c>
      <c r="BK243" s="77">
        <f>VLOOKUP($H243,'[1]Unit factor_selected'!$F$3:$AC$346,'[1]Unit factor_selected'!AC$1,FALSE)</f>
        <v>1.5526675312258501E-2</v>
      </c>
    </row>
    <row r="244" spans="2:63" x14ac:dyDescent="0.2">
      <c r="B244" s="61"/>
      <c r="C244" s="40"/>
      <c r="D244" s="62"/>
      <c r="E244" s="121"/>
      <c r="F244" s="63"/>
      <c r="G244" s="64" t="str">
        <f>'[1]Unit factor_selected'!E48</f>
        <v>KR</v>
      </c>
      <c r="H244" s="3" t="str">
        <f>'[1]Unit factor_selected'!F48</f>
        <v>88b88cba-3c12-4af6-85ab-1c495290d3ea</v>
      </c>
      <c r="I244" s="65">
        <f t="shared" si="139"/>
        <v>0.04</v>
      </c>
      <c r="J244" s="66"/>
      <c r="K244" s="164"/>
      <c r="L244" s="69"/>
      <c r="M244" s="69"/>
      <c r="N244" s="69"/>
      <c r="O244" s="69"/>
      <c r="P244" s="69"/>
      <c r="Q244" s="68"/>
      <c r="R244" s="68"/>
      <c r="S244" s="69"/>
      <c r="T244" s="69"/>
      <c r="U244" s="69"/>
      <c r="V244" s="69"/>
      <c r="W244" s="69"/>
      <c r="X244" s="69"/>
      <c r="Y244" s="68"/>
      <c r="Z244" s="70"/>
      <c r="AA244" s="165">
        <f>$I244*K$241</f>
        <v>0.17624234057142857</v>
      </c>
      <c r="AB244" s="73">
        <f t="shared" si="138"/>
        <v>0.17397701485714284</v>
      </c>
      <c r="AC244" s="73">
        <f t="shared" si="138"/>
        <v>0.16854023314285713</v>
      </c>
      <c r="AD244" s="73">
        <f t="shared" si="138"/>
        <v>0.29596480457142854</v>
      </c>
      <c r="AE244" s="73">
        <f t="shared" si="138"/>
        <v>0.16899329828571427</v>
      </c>
      <c r="AF244" s="73">
        <f t="shared" si="138"/>
        <v>0.16763410285714284</v>
      </c>
      <c r="AG244" s="72">
        <f t="shared" si="138"/>
        <v>0</v>
      </c>
      <c r="AH244" s="72">
        <f t="shared" si="138"/>
        <v>0</v>
      </c>
      <c r="AI244" s="73">
        <f t="shared" si="138"/>
        <v>0.34342337828571429</v>
      </c>
      <c r="AJ244" s="73">
        <f t="shared" si="138"/>
        <v>0.33889272685714289</v>
      </c>
      <c r="AK244" s="73">
        <f t="shared" si="138"/>
        <v>0.32847222857142855</v>
      </c>
      <c r="AL244" s="73">
        <f t="shared" si="138"/>
        <v>0.56996538857142842</v>
      </c>
      <c r="AM244" s="73">
        <f t="shared" si="138"/>
        <v>0.32937835885714284</v>
      </c>
      <c r="AN244" s="73">
        <f t="shared" si="138"/>
        <v>0.32620690285714282</v>
      </c>
      <c r="AO244" s="72">
        <f t="shared" si="138"/>
        <v>0</v>
      </c>
      <c r="AP244" s="74">
        <f t="shared" si="138"/>
        <v>0</v>
      </c>
      <c r="AQ244" s="75" t="str">
        <f>VLOOKUP($H244,'[1]Unit factor_selected'!$F$3:$AC$346,'[1]Unit factor_selected'!H$1,FALSE)</f>
        <v>kg</v>
      </c>
      <c r="AR244" s="76">
        <f>VLOOKUP($H244,'[1]Unit factor_selected'!$F$3:$AC$346,'[1]Unit factor_selected'!J$1,FALSE)</f>
        <v>1.6109641037559099</v>
      </c>
      <c r="AS244" s="6">
        <f>VLOOKUP($H244,'[1]Unit factor_selected'!$F$3:$AC$346,'[1]Unit factor_selected'!K$1,FALSE)</f>
        <v>39.519238178848198</v>
      </c>
      <c r="AT244" s="7">
        <f>VLOOKUP($H244,'[1]Unit factor_selected'!$F$3:$AC$346,'[1]Unit factor_selected'!L$1,FALSE)</f>
        <v>2.0081442296313598E-3</v>
      </c>
      <c r="AU244" s="5">
        <f>VLOOKUP($H244,'[1]Unit factor_selected'!$F$3:$AC$346,'[1]Unit factor_selected'!M$1,FALSE)</f>
        <v>0.79416790021002603</v>
      </c>
      <c r="AV244" s="7">
        <f>VLOOKUP($H244,'[1]Unit factor_selected'!$F$3:$AC$346,'[1]Unit factor_selected'!N$1,FALSE)</f>
        <v>8.1608385022822097E-2</v>
      </c>
      <c r="AW244" s="7">
        <f>VLOOKUP($H244,'[1]Unit factor_selected'!$F$3:$AC$346,'[1]Unit factor_selected'!O$1,FALSE)</f>
        <v>3.81815901925689E-4</v>
      </c>
      <c r="AX244" s="5">
        <f>VLOOKUP($H244,'[1]Unit factor_selected'!$F$3:$AC$346,'[1]Unit factor_selected'!P$1,FALSE)</f>
        <v>1.6745329944608101</v>
      </c>
      <c r="AY244" s="7">
        <f>VLOOKUP($H244,'[1]Unit factor_selected'!$F$3:$AC$346,'[1]Unit factor_selected'!Q$1,FALSE)</f>
        <v>8.4319759986395196E-2</v>
      </c>
      <c r="AZ244" s="5">
        <f>VLOOKUP($H244,'[1]Unit factor_selected'!$F$3:$AC$346,'[1]Unit factor_selected'!R$1,FALSE)</f>
        <v>1.50094508107776</v>
      </c>
      <c r="BA244" s="7">
        <f>VLOOKUP($H244,'[1]Unit factor_selected'!$F$3:$AC$346,'[1]Unit factor_selected'!S$1,FALSE)</f>
        <v>6.5886981474244793E-2</v>
      </c>
      <c r="BB244" s="7">
        <f>VLOOKUP($H244,'[1]Unit factor_selected'!$F$3:$AC$346,'[1]Unit factor_selected'!T$1,FALSE)</f>
        <v>1.3013878128107699E-2</v>
      </c>
      <c r="BC244" s="7">
        <f>VLOOKUP($H244,'[1]Unit factor_selected'!$F$3:$AC$346,'[1]Unit factor_selected'!U$1,FALSE)</f>
        <v>0.10580775022926101</v>
      </c>
      <c r="BD244" s="7">
        <f>VLOOKUP($H244,'[1]Unit factor_selected'!$F$3:$AC$346,'[1]Unit factor_selected'!V$1,FALSE)</f>
        <v>4.3560800078997503E-5</v>
      </c>
      <c r="BE244" s="7">
        <f>VLOOKUP($H244,'[1]Unit factor_selected'!$F$3:$AC$346,'[1]Unit factor_selected'!W$1,FALSE)</f>
        <v>5.9200729815955698E-3</v>
      </c>
      <c r="BF244" s="7">
        <f>VLOOKUP($H244,'[1]Unit factor_selected'!$F$3:$AC$346,'[1]Unit factor_selected'!X$1,FALSE)</f>
        <v>2.8508204248178601E-3</v>
      </c>
      <c r="BG244" s="7">
        <f>VLOOKUP($H244,'[1]Unit factor_selected'!$F$3:$AC$346,'[1]Unit factor_selected'!Y$1,FALSE)</f>
        <v>3.0113242946423202E-3</v>
      </c>
      <c r="BH244" s="7">
        <f>VLOOKUP($H244,'[1]Unit factor_selected'!$F$3:$AC$346,'[1]Unit factor_selected'!Z$1,FALSE)</f>
        <v>3.0350396833633897E-7</v>
      </c>
      <c r="BI244" s="7">
        <f>VLOOKUP($H244,'[1]Unit factor_selected'!$F$3:$AC$346,'[1]Unit factor_selected'!AA$1,FALSE)</f>
        <v>4.2223127279729603E-3</v>
      </c>
      <c r="BJ244" s="5">
        <f>VLOOKUP($H244,'[1]Unit factor_selected'!$F$3:$AC$346,'[1]Unit factor_selected'!AB$1,FALSE)</f>
        <v>8.1163427927629392</v>
      </c>
      <c r="BK244" s="77">
        <f>VLOOKUP($H244,'[1]Unit factor_selected'!$F$3:$AC$346,'[1]Unit factor_selected'!AC$1,FALSE)</f>
        <v>1.5529371969255299E-2</v>
      </c>
    </row>
    <row r="245" spans="2:63" x14ac:dyDescent="0.2">
      <c r="B245" s="61"/>
      <c r="C245" s="40"/>
      <c r="D245" s="111"/>
      <c r="E245" s="122"/>
      <c r="F245" s="79"/>
      <c r="G245" s="80" t="str">
        <f>'[1]Unit factor_selected'!E49</f>
        <v>RER</v>
      </c>
      <c r="H245" s="81" t="str">
        <f>'[1]Unit factor_selected'!F49</f>
        <v>87a8b1e7-60fb-492a-915a-33215d554a68</v>
      </c>
      <c r="I245" s="82">
        <f t="shared" si="139"/>
        <v>0.17</v>
      </c>
      <c r="J245" s="83"/>
      <c r="K245" s="167"/>
      <c r="L245" s="86"/>
      <c r="M245" s="86"/>
      <c r="N245" s="86"/>
      <c r="O245" s="86"/>
      <c r="P245" s="86"/>
      <c r="Q245" s="85"/>
      <c r="R245" s="85"/>
      <c r="S245" s="86"/>
      <c r="T245" s="86"/>
      <c r="U245" s="86"/>
      <c r="V245" s="86"/>
      <c r="W245" s="86"/>
      <c r="X245" s="86"/>
      <c r="Y245" s="85"/>
      <c r="Z245" s="87"/>
      <c r="AA245" s="168">
        <f>$I245*K$241</f>
        <v>0.74902994742857143</v>
      </c>
      <c r="AB245" s="35">
        <f t="shared" si="138"/>
        <v>0.73940231314285709</v>
      </c>
      <c r="AC245" s="35">
        <f t="shared" si="138"/>
        <v>0.71629599085714279</v>
      </c>
      <c r="AD245" s="35">
        <f t="shared" si="138"/>
        <v>1.2578504194285713</v>
      </c>
      <c r="AE245" s="35">
        <f t="shared" si="138"/>
        <v>0.71822151771428577</v>
      </c>
      <c r="AF245" s="35">
        <f t="shared" si="138"/>
        <v>0.71244493714285706</v>
      </c>
      <c r="AG245" s="89">
        <f t="shared" si="138"/>
        <v>0</v>
      </c>
      <c r="AH245" s="89">
        <f t="shared" si="138"/>
        <v>0</v>
      </c>
      <c r="AI245" s="35">
        <f t="shared" si="138"/>
        <v>1.459549357714286</v>
      </c>
      <c r="AJ245" s="35">
        <f t="shared" si="138"/>
        <v>1.4402940891428573</v>
      </c>
      <c r="AK245" s="35">
        <f t="shared" si="138"/>
        <v>1.3960069714285714</v>
      </c>
      <c r="AL245" s="35">
        <f t="shared" si="138"/>
        <v>2.422352901428571</v>
      </c>
      <c r="AM245" s="35">
        <f t="shared" si="138"/>
        <v>1.3998580251428572</v>
      </c>
      <c r="AN245" s="35">
        <f t="shared" si="138"/>
        <v>1.386379337142857</v>
      </c>
      <c r="AO245" s="89">
        <f t="shared" si="138"/>
        <v>0</v>
      </c>
      <c r="AP245" s="90">
        <f t="shared" si="138"/>
        <v>0</v>
      </c>
      <c r="AQ245" s="91" t="str">
        <f>VLOOKUP($H245,'[1]Unit factor_selected'!$F$3:$AC$346,'[1]Unit factor_selected'!H$1,FALSE)</f>
        <v>kg</v>
      </c>
      <c r="AR245" s="92">
        <f>VLOOKUP($H245,'[1]Unit factor_selected'!$F$3:$AC$346,'[1]Unit factor_selected'!J$1,FALSE)</f>
        <v>1.28723780508136</v>
      </c>
      <c r="AS245" s="93">
        <f>VLOOKUP($H245,'[1]Unit factor_selected'!$F$3:$AC$346,'[1]Unit factor_selected'!K$1,FALSE)</f>
        <v>38.015397204947597</v>
      </c>
      <c r="AT245" s="94">
        <f>VLOOKUP($H245,'[1]Unit factor_selected'!$F$3:$AC$346,'[1]Unit factor_selected'!L$1,FALSE)</f>
        <v>9.8226176795705895E-4</v>
      </c>
      <c r="AU245" s="95">
        <f>VLOOKUP($H245,'[1]Unit factor_selected'!$F$3:$AC$346,'[1]Unit factor_selected'!M$1,FALSE)</f>
        <v>0.71683516366809297</v>
      </c>
      <c r="AV245" s="94">
        <f>VLOOKUP($H245,'[1]Unit factor_selected'!$F$3:$AC$346,'[1]Unit factor_selected'!N$1,FALSE)</f>
        <v>7.6746939578708706E-2</v>
      </c>
      <c r="AW245" s="94">
        <f>VLOOKUP($H245,'[1]Unit factor_selected'!$F$3:$AC$346,'[1]Unit factor_selected'!O$1,FALSE)</f>
        <v>2.7978582706111502E-4</v>
      </c>
      <c r="AX245" s="95">
        <f>VLOOKUP($H245,'[1]Unit factor_selected'!$F$3:$AC$346,'[1]Unit factor_selected'!P$1,FALSE)</f>
        <v>1.34497806517425</v>
      </c>
      <c r="AY245" s="94">
        <f>VLOOKUP($H245,'[1]Unit factor_selected'!$F$3:$AC$346,'[1]Unit factor_selected'!Q$1,FALSE)</f>
        <v>7.2563653218693402E-2</v>
      </c>
      <c r="AZ245" s="95">
        <f>VLOOKUP($H245,'[1]Unit factor_selected'!$F$3:$AC$346,'[1]Unit factor_selected'!R$1,FALSE)</f>
        <v>1.27233292712232</v>
      </c>
      <c r="BA245" s="94">
        <f>VLOOKUP($H245,'[1]Unit factor_selected'!$F$3:$AC$346,'[1]Unit factor_selected'!S$1,FALSE)</f>
        <v>0.141551706254302</v>
      </c>
      <c r="BB245" s="94">
        <f>VLOOKUP($H245,'[1]Unit factor_selected'!$F$3:$AC$346,'[1]Unit factor_selected'!T$1,FALSE)</f>
        <v>1.48956698268489E-2</v>
      </c>
      <c r="BC245" s="94">
        <f>VLOOKUP($H245,'[1]Unit factor_selected'!$F$3:$AC$346,'[1]Unit factor_selected'!U$1,FALSE)</f>
        <v>9.9246425832622401E-2</v>
      </c>
      <c r="BD245" s="94">
        <f>VLOOKUP($H245,'[1]Unit factor_selected'!$F$3:$AC$346,'[1]Unit factor_selected'!V$1,FALSE)</f>
        <v>3.7041419046499398E-5</v>
      </c>
      <c r="BE245" s="94">
        <f>VLOOKUP($H245,'[1]Unit factor_selected'!$F$3:$AC$346,'[1]Unit factor_selected'!W$1,FALSE)</f>
        <v>5.7168489706483101E-3</v>
      </c>
      <c r="BF245" s="94">
        <f>VLOOKUP($H245,'[1]Unit factor_selected'!$F$3:$AC$346,'[1]Unit factor_selected'!X$1,FALSE)</f>
        <v>1.70783226899234E-3</v>
      </c>
      <c r="BG245" s="94">
        <f>VLOOKUP($H245,'[1]Unit factor_selected'!$F$3:$AC$346,'[1]Unit factor_selected'!Y$1,FALSE)</f>
        <v>1.86323464542677E-3</v>
      </c>
      <c r="BH245" s="94">
        <f>VLOOKUP($H245,'[1]Unit factor_selected'!$F$3:$AC$346,'[1]Unit factor_selected'!Z$1,FALSE)</f>
        <v>1.9400129879026301E-7</v>
      </c>
      <c r="BI245" s="94">
        <f>VLOOKUP($H245,'[1]Unit factor_selected'!$F$3:$AC$346,'[1]Unit factor_selected'!AA$1,FALSE)</f>
        <v>2.45237992984647E-3</v>
      </c>
      <c r="BJ245" s="95">
        <f>VLOOKUP($H245,'[1]Unit factor_selected'!$F$3:$AC$346,'[1]Unit factor_selected'!AB$1,FALSE)</f>
        <v>7.8837172023984996</v>
      </c>
      <c r="BK245" s="96">
        <f>VLOOKUP($H245,'[1]Unit factor_selected'!$F$3:$AC$346,'[1]Unit factor_selected'!AC$1,FALSE)</f>
        <v>1.60792762233317E-2</v>
      </c>
    </row>
    <row r="246" spans="2:63" x14ac:dyDescent="0.2">
      <c r="B246" s="61"/>
      <c r="C246" s="40"/>
      <c r="D246" s="41" t="str">
        <f>'[1]EV proj_BAU'!K83</f>
        <v>DMC (kg)</v>
      </c>
      <c r="E246" s="120"/>
      <c r="F246" s="42" t="str">
        <f>'[1]Unit factor_selected'!D50</f>
        <v>dimethyl carbonate production | dimethyl carbonate | Cutoff</v>
      </c>
      <c r="G246" s="43" t="str">
        <f>'[1]Unit factor_selected'!E50</f>
        <v>US</v>
      </c>
      <c r="H246" s="44" t="str">
        <f>'[1]Unit factor_selected'!F50</f>
        <v>6cc17b99-981e-48f8-a2af-7c7d522e750e</v>
      </c>
      <c r="I246" s="45">
        <f t="shared" si="139"/>
        <v>0.02</v>
      </c>
      <c r="J246" s="46">
        <f t="shared" si="136"/>
        <v>1</v>
      </c>
      <c r="K246" s="161">
        <f>'[1]EV proj_BAU'!R83</f>
        <v>4.4060585142857143</v>
      </c>
      <c r="L246" s="49">
        <f>'[1]EV proj_BAU'!S83</f>
        <v>4.3494253714285707</v>
      </c>
      <c r="M246" s="49">
        <f>'[1]EV proj_BAU'!T83</f>
        <v>4.213505828571428</v>
      </c>
      <c r="N246" s="49">
        <f>'[1]EV proj_BAU'!U83</f>
        <v>7.3991201142857133</v>
      </c>
      <c r="O246" s="49">
        <f>'[1]EV proj_BAU'!V83</f>
        <v>4.224832457142857</v>
      </c>
      <c r="P246" s="49">
        <f>'[1]EV proj_BAU'!W83</f>
        <v>4.1908525714285707</v>
      </c>
      <c r="Q246" s="48">
        <v>0</v>
      </c>
      <c r="R246" s="48">
        <v>0</v>
      </c>
      <c r="S246" s="49">
        <f>'[1]EV proj_BAU'!X83</f>
        <v>8.5855844571428577</v>
      </c>
      <c r="T246" s="49">
        <f>'[1]EV proj_BAU'!Y83</f>
        <v>8.4723181714285722</v>
      </c>
      <c r="U246" s="49">
        <f>'[1]EV proj_BAU'!Z83</f>
        <v>8.2118057142857133</v>
      </c>
      <c r="V246" s="49">
        <f>'[1]EV proj_BAU'!AA83</f>
        <v>14.249134714285711</v>
      </c>
      <c r="W246" s="49">
        <f>'[1]EV proj_BAU'!AB83</f>
        <v>8.2344589714285714</v>
      </c>
      <c r="X246" s="49">
        <f>'[1]EV proj_BAU'!AC83</f>
        <v>8.1551725714285705</v>
      </c>
      <c r="Y246" s="48">
        <v>0</v>
      </c>
      <c r="Z246" s="50">
        <v>0</v>
      </c>
      <c r="AA246" s="162">
        <f>$I246*K$246</f>
        <v>8.8121170285714284E-2</v>
      </c>
      <c r="AB246" s="53">
        <f t="shared" ref="AB246:AP250" si="140">$I246*L$246</f>
        <v>8.6988507428571421E-2</v>
      </c>
      <c r="AC246" s="53">
        <f t="shared" si="140"/>
        <v>8.4270116571428563E-2</v>
      </c>
      <c r="AD246" s="53">
        <f t="shared" si="140"/>
        <v>0.14798240228571427</v>
      </c>
      <c r="AE246" s="53">
        <f t="shared" si="140"/>
        <v>8.4496649142857136E-2</v>
      </c>
      <c r="AF246" s="53">
        <f t="shared" si="140"/>
        <v>8.3817051428571418E-2</v>
      </c>
      <c r="AG246" s="52">
        <f t="shared" si="140"/>
        <v>0</v>
      </c>
      <c r="AH246" s="52">
        <f t="shared" si="140"/>
        <v>0</v>
      </c>
      <c r="AI246" s="53">
        <f t="shared" si="140"/>
        <v>0.17171168914285714</v>
      </c>
      <c r="AJ246" s="53">
        <f t="shared" si="140"/>
        <v>0.16944636342857144</v>
      </c>
      <c r="AK246" s="53">
        <f t="shared" si="140"/>
        <v>0.16423611428571427</v>
      </c>
      <c r="AL246" s="53">
        <f t="shared" si="140"/>
        <v>0.28498269428571421</v>
      </c>
      <c r="AM246" s="53">
        <f t="shared" si="140"/>
        <v>0.16468917942857142</v>
      </c>
      <c r="AN246" s="53">
        <f t="shared" si="140"/>
        <v>0.16310345142857141</v>
      </c>
      <c r="AO246" s="52">
        <f t="shared" si="140"/>
        <v>0</v>
      </c>
      <c r="AP246" s="54">
        <f t="shared" si="140"/>
        <v>0</v>
      </c>
      <c r="AQ246" s="55" t="str">
        <f>VLOOKUP($H246,'[1]Unit factor_selected'!$F$3:$AC$346,'[1]Unit factor_selected'!H$1,FALSE)</f>
        <v>kg</v>
      </c>
      <c r="AR246" s="56">
        <f>VLOOKUP($H246,'[1]Unit factor_selected'!$F$3:$AC$346,'[1]Unit factor_selected'!J$1,FALSE)</f>
        <v>2.0907690954708902</v>
      </c>
      <c r="AS246" s="57">
        <f>VLOOKUP($H246,'[1]Unit factor_selected'!$F$3:$AC$346,'[1]Unit factor_selected'!K$1,FALSE)</f>
        <v>54.9601734377867</v>
      </c>
      <c r="AT246" s="58">
        <f>VLOOKUP($H246,'[1]Unit factor_selected'!$F$3:$AC$346,'[1]Unit factor_selected'!L$1,FALSE)</f>
        <v>2.69757552717179E-3</v>
      </c>
      <c r="AU246" s="59">
        <f>VLOOKUP($H246,'[1]Unit factor_selected'!$F$3:$AC$346,'[1]Unit factor_selected'!M$1,FALSE)</f>
        <v>1.1027224976863099</v>
      </c>
      <c r="AV246" s="58">
        <f>VLOOKUP($H246,'[1]Unit factor_selected'!$F$3:$AC$346,'[1]Unit factor_selected'!N$1,FALSE)</f>
        <v>0.11502081161010599</v>
      </c>
      <c r="AW246" s="58">
        <f>VLOOKUP($H246,'[1]Unit factor_selected'!$F$3:$AC$346,'[1]Unit factor_selected'!O$1,FALSE)</f>
        <v>5.42856008824931E-4</v>
      </c>
      <c r="AX246" s="59">
        <f>VLOOKUP($H246,'[1]Unit factor_selected'!$F$3:$AC$346,'[1]Unit factor_selected'!P$1,FALSE)</f>
        <v>2.1671940288624598</v>
      </c>
      <c r="AY246" s="58">
        <f>VLOOKUP($H246,'[1]Unit factor_selected'!$F$3:$AC$346,'[1]Unit factor_selected'!Q$1,FALSE)</f>
        <v>0.116073277419939</v>
      </c>
      <c r="AZ246" s="59">
        <f>VLOOKUP($H246,'[1]Unit factor_selected'!$F$3:$AC$346,'[1]Unit factor_selected'!R$1,FALSE)</f>
        <v>2.0991834795947</v>
      </c>
      <c r="BA246" s="58">
        <f>VLOOKUP($H246,'[1]Unit factor_selected'!$F$3:$AC$346,'[1]Unit factor_selected'!S$1,FALSE)</f>
        <v>0.111969132762575</v>
      </c>
      <c r="BB246" s="58">
        <f>VLOOKUP($H246,'[1]Unit factor_selected'!$F$3:$AC$346,'[1]Unit factor_selected'!T$1,FALSE)</f>
        <v>1.8224334723585301E-2</v>
      </c>
      <c r="BC246" s="58">
        <f>VLOOKUP($H246,'[1]Unit factor_selected'!$F$3:$AC$346,'[1]Unit factor_selected'!U$1,FALSE)</f>
        <v>0.149474779644276</v>
      </c>
      <c r="BD246" s="58">
        <f>VLOOKUP($H246,'[1]Unit factor_selected'!$F$3:$AC$346,'[1]Unit factor_selected'!V$1,FALSE)</f>
        <v>5.3463784574388902E-5</v>
      </c>
      <c r="BE246" s="58">
        <f>VLOOKUP($H246,'[1]Unit factor_selected'!$F$3:$AC$346,'[1]Unit factor_selected'!W$1,FALSE)</f>
        <v>8.4342572246258601E-3</v>
      </c>
      <c r="BF246" s="58">
        <f>VLOOKUP($H246,'[1]Unit factor_selected'!$F$3:$AC$346,'[1]Unit factor_selected'!X$1,FALSE)</f>
        <v>3.9282571658324798E-3</v>
      </c>
      <c r="BG246" s="58">
        <f>VLOOKUP($H246,'[1]Unit factor_selected'!$F$3:$AC$346,'[1]Unit factor_selected'!Y$1,FALSE)</f>
        <v>4.3664756420650598E-3</v>
      </c>
      <c r="BH246" s="58">
        <f>VLOOKUP($H246,'[1]Unit factor_selected'!$F$3:$AC$346,'[1]Unit factor_selected'!Z$1,FALSE)</f>
        <v>5.4045920677890205E-7</v>
      </c>
      <c r="BI246" s="58">
        <f>VLOOKUP($H246,'[1]Unit factor_selected'!$F$3:$AC$346,'[1]Unit factor_selected'!AA$1,FALSE)</f>
        <v>5.4646820630180597E-3</v>
      </c>
      <c r="BJ246" s="59">
        <f>VLOOKUP($H246,'[1]Unit factor_selected'!$F$3:$AC$346,'[1]Unit factor_selected'!AB$1,FALSE)</f>
        <v>10.5832460508307</v>
      </c>
      <c r="BK246" s="60">
        <f>VLOOKUP($H246,'[1]Unit factor_selected'!$F$3:$AC$346,'[1]Unit factor_selected'!AC$1,FALSE)</f>
        <v>1.9734409177854299E-2</v>
      </c>
    </row>
    <row r="247" spans="2:63" x14ac:dyDescent="0.2">
      <c r="B247" s="61"/>
      <c r="C247" s="40"/>
      <c r="D247" s="62"/>
      <c r="E247" s="121"/>
      <c r="F247" s="63"/>
      <c r="G247" s="64" t="str">
        <f>'[1]Unit factor_selected'!E51</f>
        <v>CN</v>
      </c>
      <c r="H247" s="3" t="str">
        <f>'[1]Unit factor_selected'!F51</f>
        <v>b1dd825d-fd56-42dc-bc1a-d739e8e6c6db</v>
      </c>
      <c r="I247" s="65">
        <f t="shared" si="139"/>
        <v>0.65</v>
      </c>
      <c r="J247" s="66"/>
      <c r="K247" s="164"/>
      <c r="L247" s="69"/>
      <c r="M247" s="69"/>
      <c r="N247" s="69"/>
      <c r="O247" s="69"/>
      <c r="P247" s="69"/>
      <c r="Q247" s="68"/>
      <c r="R247" s="68"/>
      <c r="S247" s="69"/>
      <c r="T247" s="69"/>
      <c r="U247" s="69"/>
      <c r="V247" s="69"/>
      <c r="W247" s="69"/>
      <c r="X247" s="69"/>
      <c r="Y247" s="68"/>
      <c r="Z247" s="70"/>
      <c r="AA247" s="165">
        <f>$I247*K$246</f>
        <v>2.8639380342857144</v>
      </c>
      <c r="AB247" s="73">
        <f t="shared" si="140"/>
        <v>2.827126491428571</v>
      </c>
      <c r="AC247" s="73">
        <f t="shared" si="140"/>
        <v>2.7387787885714281</v>
      </c>
      <c r="AD247" s="73">
        <f t="shared" si="140"/>
        <v>4.8094280742857141</v>
      </c>
      <c r="AE247" s="73">
        <f t="shared" si="140"/>
        <v>2.746141097142857</v>
      </c>
      <c r="AF247" s="73">
        <f t="shared" si="140"/>
        <v>2.7240541714285711</v>
      </c>
      <c r="AG247" s="72">
        <f t="shared" si="140"/>
        <v>0</v>
      </c>
      <c r="AH247" s="72">
        <f t="shared" si="140"/>
        <v>0</v>
      </c>
      <c r="AI247" s="73">
        <f t="shared" si="140"/>
        <v>5.5806298971428578</v>
      </c>
      <c r="AJ247" s="73">
        <f t="shared" si="140"/>
        <v>5.507006811428572</v>
      </c>
      <c r="AK247" s="73">
        <f t="shared" si="140"/>
        <v>5.3376737142857138</v>
      </c>
      <c r="AL247" s="73">
        <f t="shared" si="140"/>
        <v>9.2619375642857129</v>
      </c>
      <c r="AM247" s="73">
        <f t="shared" si="140"/>
        <v>5.3523983314285717</v>
      </c>
      <c r="AN247" s="73">
        <f t="shared" si="140"/>
        <v>5.3008621714285713</v>
      </c>
      <c r="AO247" s="72">
        <f t="shared" si="140"/>
        <v>0</v>
      </c>
      <c r="AP247" s="74">
        <f t="shared" si="140"/>
        <v>0</v>
      </c>
      <c r="AQ247" s="75" t="str">
        <f>VLOOKUP($H247,'[1]Unit factor_selected'!$F$3:$AC$346,'[1]Unit factor_selected'!H$1,FALSE)</f>
        <v>kg</v>
      </c>
      <c r="AR247" s="76">
        <f>VLOOKUP($H247,'[1]Unit factor_selected'!$F$3:$AC$346,'[1]Unit factor_selected'!J$1,FALSE)</f>
        <v>2.1564198893287401</v>
      </c>
      <c r="AS247" s="6">
        <f>VLOOKUP($H247,'[1]Unit factor_selected'!$F$3:$AC$346,'[1]Unit factor_selected'!K$1,FALSE)</f>
        <v>54.923783544256402</v>
      </c>
      <c r="AT247" s="7">
        <f>VLOOKUP($H247,'[1]Unit factor_selected'!$F$3:$AC$346,'[1]Unit factor_selected'!L$1,FALSE)</f>
        <v>2.6756368134864999E-3</v>
      </c>
      <c r="AU247" s="5">
        <f>VLOOKUP($H247,'[1]Unit factor_selected'!$F$3:$AC$346,'[1]Unit factor_selected'!M$1,FALSE)</f>
        <v>1.10379461103009</v>
      </c>
      <c r="AV247" s="7">
        <f>VLOOKUP($H247,'[1]Unit factor_selected'!$F$3:$AC$346,'[1]Unit factor_selected'!N$1,FALSE)</f>
        <v>0.114885127556855</v>
      </c>
      <c r="AW247" s="7">
        <f>VLOOKUP($H247,'[1]Unit factor_selected'!$F$3:$AC$346,'[1]Unit factor_selected'!O$1,FALSE)</f>
        <v>4.77412141378226E-4</v>
      </c>
      <c r="AX247" s="5">
        <f>VLOOKUP($H247,'[1]Unit factor_selected'!$F$3:$AC$346,'[1]Unit factor_selected'!P$1,FALSE)</f>
        <v>2.2370360355741399</v>
      </c>
      <c r="AY247" s="7">
        <f>VLOOKUP($H247,'[1]Unit factor_selected'!$F$3:$AC$346,'[1]Unit factor_selected'!Q$1,FALSE)</f>
        <v>0.11620153504646299</v>
      </c>
      <c r="AZ247" s="5">
        <f>VLOOKUP($H247,'[1]Unit factor_selected'!$F$3:$AC$346,'[1]Unit factor_selected'!R$1,FALSE)</f>
        <v>2.06309020506907</v>
      </c>
      <c r="BA247" s="7">
        <f>VLOOKUP($H247,'[1]Unit factor_selected'!$F$3:$AC$346,'[1]Unit factor_selected'!S$1,FALSE)</f>
        <v>0.105372887858816</v>
      </c>
      <c r="BB247" s="7">
        <f>VLOOKUP($H247,'[1]Unit factor_selected'!$F$3:$AC$346,'[1]Unit factor_selected'!T$1,FALSE)</f>
        <v>1.7732281563144402E-2</v>
      </c>
      <c r="BC247" s="7">
        <f>VLOOKUP($H247,'[1]Unit factor_selected'!$F$3:$AC$346,'[1]Unit factor_selected'!U$1,FALSE)</f>
        <v>0.14916914762539901</v>
      </c>
      <c r="BD247" s="7">
        <f>VLOOKUP($H247,'[1]Unit factor_selected'!$F$3:$AC$346,'[1]Unit factor_selected'!V$1,FALSE)</f>
        <v>4.9123929461241402E-5</v>
      </c>
      <c r="BE247" s="7">
        <f>VLOOKUP($H247,'[1]Unit factor_selected'!$F$3:$AC$346,'[1]Unit factor_selected'!W$1,FALSE)</f>
        <v>8.4459624994520591E-3</v>
      </c>
      <c r="BF247" s="7">
        <f>VLOOKUP($H247,'[1]Unit factor_selected'!$F$3:$AC$346,'[1]Unit factor_selected'!X$1,FALSE)</f>
        <v>4.389286088056E-3</v>
      </c>
      <c r="BG247" s="7">
        <f>VLOOKUP($H247,'[1]Unit factor_selected'!$F$3:$AC$346,'[1]Unit factor_selected'!Y$1,FALSE)</f>
        <v>4.8252699561791004E-3</v>
      </c>
      <c r="BH247" s="7">
        <f>VLOOKUP($H247,'[1]Unit factor_selected'!$F$3:$AC$346,'[1]Unit factor_selected'!Z$1,FALSE)</f>
        <v>5.3163530644078004E-7</v>
      </c>
      <c r="BI247" s="7">
        <f>VLOOKUP($H247,'[1]Unit factor_selected'!$F$3:$AC$346,'[1]Unit factor_selected'!AA$1,FALSE)</f>
        <v>5.8530353191573598E-3</v>
      </c>
      <c r="BJ247" s="5">
        <f>VLOOKUP($H247,'[1]Unit factor_selected'!$F$3:$AC$346,'[1]Unit factor_selected'!AB$1,FALSE)</f>
        <v>10.6773560838372</v>
      </c>
      <c r="BK247" s="77">
        <f>VLOOKUP($H247,'[1]Unit factor_selected'!$F$3:$AC$346,'[1]Unit factor_selected'!AC$1,FALSE)</f>
        <v>1.8957576079201201E-2</v>
      </c>
    </row>
    <row r="248" spans="2:63" x14ac:dyDescent="0.2">
      <c r="B248" s="61"/>
      <c r="C248" s="40"/>
      <c r="D248" s="62"/>
      <c r="E248" s="121"/>
      <c r="F248" s="63"/>
      <c r="G248" s="64" t="str">
        <f>'[1]Unit factor_selected'!E52</f>
        <v>JP</v>
      </c>
      <c r="H248" s="3" t="str">
        <f>'[1]Unit factor_selected'!F52</f>
        <v>4d90e92c-20c5-4da4-b26b-12fddf9019fd</v>
      </c>
      <c r="I248" s="65">
        <f t="shared" si="139"/>
        <v>0.12</v>
      </c>
      <c r="J248" s="66"/>
      <c r="K248" s="164"/>
      <c r="L248" s="69"/>
      <c r="M248" s="69"/>
      <c r="N248" s="69"/>
      <c r="O248" s="69"/>
      <c r="P248" s="69"/>
      <c r="Q248" s="68"/>
      <c r="R248" s="68"/>
      <c r="S248" s="69"/>
      <c r="T248" s="69"/>
      <c r="U248" s="69"/>
      <c r="V248" s="69"/>
      <c r="W248" s="69"/>
      <c r="X248" s="69"/>
      <c r="Y248" s="68"/>
      <c r="Z248" s="70"/>
      <c r="AA248" s="165">
        <f>$I248*K$246</f>
        <v>0.52872702171428565</v>
      </c>
      <c r="AB248" s="73">
        <f t="shared" si="140"/>
        <v>0.52193104457142847</v>
      </c>
      <c r="AC248" s="73">
        <f t="shared" si="140"/>
        <v>0.50562069942857135</v>
      </c>
      <c r="AD248" s="73">
        <f t="shared" si="140"/>
        <v>0.88789441371428557</v>
      </c>
      <c r="AE248" s="73">
        <f t="shared" si="140"/>
        <v>0.50697989485714279</v>
      </c>
      <c r="AF248" s="73">
        <f t="shared" si="140"/>
        <v>0.50290230857142848</v>
      </c>
      <c r="AG248" s="72">
        <f t="shared" si="140"/>
        <v>0</v>
      </c>
      <c r="AH248" s="72">
        <f t="shared" si="140"/>
        <v>0</v>
      </c>
      <c r="AI248" s="73">
        <f t="shared" si="140"/>
        <v>1.0302701348571428</v>
      </c>
      <c r="AJ248" s="73">
        <f t="shared" si="140"/>
        <v>1.0166781805714287</v>
      </c>
      <c r="AK248" s="73">
        <f t="shared" si="140"/>
        <v>0.98541668571428553</v>
      </c>
      <c r="AL248" s="73">
        <f t="shared" si="140"/>
        <v>1.7098961657142853</v>
      </c>
      <c r="AM248" s="73">
        <f t="shared" si="140"/>
        <v>0.98813507657142852</v>
      </c>
      <c r="AN248" s="73">
        <f t="shared" si="140"/>
        <v>0.97862070857142847</v>
      </c>
      <c r="AO248" s="72">
        <f t="shared" si="140"/>
        <v>0</v>
      </c>
      <c r="AP248" s="74">
        <f t="shared" si="140"/>
        <v>0</v>
      </c>
      <c r="AQ248" s="75" t="str">
        <f>VLOOKUP($H248,'[1]Unit factor_selected'!$F$3:$AC$346,'[1]Unit factor_selected'!H$1,FALSE)</f>
        <v>kg</v>
      </c>
      <c r="AR248" s="76">
        <f>VLOOKUP($H248,'[1]Unit factor_selected'!$F$3:$AC$346,'[1]Unit factor_selected'!J$1,FALSE)</f>
        <v>2.05338272152306</v>
      </c>
      <c r="AS248" s="6">
        <f>VLOOKUP($H248,'[1]Unit factor_selected'!$F$3:$AC$346,'[1]Unit factor_selected'!K$1,FALSE)</f>
        <v>54.408630275164597</v>
      </c>
      <c r="AT248" s="7">
        <f>VLOOKUP($H248,'[1]Unit factor_selected'!$F$3:$AC$346,'[1]Unit factor_selected'!L$1,FALSE)</f>
        <v>2.4786233126443901E-3</v>
      </c>
      <c r="AU248" s="5">
        <f>VLOOKUP($H248,'[1]Unit factor_selected'!$F$3:$AC$346,'[1]Unit factor_selected'!M$1,FALSE)</f>
        <v>1.08986259894849</v>
      </c>
      <c r="AV248" s="7">
        <f>VLOOKUP($H248,'[1]Unit factor_selected'!$F$3:$AC$346,'[1]Unit factor_selected'!N$1,FALSE)</f>
        <v>0.114061503979732</v>
      </c>
      <c r="AW248" s="7">
        <f>VLOOKUP($H248,'[1]Unit factor_selected'!$F$3:$AC$346,'[1]Unit factor_selected'!O$1,FALSE)</f>
        <v>4.6663879034207901E-4</v>
      </c>
      <c r="AX248" s="5">
        <f>VLOOKUP($H248,'[1]Unit factor_selected'!$F$3:$AC$346,'[1]Unit factor_selected'!P$1,FALSE)</f>
        <v>2.1293737553651102</v>
      </c>
      <c r="AY248" s="7">
        <f>VLOOKUP($H248,'[1]Unit factor_selected'!$F$3:$AC$346,'[1]Unit factor_selected'!Q$1,FALSE)</f>
        <v>0.113595390206517</v>
      </c>
      <c r="AZ248" s="5">
        <f>VLOOKUP($H248,'[1]Unit factor_selected'!$F$3:$AC$346,'[1]Unit factor_selected'!R$1,FALSE)</f>
        <v>2.0065204481616701</v>
      </c>
      <c r="BA248" s="7">
        <f>VLOOKUP($H248,'[1]Unit factor_selected'!$F$3:$AC$346,'[1]Unit factor_selected'!S$1,FALSE)</f>
        <v>0.10285071628762101</v>
      </c>
      <c r="BB248" s="7">
        <f>VLOOKUP($H248,'[1]Unit factor_selected'!$F$3:$AC$346,'[1]Unit factor_selected'!T$1,FALSE)</f>
        <v>1.9162726285224901E-2</v>
      </c>
      <c r="BC248" s="7">
        <f>VLOOKUP($H248,'[1]Unit factor_selected'!$F$3:$AC$346,'[1]Unit factor_selected'!U$1,FALSE)</f>
        <v>0.14800294885328999</v>
      </c>
      <c r="BD248" s="7">
        <f>VLOOKUP($H248,'[1]Unit factor_selected'!$F$3:$AC$346,'[1]Unit factor_selected'!V$1,FALSE)</f>
        <v>4.8643623546283599E-5</v>
      </c>
      <c r="BE248" s="7">
        <f>VLOOKUP($H248,'[1]Unit factor_selected'!$F$3:$AC$346,'[1]Unit factor_selected'!W$1,FALSE)</f>
        <v>8.4952833038153298E-3</v>
      </c>
      <c r="BF248" s="7">
        <f>VLOOKUP($H248,'[1]Unit factor_selected'!$F$3:$AC$346,'[1]Unit factor_selected'!X$1,FALSE)</f>
        <v>3.9838351844665304E-3</v>
      </c>
      <c r="BG248" s="7">
        <f>VLOOKUP($H248,'[1]Unit factor_selected'!$F$3:$AC$346,'[1]Unit factor_selected'!Y$1,FALSE)</f>
        <v>4.4227674607360302E-3</v>
      </c>
      <c r="BH248" s="7">
        <f>VLOOKUP($H248,'[1]Unit factor_selected'!$F$3:$AC$346,'[1]Unit factor_selected'!Z$1,FALSE)</f>
        <v>5.1675597686805497E-7</v>
      </c>
      <c r="BI248" s="7">
        <f>VLOOKUP($H248,'[1]Unit factor_selected'!$F$3:$AC$346,'[1]Unit factor_selected'!AA$1,FALSE)</f>
        <v>5.5264508259567401E-3</v>
      </c>
      <c r="BJ248" s="5">
        <f>VLOOKUP($H248,'[1]Unit factor_selected'!$F$3:$AC$346,'[1]Unit factor_selected'!AB$1,FALSE)</f>
        <v>10.6251498871232</v>
      </c>
      <c r="BK248" s="77">
        <f>VLOOKUP($H248,'[1]Unit factor_selected'!$F$3:$AC$346,'[1]Unit factor_selected'!AC$1,FALSE)</f>
        <v>1.8809267798929899E-2</v>
      </c>
    </row>
    <row r="249" spans="2:63" x14ac:dyDescent="0.2">
      <c r="B249" s="61"/>
      <c r="C249" s="40"/>
      <c r="D249" s="62"/>
      <c r="E249" s="121"/>
      <c r="F249" s="63"/>
      <c r="G249" s="64" t="str">
        <f>'[1]Unit factor_selected'!E53</f>
        <v>KR</v>
      </c>
      <c r="H249" s="3" t="str">
        <f>'[1]Unit factor_selected'!F53</f>
        <v>11a60322-d7b6-4ec3-9b38-8442f0bb09d5</v>
      </c>
      <c r="I249" s="65">
        <f t="shared" si="139"/>
        <v>0.04</v>
      </c>
      <c r="J249" s="66"/>
      <c r="K249" s="164"/>
      <c r="L249" s="69"/>
      <c r="M249" s="69"/>
      <c r="N249" s="69"/>
      <c r="O249" s="69"/>
      <c r="P249" s="69"/>
      <c r="Q249" s="68"/>
      <c r="R249" s="68"/>
      <c r="S249" s="69"/>
      <c r="T249" s="69"/>
      <c r="U249" s="69"/>
      <c r="V249" s="69"/>
      <c r="W249" s="69"/>
      <c r="X249" s="69"/>
      <c r="Y249" s="68"/>
      <c r="Z249" s="70"/>
      <c r="AA249" s="165">
        <f>$I249*K$246</f>
        <v>0.17624234057142857</v>
      </c>
      <c r="AB249" s="73">
        <f t="shared" si="140"/>
        <v>0.17397701485714284</v>
      </c>
      <c r="AC249" s="73">
        <f t="shared" si="140"/>
        <v>0.16854023314285713</v>
      </c>
      <c r="AD249" s="73">
        <f t="shared" si="140"/>
        <v>0.29596480457142854</v>
      </c>
      <c r="AE249" s="73">
        <f t="shared" si="140"/>
        <v>0.16899329828571427</v>
      </c>
      <c r="AF249" s="73">
        <f t="shared" si="140"/>
        <v>0.16763410285714284</v>
      </c>
      <c r="AG249" s="72">
        <f t="shared" si="140"/>
        <v>0</v>
      </c>
      <c r="AH249" s="72">
        <f t="shared" si="140"/>
        <v>0</v>
      </c>
      <c r="AI249" s="73">
        <f t="shared" si="140"/>
        <v>0.34342337828571429</v>
      </c>
      <c r="AJ249" s="73">
        <f t="shared" si="140"/>
        <v>0.33889272685714289</v>
      </c>
      <c r="AK249" s="73">
        <f t="shared" si="140"/>
        <v>0.32847222857142855</v>
      </c>
      <c r="AL249" s="73">
        <f t="shared" si="140"/>
        <v>0.56996538857142842</v>
      </c>
      <c r="AM249" s="73">
        <f t="shared" si="140"/>
        <v>0.32937835885714284</v>
      </c>
      <c r="AN249" s="73">
        <f t="shared" si="140"/>
        <v>0.32620690285714282</v>
      </c>
      <c r="AO249" s="72">
        <f t="shared" si="140"/>
        <v>0</v>
      </c>
      <c r="AP249" s="74">
        <f t="shared" si="140"/>
        <v>0</v>
      </c>
      <c r="AQ249" s="75" t="str">
        <f>VLOOKUP($H249,'[1]Unit factor_selected'!$F$3:$AC$346,'[1]Unit factor_selected'!H$1,FALSE)</f>
        <v>kg</v>
      </c>
      <c r="AR249" s="76">
        <f>VLOOKUP($H249,'[1]Unit factor_selected'!$F$3:$AC$346,'[1]Unit factor_selected'!J$1,FALSE)</f>
        <v>2.0663353681258498</v>
      </c>
      <c r="AS249" s="6">
        <f>VLOOKUP($H249,'[1]Unit factor_selected'!$F$3:$AC$346,'[1]Unit factor_selected'!K$1,FALSE)</f>
        <v>55.292968017919101</v>
      </c>
      <c r="AT249" s="7">
        <f>VLOOKUP($H249,'[1]Unit factor_selected'!$F$3:$AC$346,'[1]Unit factor_selected'!L$1,FALSE)</f>
        <v>2.4870458846207302E-3</v>
      </c>
      <c r="AU249" s="5">
        <f>VLOOKUP($H249,'[1]Unit factor_selected'!$F$3:$AC$346,'[1]Unit factor_selected'!M$1,FALSE)</f>
        <v>1.0952554689927001</v>
      </c>
      <c r="AV249" s="7">
        <f>VLOOKUP($H249,'[1]Unit factor_selected'!$F$3:$AC$346,'[1]Unit factor_selected'!N$1,FALSE)</f>
        <v>0.115717496474551</v>
      </c>
      <c r="AW249" s="7">
        <f>VLOOKUP($H249,'[1]Unit factor_selected'!$F$3:$AC$346,'[1]Unit factor_selected'!O$1,FALSE)</f>
        <v>5.3634511726185997E-4</v>
      </c>
      <c r="AX249" s="5">
        <f>VLOOKUP($H249,'[1]Unit factor_selected'!$F$3:$AC$346,'[1]Unit factor_selected'!P$1,FALSE)</f>
        <v>2.1411238678186</v>
      </c>
      <c r="AY249" s="7">
        <f>VLOOKUP($H249,'[1]Unit factor_selected'!$F$3:$AC$346,'[1]Unit factor_selected'!Q$1,FALSE)</f>
        <v>0.11726802989102</v>
      </c>
      <c r="AZ249" s="5">
        <f>VLOOKUP($H249,'[1]Unit factor_selected'!$F$3:$AC$346,'[1]Unit factor_selected'!R$1,FALSE)</f>
        <v>2.0982243034120498</v>
      </c>
      <c r="BA249" s="7">
        <f>VLOOKUP($H249,'[1]Unit factor_selected'!$F$3:$AC$346,'[1]Unit factor_selected'!S$1,FALSE)</f>
        <v>0.14328195944000599</v>
      </c>
      <c r="BB249" s="7">
        <f>VLOOKUP($H249,'[1]Unit factor_selected'!$F$3:$AC$346,'[1]Unit factor_selected'!T$1,FALSE)</f>
        <v>2.0683821619757601E-2</v>
      </c>
      <c r="BC249" s="7">
        <f>VLOOKUP($H249,'[1]Unit factor_selected'!$F$3:$AC$346,'[1]Unit factor_selected'!U$1,FALSE)</f>
        <v>0.15035896590660999</v>
      </c>
      <c r="BD249" s="7">
        <f>VLOOKUP($H249,'[1]Unit factor_selected'!$F$3:$AC$346,'[1]Unit factor_selected'!V$1,FALSE)</f>
        <v>5.3490584714729398E-5</v>
      </c>
      <c r="BE249" s="7">
        <f>VLOOKUP($H249,'[1]Unit factor_selected'!$F$3:$AC$346,'[1]Unit factor_selected'!W$1,FALSE)</f>
        <v>8.5010863955173998E-3</v>
      </c>
      <c r="BF249" s="7">
        <f>VLOOKUP($H249,'[1]Unit factor_selected'!$F$3:$AC$346,'[1]Unit factor_selected'!X$1,FALSE)</f>
        <v>4.0643360187723196E-3</v>
      </c>
      <c r="BG249" s="7">
        <f>VLOOKUP($H249,'[1]Unit factor_selected'!$F$3:$AC$346,'[1]Unit factor_selected'!Y$1,FALSE)</f>
        <v>4.5024573431891902E-3</v>
      </c>
      <c r="BH249" s="7">
        <f>VLOOKUP($H249,'[1]Unit factor_selected'!$F$3:$AC$346,'[1]Unit factor_selected'!Z$1,FALSE)</f>
        <v>5.2723290938075196E-7</v>
      </c>
      <c r="BI249" s="7">
        <f>VLOOKUP($H249,'[1]Unit factor_selected'!$F$3:$AC$346,'[1]Unit factor_selected'!AA$1,FALSE)</f>
        <v>5.3268631318889002E-3</v>
      </c>
      <c r="BJ249" s="5">
        <f>VLOOKUP($H249,'[1]Unit factor_selected'!$F$3:$AC$346,'[1]Unit factor_selected'!AB$1,FALSE)</f>
        <v>10.6423560469739</v>
      </c>
      <c r="BK249" s="77">
        <f>VLOOKUP($H249,'[1]Unit factor_selected'!$F$3:$AC$346,'[1]Unit factor_selected'!AC$1,FALSE)</f>
        <v>1.9318172113443801E-2</v>
      </c>
    </row>
    <row r="250" spans="2:63" x14ac:dyDescent="0.2">
      <c r="B250" s="61"/>
      <c r="C250" s="40"/>
      <c r="D250" s="111"/>
      <c r="E250" s="122"/>
      <c r="F250" s="79"/>
      <c r="G250" s="80" t="str">
        <f>'[1]Unit factor_selected'!E54</f>
        <v>RER</v>
      </c>
      <c r="H250" s="81" t="str">
        <f>'[1]Unit factor_selected'!F54</f>
        <v>8bd826fe-e73e-466f-9d90-6b35d6e52870</v>
      </c>
      <c r="I250" s="82">
        <f t="shared" si="139"/>
        <v>0.17</v>
      </c>
      <c r="J250" s="83"/>
      <c r="K250" s="167"/>
      <c r="L250" s="86"/>
      <c r="M250" s="86"/>
      <c r="N250" s="86"/>
      <c r="O250" s="86"/>
      <c r="P250" s="86"/>
      <c r="Q250" s="85"/>
      <c r="R250" s="85"/>
      <c r="S250" s="86"/>
      <c r="T250" s="86"/>
      <c r="U250" s="86"/>
      <c r="V250" s="86"/>
      <c r="W250" s="86"/>
      <c r="X250" s="86"/>
      <c r="Y250" s="85"/>
      <c r="Z250" s="87"/>
      <c r="AA250" s="168">
        <f>$I250*K$246</f>
        <v>0.74902994742857143</v>
      </c>
      <c r="AB250" s="35">
        <f t="shared" si="140"/>
        <v>0.73940231314285709</v>
      </c>
      <c r="AC250" s="35">
        <f t="shared" si="140"/>
        <v>0.71629599085714279</v>
      </c>
      <c r="AD250" s="35">
        <f t="shared" si="140"/>
        <v>1.2578504194285713</v>
      </c>
      <c r="AE250" s="35">
        <f t="shared" si="140"/>
        <v>0.71822151771428577</v>
      </c>
      <c r="AF250" s="35">
        <f t="shared" si="140"/>
        <v>0.71244493714285706</v>
      </c>
      <c r="AG250" s="89">
        <f t="shared" si="140"/>
        <v>0</v>
      </c>
      <c r="AH250" s="89">
        <f t="shared" si="140"/>
        <v>0</v>
      </c>
      <c r="AI250" s="35">
        <f t="shared" si="140"/>
        <v>1.459549357714286</v>
      </c>
      <c r="AJ250" s="35">
        <f t="shared" si="140"/>
        <v>1.4402940891428573</v>
      </c>
      <c r="AK250" s="35">
        <f t="shared" si="140"/>
        <v>1.3960069714285714</v>
      </c>
      <c r="AL250" s="35">
        <f t="shared" si="140"/>
        <v>2.422352901428571</v>
      </c>
      <c r="AM250" s="35">
        <f t="shared" si="140"/>
        <v>1.3998580251428572</v>
      </c>
      <c r="AN250" s="35">
        <f t="shared" si="140"/>
        <v>1.386379337142857</v>
      </c>
      <c r="AO250" s="89">
        <f t="shared" si="140"/>
        <v>0</v>
      </c>
      <c r="AP250" s="90">
        <f t="shared" si="140"/>
        <v>0</v>
      </c>
      <c r="AQ250" s="91" t="str">
        <f>VLOOKUP($H250,'[1]Unit factor_selected'!$F$3:$AC$346,'[1]Unit factor_selected'!H$1,FALSE)</f>
        <v>kg</v>
      </c>
      <c r="AR250" s="92">
        <f>VLOOKUP($H250,'[1]Unit factor_selected'!$F$3:$AC$346,'[1]Unit factor_selected'!J$1,FALSE)</f>
        <v>0.60670700715950299</v>
      </c>
      <c r="AS250" s="93">
        <f>VLOOKUP($H250,'[1]Unit factor_selected'!$F$3:$AC$346,'[1]Unit factor_selected'!K$1,FALSE)</f>
        <v>17.791439142119</v>
      </c>
      <c r="AT250" s="94">
        <f>VLOOKUP($H250,'[1]Unit factor_selected'!$F$3:$AC$346,'[1]Unit factor_selected'!L$1,FALSE)</f>
        <v>6.0304900216904601E-4</v>
      </c>
      <c r="AU250" s="95">
        <f>VLOOKUP($H250,'[1]Unit factor_selected'!$F$3:$AC$346,'[1]Unit factor_selected'!M$1,FALSE)</f>
        <v>0.34194652241272899</v>
      </c>
      <c r="AV250" s="94">
        <f>VLOOKUP($H250,'[1]Unit factor_selected'!$F$3:$AC$346,'[1]Unit factor_selected'!N$1,FALSE)</f>
        <v>3.63073277276834E-2</v>
      </c>
      <c r="AW250" s="94">
        <f>VLOOKUP($H250,'[1]Unit factor_selected'!$F$3:$AC$346,'[1]Unit factor_selected'!O$1,FALSE)</f>
        <v>1.4918517524319599E-4</v>
      </c>
      <c r="AX250" s="95">
        <f>VLOOKUP($H250,'[1]Unit factor_selected'!$F$3:$AC$346,'[1]Unit factor_selected'!P$1,FALSE)</f>
        <v>0.62968973340939505</v>
      </c>
      <c r="AY250" s="94">
        <f>VLOOKUP($H250,'[1]Unit factor_selected'!$F$3:$AC$346,'[1]Unit factor_selected'!Q$1,FALSE)</f>
        <v>3.5980492758356401E-2</v>
      </c>
      <c r="AZ250" s="95">
        <f>VLOOKUP($H250,'[1]Unit factor_selected'!$F$3:$AC$346,'[1]Unit factor_selected'!R$1,FALSE)</f>
        <v>0.62939830308408395</v>
      </c>
      <c r="BA250" s="94">
        <f>VLOOKUP($H250,'[1]Unit factor_selected'!$F$3:$AC$346,'[1]Unit factor_selected'!S$1,FALSE)</f>
        <v>6.0051561800307997E-2</v>
      </c>
      <c r="BB250" s="94">
        <f>VLOOKUP($H250,'[1]Unit factor_selected'!$F$3:$AC$346,'[1]Unit factor_selected'!T$1,FALSE)</f>
        <v>7.47234345098724E-3</v>
      </c>
      <c r="BC250" s="94">
        <f>VLOOKUP($H250,'[1]Unit factor_selected'!$F$3:$AC$346,'[1]Unit factor_selected'!U$1,FALSE)</f>
        <v>4.72812623200781E-2</v>
      </c>
      <c r="BD250" s="94">
        <f>VLOOKUP($H250,'[1]Unit factor_selected'!$F$3:$AC$346,'[1]Unit factor_selected'!V$1,FALSE)</f>
        <v>1.5791739576153E-5</v>
      </c>
      <c r="BE250" s="94">
        <f>VLOOKUP($H250,'[1]Unit factor_selected'!$F$3:$AC$346,'[1]Unit factor_selected'!W$1,FALSE)</f>
        <v>2.7446714576447699E-3</v>
      </c>
      <c r="BF250" s="94">
        <f>VLOOKUP($H250,'[1]Unit factor_selected'!$F$3:$AC$346,'[1]Unit factor_selected'!X$1,FALSE)</f>
        <v>1.1164766698549E-3</v>
      </c>
      <c r="BG250" s="94">
        <f>VLOOKUP($H250,'[1]Unit factor_selected'!$F$3:$AC$346,'[1]Unit factor_selected'!Y$1,FALSE)</f>
        <v>1.2577200441399199E-3</v>
      </c>
      <c r="BH250" s="94">
        <f>VLOOKUP($H250,'[1]Unit factor_selected'!$F$3:$AC$346,'[1]Unit factor_selected'!Z$1,FALSE)</f>
        <v>1.5707949860785499E-7</v>
      </c>
      <c r="BI250" s="94">
        <f>VLOOKUP($H250,'[1]Unit factor_selected'!$F$3:$AC$346,'[1]Unit factor_selected'!AA$1,FALSE)</f>
        <v>1.39446680479267E-3</v>
      </c>
      <c r="BJ250" s="95">
        <f>VLOOKUP($H250,'[1]Unit factor_selected'!$F$3:$AC$346,'[1]Unit factor_selected'!AB$1,FALSE)</f>
        <v>3.54659177214696</v>
      </c>
      <c r="BK250" s="96">
        <f>VLOOKUP($H250,'[1]Unit factor_selected'!$F$3:$AC$346,'[1]Unit factor_selected'!AC$1,FALSE)</f>
        <v>6.6686288326869196E-3</v>
      </c>
    </row>
    <row r="251" spans="2:63" x14ac:dyDescent="0.2">
      <c r="B251" s="61"/>
      <c r="C251" s="40"/>
      <c r="D251" s="39" t="s">
        <v>38</v>
      </c>
      <c r="E251" s="272" t="str">
        <f>[1]LCI!W6</f>
        <v>SO2</v>
      </c>
      <c r="F251" s="199" t="str">
        <f>'[1]Unit factor_selected'!D316</f>
        <v>market for sulfur dioxide, liquid | sulfur dioxide, liquid | Cutoff, U</v>
      </c>
      <c r="G251" s="43" t="str">
        <f>'[1]Unit factor_selected'!E316</f>
        <v>RoW</v>
      </c>
      <c r="H251" s="44" t="str">
        <f>'[1]Unit factor_selected'!F316</f>
        <v>635a37c8-722f-36e4-8ea2-d669771fe3f2</v>
      </c>
      <c r="I251" s="45">
        <v>1</v>
      </c>
      <c r="J251" s="45">
        <f t="shared" ref="J251:J259" si="141">I251</f>
        <v>1</v>
      </c>
      <c r="K251" s="273">
        <v>0</v>
      </c>
      <c r="L251" s="274">
        <v>0</v>
      </c>
      <c r="M251" s="274">
        <v>0</v>
      </c>
      <c r="N251" s="274">
        <v>0</v>
      </c>
      <c r="O251" s="274">
        <v>0</v>
      </c>
      <c r="P251" s="274">
        <v>0</v>
      </c>
      <c r="Q251" s="100">
        <f>'[1]EV proj_BAU'!AF$81*[1]LCI!$Y6</f>
        <v>4.1749200987278767</v>
      </c>
      <c r="R251" s="274">
        <v>0</v>
      </c>
      <c r="S251" s="274">
        <v>0</v>
      </c>
      <c r="T251" s="274">
        <v>0</v>
      </c>
      <c r="U251" s="274">
        <v>0</v>
      </c>
      <c r="V251" s="274">
        <v>0</v>
      </c>
      <c r="W251" s="274">
        <v>0</v>
      </c>
      <c r="X251" s="274">
        <v>0</v>
      </c>
      <c r="Y251" s="100">
        <f>'[1]EV proj_BAU'!AG$81*[1]LCI!$Y6</f>
        <v>8.0288376215721957</v>
      </c>
      <c r="Z251" s="275">
        <v>0</v>
      </c>
      <c r="AA251" s="51">
        <f>$I251*K251</f>
        <v>0</v>
      </c>
      <c r="AB251" s="52">
        <f t="shared" ref="AB251:AP259" si="142">$I251*L251</f>
        <v>0</v>
      </c>
      <c r="AC251" s="52">
        <f t="shared" si="142"/>
        <v>0</v>
      </c>
      <c r="AD251" s="52">
        <f t="shared" si="142"/>
        <v>0</v>
      </c>
      <c r="AE251" s="52">
        <f t="shared" si="142"/>
        <v>0</v>
      </c>
      <c r="AF251" s="52">
        <f t="shared" si="142"/>
        <v>0</v>
      </c>
      <c r="AG251" s="53">
        <f t="shared" si="142"/>
        <v>4.1749200987278767</v>
      </c>
      <c r="AH251" s="52">
        <f t="shared" si="142"/>
        <v>0</v>
      </c>
      <c r="AI251" s="52">
        <f t="shared" si="142"/>
        <v>0</v>
      </c>
      <c r="AJ251" s="52">
        <f t="shared" si="142"/>
        <v>0</v>
      </c>
      <c r="AK251" s="52">
        <f t="shared" si="142"/>
        <v>0</v>
      </c>
      <c r="AL251" s="52">
        <f t="shared" si="142"/>
        <v>0</v>
      </c>
      <c r="AM251" s="52">
        <f t="shared" si="142"/>
        <v>0</v>
      </c>
      <c r="AN251" s="52">
        <f t="shared" si="142"/>
        <v>0</v>
      </c>
      <c r="AO251" s="53">
        <f t="shared" si="142"/>
        <v>8.0288376215721957</v>
      </c>
      <c r="AP251" s="54">
        <f t="shared" si="142"/>
        <v>0</v>
      </c>
      <c r="AQ251" s="55" t="str">
        <f>VLOOKUP($H251,'[1]Unit factor_selected'!$F$3:$AC$346,'[1]Unit factor_selected'!H$1,FALSE)</f>
        <v>kg</v>
      </c>
      <c r="AR251" s="56">
        <f>VLOOKUP($H251,'[1]Unit factor_selected'!$F$3:$AC$346,'[1]Unit factor_selected'!J$1,FALSE)</f>
        <v>0.38921345699999998</v>
      </c>
      <c r="AS251" s="57">
        <f>VLOOKUP($H251,'[1]Unit factor_selected'!$F$3:$AC$346,'[1]Unit factor_selected'!K$1,FALSE)</f>
        <v>9.1825772539999999</v>
      </c>
      <c r="AT251" s="58">
        <f>VLOOKUP($H251,'[1]Unit factor_selected'!$F$3:$AC$346,'[1]Unit factor_selected'!L$1,FALSE)</f>
        <v>1.3093522999999999E-2</v>
      </c>
      <c r="AU251" s="59">
        <f>VLOOKUP($H251,'[1]Unit factor_selected'!$F$3:$AC$346,'[1]Unit factor_selected'!M$1,FALSE)</f>
        <v>0.16882327599999999</v>
      </c>
      <c r="AV251" s="58">
        <f>VLOOKUP($H251,'[1]Unit factor_selected'!$F$3:$AC$346,'[1]Unit factor_selected'!N$1,FALSE)</f>
        <v>8.9248391999999996E-2</v>
      </c>
      <c r="AW251" s="58">
        <f>VLOOKUP($H251,'[1]Unit factor_selected'!$F$3:$AC$346,'[1]Unit factor_selected'!O$1,FALSE)</f>
        <v>2.1054600000000001E-4</v>
      </c>
      <c r="AX251" s="59">
        <f>VLOOKUP($H251,'[1]Unit factor_selected'!$F$3:$AC$346,'[1]Unit factor_selected'!P$1,FALSE)</f>
        <v>0.39653016099999999</v>
      </c>
      <c r="AY251" s="58">
        <f>VLOOKUP($H251,'[1]Unit factor_selected'!$F$3:$AC$346,'[1]Unit factor_selected'!Q$1,FALSE)</f>
        <v>5.6991155000000002E-2</v>
      </c>
      <c r="AZ251" s="59">
        <f>VLOOKUP($H251,'[1]Unit factor_selected'!$F$3:$AC$346,'[1]Unit factor_selected'!R$1,FALSE)</f>
        <v>2.7781294660000002</v>
      </c>
      <c r="BA251" s="58">
        <f>VLOOKUP($H251,'[1]Unit factor_selected'!$F$3:$AC$346,'[1]Unit factor_selected'!S$1,FALSE)</f>
        <v>4.0837906E-2</v>
      </c>
      <c r="BB251" s="58">
        <f>VLOOKUP($H251,'[1]Unit factor_selected'!$F$3:$AC$346,'[1]Unit factor_selected'!T$1,FALSE)</f>
        <v>4.7326349999999998E-3</v>
      </c>
      <c r="BC251" s="58">
        <f>VLOOKUP($H251,'[1]Unit factor_selected'!$F$3:$AC$346,'[1]Unit factor_selected'!U$1,FALSE)</f>
        <v>0.121056921</v>
      </c>
      <c r="BD251" s="58">
        <f>VLOOKUP($H251,'[1]Unit factor_selected'!$F$3:$AC$346,'[1]Unit factor_selected'!V$1,FALSE)</f>
        <v>1.3900000000000001E-5</v>
      </c>
      <c r="BE251" s="58">
        <f>VLOOKUP($H251,'[1]Unit factor_selected'!$F$3:$AC$346,'[1]Unit factor_selected'!W$1,FALSE)</f>
        <v>8.2713560000000005E-3</v>
      </c>
      <c r="BF251" s="58">
        <f>VLOOKUP($H251,'[1]Unit factor_selected'!$F$3:$AC$346,'[1]Unit factor_selected'!X$1,FALSE)</f>
        <v>1.143986E-3</v>
      </c>
      <c r="BG251" s="58">
        <f>VLOOKUP($H251,'[1]Unit factor_selected'!$F$3:$AC$346,'[1]Unit factor_selected'!Y$1,FALSE)</f>
        <v>1.1658440000000001E-3</v>
      </c>
      <c r="BH251" s="58">
        <f>VLOOKUP($H251,'[1]Unit factor_selected'!$F$3:$AC$346,'[1]Unit factor_selected'!Z$1,FALSE)</f>
        <v>1.72E-7</v>
      </c>
      <c r="BI251" s="58">
        <f>VLOOKUP($H251,'[1]Unit factor_selected'!$F$3:$AC$346,'[1]Unit factor_selected'!AA$1,FALSE)</f>
        <v>4.3853079000000003E-2</v>
      </c>
      <c r="BJ251" s="59">
        <f>VLOOKUP($H251,'[1]Unit factor_selected'!$F$3:$AC$346,'[1]Unit factor_selected'!AB$1,FALSE)</f>
        <v>5.3091728959999998</v>
      </c>
      <c r="BK251" s="60">
        <f>VLOOKUP($H251,'[1]Unit factor_selected'!$F$3:$AC$346,'[1]Unit factor_selected'!AC$1,FALSE)</f>
        <v>4.2040100000000002E-3</v>
      </c>
    </row>
    <row r="252" spans="2:63" x14ac:dyDescent="0.2">
      <c r="B252" s="61"/>
      <c r="C252" s="40"/>
      <c r="D252" s="61"/>
      <c r="E252" s="276" t="str">
        <f>[1]LCI!W7</f>
        <v>Cl2</v>
      </c>
      <c r="F252" s="203" t="str">
        <f>'[1]Unit factor_selected'!D317</f>
        <v>market for chlorine, gaseous | chlorine, gaseous | Cutoff, U</v>
      </c>
      <c r="G252" s="64" t="str">
        <f>'[1]Unit factor_selected'!E317</f>
        <v>RoW</v>
      </c>
      <c r="H252" s="3" t="str">
        <f>'[1]Unit factor_selected'!F317</f>
        <v>a272889f-9ee9-36a4-8eaf-97eba11002fa</v>
      </c>
      <c r="I252" s="65">
        <v>1</v>
      </c>
      <c r="J252" s="65">
        <f t="shared" si="141"/>
        <v>1</v>
      </c>
      <c r="K252" s="252">
        <v>0</v>
      </c>
      <c r="L252" s="253">
        <v>0</v>
      </c>
      <c r="M252" s="253">
        <v>0</v>
      </c>
      <c r="N252" s="253">
        <v>0</v>
      </c>
      <c r="O252" s="253">
        <v>0</v>
      </c>
      <c r="P252" s="253">
        <v>0</v>
      </c>
      <c r="Q252" s="104">
        <f>'[1]EV proj_BAU'!AF$81*[1]LCI!$Y7</f>
        <v>4.6284629506788164</v>
      </c>
      <c r="R252" s="253">
        <v>0</v>
      </c>
      <c r="S252" s="253">
        <v>0</v>
      </c>
      <c r="T252" s="253">
        <v>0</v>
      </c>
      <c r="U252" s="253">
        <v>0</v>
      </c>
      <c r="V252" s="253">
        <v>0</v>
      </c>
      <c r="W252" s="253">
        <v>0</v>
      </c>
      <c r="X252" s="253">
        <v>0</v>
      </c>
      <c r="Y252" s="104">
        <f>'[1]EV proj_BAU'!AG$81*[1]LCI!$Y7</f>
        <v>8.9010511793474478</v>
      </c>
      <c r="Z252" s="264">
        <v>0</v>
      </c>
      <c r="AA252" s="71">
        <f t="shared" ref="AA252:AA259" si="143">$I252*K252</f>
        <v>0</v>
      </c>
      <c r="AB252" s="72">
        <f t="shared" si="142"/>
        <v>0</v>
      </c>
      <c r="AC252" s="72">
        <f t="shared" si="142"/>
        <v>0</v>
      </c>
      <c r="AD252" s="72">
        <f t="shared" si="142"/>
        <v>0</v>
      </c>
      <c r="AE252" s="72">
        <f t="shared" si="142"/>
        <v>0</v>
      </c>
      <c r="AF252" s="72">
        <f t="shared" si="142"/>
        <v>0</v>
      </c>
      <c r="AG252" s="73">
        <f t="shared" si="142"/>
        <v>4.6284629506788164</v>
      </c>
      <c r="AH252" s="72">
        <f t="shared" si="142"/>
        <v>0</v>
      </c>
      <c r="AI252" s="72">
        <f t="shared" si="142"/>
        <v>0</v>
      </c>
      <c r="AJ252" s="72">
        <f t="shared" si="142"/>
        <v>0</v>
      </c>
      <c r="AK252" s="72">
        <f t="shared" si="142"/>
        <v>0</v>
      </c>
      <c r="AL252" s="72">
        <f t="shared" si="142"/>
        <v>0</v>
      </c>
      <c r="AM252" s="72">
        <f t="shared" si="142"/>
        <v>0</v>
      </c>
      <c r="AN252" s="72">
        <f t="shared" si="142"/>
        <v>0</v>
      </c>
      <c r="AO252" s="73">
        <f t="shared" si="142"/>
        <v>8.9010511793474478</v>
      </c>
      <c r="AP252" s="74">
        <f t="shared" si="142"/>
        <v>0</v>
      </c>
      <c r="AQ252" s="75" t="str">
        <f>VLOOKUP($H252,'[1]Unit factor_selected'!$F$3:$AC$346,'[1]Unit factor_selected'!H$1,FALSE)</f>
        <v>kg</v>
      </c>
      <c r="AR252" s="76">
        <f>VLOOKUP($H252,'[1]Unit factor_selected'!$F$3:$AC$346,'[1]Unit factor_selected'!J$1,FALSE)</f>
        <v>0.82750452900000004</v>
      </c>
      <c r="AS252" s="6">
        <f>VLOOKUP($H252,'[1]Unit factor_selected'!$F$3:$AC$346,'[1]Unit factor_selected'!K$1,FALSE)</f>
        <v>13.209548549999999</v>
      </c>
      <c r="AT252" s="7">
        <f>VLOOKUP($H252,'[1]Unit factor_selected'!$F$3:$AC$346,'[1]Unit factor_selected'!L$1,FALSE)</f>
        <v>1.8774869999999999E-3</v>
      </c>
      <c r="AU252" s="5">
        <f>VLOOKUP($H252,'[1]Unit factor_selected'!$F$3:$AC$346,'[1]Unit factor_selected'!M$1,FALSE)</f>
        <v>0.21747820200000001</v>
      </c>
      <c r="AV252" s="7">
        <f>VLOOKUP($H252,'[1]Unit factor_selected'!$F$3:$AC$346,'[1]Unit factor_selected'!N$1,FALSE)</f>
        <v>5.0897975999999998E-2</v>
      </c>
      <c r="AW252" s="7">
        <f>VLOOKUP($H252,'[1]Unit factor_selected'!$F$3:$AC$346,'[1]Unit factor_selected'!O$1,FALSE)</f>
        <v>3.6815900000000001E-4</v>
      </c>
      <c r="AX252" s="5">
        <f>VLOOKUP($H252,'[1]Unit factor_selected'!$F$3:$AC$346,'[1]Unit factor_selected'!P$1,FALSE)</f>
        <v>0.840549459</v>
      </c>
      <c r="AY252" s="7">
        <f>VLOOKUP($H252,'[1]Unit factor_selected'!$F$3:$AC$346,'[1]Unit factor_selected'!Q$1,FALSE)</f>
        <v>5.5228909E-2</v>
      </c>
      <c r="AZ252" s="5">
        <f>VLOOKUP($H252,'[1]Unit factor_selected'!$F$3:$AC$346,'[1]Unit factor_selected'!R$1,FALSE)</f>
        <v>1.0712085099999999</v>
      </c>
      <c r="BA252" s="7">
        <f>VLOOKUP($H252,'[1]Unit factor_selected'!$F$3:$AC$346,'[1]Unit factor_selected'!S$1,FALSE)</f>
        <v>9.1772973999999993E-2</v>
      </c>
      <c r="BB252" s="7">
        <f>VLOOKUP($H252,'[1]Unit factor_selected'!$F$3:$AC$346,'[1]Unit factor_selected'!T$1,FALSE)</f>
        <v>1.0222228999999999E-2</v>
      </c>
      <c r="BC252" s="7">
        <f>VLOOKUP($H252,'[1]Unit factor_selected'!$F$3:$AC$346,'[1]Unit factor_selected'!U$1,FALSE)</f>
        <v>6.6571966999999996E-2</v>
      </c>
      <c r="BD252" s="7">
        <f>VLOOKUP($H252,'[1]Unit factor_selected'!$F$3:$AC$346,'[1]Unit factor_selected'!V$1,FALSE)</f>
        <v>4.3399999999999998E-5</v>
      </c>
      <c r="BE252" s="7">
        <f>VLOOKUP($H252,'[1]Unit factor_selected'!$F$3:$AC$346,'[1]Unit factor_selected'!W$1,FALSE)</f>
        <v>3.121909E-3</v>
      </c>
      <c r="BF252" s="7">
        <f>VLOOKUP($H252,'[1]Unit factor_selected'!$F$3:$AC$346,'[1]Unit factor_selected'!X$1,FALSE)</f>
        <v>1.922586E-3</v>
      </c>
      <c r="BG252" s="7">
        <f>VLOOKUP($H252,'[1]Unit factor_selected'!$F$3:$AC$346,'[1]Unit factor_selected'!Y$1,FALSE)</f>
        <v>1.944821E-3</v>
      </c>
      <c r="BH252" s="7">
        <f>VLOOKUP($H252,'[1]Unit factor_selected'!$F$3:$AC$346,'[1]Unit factor_selected'!Z$1,FALSE)</f>
        <v>9.9000000000000005E-7</v>
      </c>
      <c r="BI252" s="7">
        <f>VLOOKUP($H252,'[1]Unit factor_selected'!$F$3:$AC$346,'[1]Unit factor_selected'!AA$1,FALSE)</f>
        <v>3.0066060000000002E-3</v>
      </c>
      <c r="BJ252" s="5">
        <f>VLOOKUP($H252,'[1]Unit factor_selected'!$F$3:$AC$346,'[1]Unit factor_selected'!AB$1,FALSE)</f>
        <v>3.766028484</v>
      </c>
      <c r="BK252" s="77">
        <f>VLOOKUP($H252,'[1]Unit factor_selected'!$F$3:$AC$346,'[1]Unit factor_selected'!AC$1,FALSE)</f>
        <v>2.4763554E-2</v>
      </c>
    </row>
    <row r="253" spans="2:63" x14ac:dyDescent="0.2">
      <c r="B253" s="61"/>
      <c r="C253" s="40"/>
      <c r="D253" s="61"/>
      <c r="E253" s="276" t="str">
        <f>[1]LCI!W8</f>
        <v>CH4</v>
      </c>
      <c r="F253" s="203" t="str">
        <f>'[1]Unit factor_selected'!D318</f>
        <v>market for biomethane, low pressure | biomethane, low pressure | Cutoff, U</v>
      </c>
      <c r="G253" s="64" t="str">
        <f>'[1]Unit factor_selected'!E318</f>
        <v>RoW</v>
      </c>
      <c r="H253" s="3" t="str">
        <f>'[1]Unit factor_selected'!F318</f>
        <v>7f7b2529-908e-4e78-80de-c858a73974de</v>
      </c>
      <c r="I253" s="65">
        <v>1</v>
      </c>
      <c r="J253" s="65">
        <f t="shared" si="141"/>
        <v>1</v>
      </c>
      <c r="K253" s="252">
        <v>0</v>
      </c>
      <c r="L253" s="253">
        <v>0</v>
      </c>
      <c r="M253" s="253">
        <v>0</v>
      </c>
      <c r="N253" s="253">
        <v>0</v>
      </c>
      <c r="O253" s="253">
        <v>0</v>
      </c>
      <c r="P253" s="253">
        <v>0</v>
      </c>
      <c r="Q253" s="104">
        <f>'[1]EV proj_BAU'!AF$81*[1]LCI!$Y8</f>
        <v>0.95941757143467932</v>
      </c>
      <c r="R253" s="253">
        <v>0</v>
      </c>
      <c r="S253" s="253">
        <v>0</v>
      </c>
      <c r="T253" s="253">
        <v>0</v>
      </c>
      <c r="U253" s="253">
        <v>0</v>
      </c>
      <c r="V253" s="253">
        <v>0</v>
      </c>
      <c r="W253" s="253">
        <v>0</v>
      </c>
      <c r="X253" s="253">
        <v>0</v>
      </c>
      <c r="Y253" s="104">
        <f>'[1]EV proj_BAU'!AG$81*[1]LCI!$Y8</f>
        <v>1.8450671414476494</v>
      </c>
      <c r="Z253" s="264">
        <v>0</v>
      </c>
      <c r="AA253" s="71">
        <f t="shared" si="143"/>
        <v>0</v>
      </c>
      <c r="AB253" s="72">
        <f t="shared" si="142"/>
        <v>0</v>
      </c>
      <c r="AC253" s="72">
        <f t="shared" si="142"/>
        <v>0</v>
      </c>
      <c r="AD253" s="72">
        <f t="shared" si="142"/>
        <v>0</v>
      </c>
      <c r="AE253" s="72">
        <f t="shared" si="142"/>
        <v>0</v>
      </c>
      <c r="AF253" s="72">
        <f t="shared" si="142"/>
        <v>0</v>
      </c>
      <c r="AG253" s="73">
        <f t="shared" si="142"/>
        <v>0.95941757143467932</v>
      </c>
      <c r="AH253" s="72">
        <f t="shared" si="142"/>
        <v>0</v>
      </c>
      <c r="AI253" s="72">
        <f t="shared" si="142"/>
        <v>0</v>
      </c>
      <c r="AJ253" s="72">
        <f t="shared" si="142"/>
        <v>0</v>
      </c>
      <c r="AK253" s="72">
        <f t="shared" si="142"/>
        <v>0</v>
      </c>
      <c r="AL253" s="72">
        <f t="shared" si="142"/>
        <v>0</v>
      </c>
      <c r="AM253" s="72">
        <f t="shared" si="142"/>
        <v>0</v>
      </c>
      <c r="AN253" s="72">
        <f t="shared" si="142"/>
        <v>0</v>
      </c>
      <c r="AO253" s="73">
        <f t="shared" si="142"/>
        <v>1.8450671414476494</v>
      </c>
      <c r="AP253" s="74">
        <f t="shared" si="142"/>
        <v>0</v>
      </c>
      <c r="AQ253" s="75" t="str">
        <f>VLOOKUP($H253,'[1]Unit factor_selected'!$F$3:$AC$346,'[1]Unit factor_selected'!H$1,FALSE)</f>
        <v>kg</v>
      </c>
      <c r="AR253" s="76">
        <f>VLOOKUP($H253,'[1]Unit factor_selected'!$F$3:$AC$346,'[1]Unit factor_selected'!J$1,FALSE)</f>
        <v>1.7710706E-2</v>
      </c>
      <c r="AS253" s="6">
        <f>VLOOKUP($H253,'[1]Unit factor_selected'!$F$3:$AC$346,'[1]Unit factor_selected'!K$1,FALSE)</f>
        <v>0.214591476</v>
      </c>
      <c r="AT253" s="7">
        <f>VLOOKUP($H253,'[1]Unit factor_selected'!$F$3:$AC$346,'[1]Unit factor_selected'!L$1,FALSE)</f>
        <v>1.6799999999999998E-5</v>
      </c>
      <c r="AU253" s="5">
        <f>VLOOKUP($H253,'[1]Unit factor_selected'!$F$3:$AC$346,'[1]Unit factor_selected'!M$1,FALSE)</f>
        <v>3.4953940000000002E-3</v>
      </c>
      <c r="AV253" s="7">
        <f>VLOOKUP($H253,'[1]Unit factor_selected'!$F$3:$AC$346,'[1]Unit factor_selected'!N$1,FALSE)</f>
        <v>5.5642500000000004E-4</v>
      </c>
      <c r="AW253" s="7">
        <f>VLOOKUP($H253,'[1]Unit factor_selected'!$F$3:$AC$346,'[1]Unit factor_selected'!O$1,FALSE)</f>
        <v>2.8399999999999999E-6</v>
      </c>
      <c r="AX253" s="5">
        <f>VLOOKUP($H253,'[1]Unit factor_selected'!$F$3:$AC$346,'[1]Unit factor_selected'!P$1,FALSE)</f>
        <v>1.9448289000000001E-2</v>
      </c>
      <c r="AY253" s="7">
        <f>VLOOKUP($H253,'[1]Unit factor_selected'!$F$3:$AC$346,'[1]Unit factor_selected'!Q$1,FALSE)</f>
        <v>6.0611300000000003E-4</v>
      </c>
      <c r="AZ253" s="5">
        <f>VLOOKUP($H253,'[1]Unit factor_selected'!$F$3:$AC$346,'[1]Unit factor_selected'!R$1,FALSE)</f>
        <v>8.7395059999999993E-3</v>
      </c>
      <c r="BA253" s="7">
        <f>VLOOKUP($H253,'[1]Unit factor_selected'!$F$3:$AC$346,'[1]Unit factor_selected'!S$1,FALSE)</f>
        <v>8.1432E-4</v>
      </c>
      <c r="BB253" s="7">
        <f>VLOOKUP($H253,'[1]Unit factor_selected'!$F$3:$AC$346,'[1]Unit factor_selected'!T$1,FALSE)</f>
        <v>1.222994E-3</v>
      </c>
      <c r="BC253" s="7">
        <f>VLOOKUP($H253,'[1]Unit factor_selected'!$F$3:$AC$346,'[1]Unit factor_selected'!U$1,FALSE)</f>
        <v>7.1732399999999998E-4</v>
      </c>
      <c r="BD253" s="7">
        <f>VLOOKUP($H253,'[1]Unit factor_selected'!$F$3:$AC$346,'[1]Unit factor_selected'!V$1,FALSE)</f>
        <v>2.9799999999999999E-7</v>
      </c>
      <c r="BE253" s="7">
        <f>VLOOKUP($H253,'[1]Unit factor_selected'!$F$3:$AC$346,'[1]Unit factor_selected'!W$1,FALSE)</f>
        <v>2.8399999999999999E-5</v>
      </c>
      <c r="BF253" s="7">
        <f>VLOOKUP($H253,'[1]Unit factor_selected'!$F$3:$AC$346,'[1]Unit factor_selected'!X$1,FALSE)</f>
        <v>1.56E-5</v>
      </c>
      <c r="BG253" s="7">
        <f>VLOOKUP($H253,'[1]Unit factor_selected'!$F$3:$AC$346,'[1]Unit factor_selected'!Y$1,FALSE)</f>
        <v>1.5999999999999999E-5</v>
      </c>
      <c r="BH253" s="7">
        <f>VLOOKUP($H253,'[1]Unit factor_selected'!$F$3:$AC$346,'[1]Unit factor_selected'!Z$1,FALSE)</f>
        <v>6.4000000000000002E-9</v>
      </c>
      <c r="BI253" s="7">
        <f>VLOOKUP($H253,'[1]Unit factor_selected'!$F$3:$AC$346,'[1]Unit factor_selected'!AA$1,FALSE)</f>
        <v>3.4999999999999997E-5</v>
      </c>
      <c r="BJ253" s="5">
        <f>VLOOKUP($H253,'[1]Unit factor_selected'!$F$3:$AC$346,'[1]Unit factor_selected'!AB$1,FALSE)</f>
        <v>2.9837626999999999E-2</v>
      </c>
      <c r="BK253" s="77">
        <f>VLOOKUP($H253,'[1]Unit factor_selected'!$F$3:$AC$346,'[1]Unit factor_selected'!AC$1,FALSE)</f>
        <v>5.6799999999999998E-5</v>
      </c>
    </row>
    <row r="254" spans="2:63" x14ac:dyDescent="0.2">
      <c r="B254" s="61"/>
      <c r="C254" s="40"/>
      <c r="D254" s="61"/>
      <c r="E254" s="276" t="str">
        <f>[1]LCI!W9</f>
        <v>HF</v>
      </c>
      <c r="F254" s="203" t="str">
        <f>'[1]Unit factor_selected'!D319</f>
        <v>market for hydrogen fluoride | hydrogen fluoride | Cutoff, U</v>
      </c>
      <c r="G254" s="64" t="str">
        <f>'[1]Unit factor_selected'!E319</f>
        <v>RoW</v>
      </c>
      <c r="H254" s="3" t="str">
        <f>'[1]Unit factor_selected'!F319</f>
        <v>e6d9ab85-63ea-49fd-a171-2da909bd5222</v>
      </c>
      <c r="I254" s="65">
        <v>1</v>
      </c>
      <c r="J254" s="65">
        <f t="shared" si="141"/>
        <v>1</v>
      </c>
      <c r="K254" s="252">
        <v>0</v>
      </c>
      <c r="L254" s="253">
        <v>0</v>
      </c>
      <c r="M254" s="253">
        <v>0</v>
      </c>
      <c r="N254" s="253">
        <v>0</v>
      </c>
      <c r="O254" s="253">
        <v>0</v>
      </c>
      <c r="P254" s="253">
        <v>0</v>
      </c>
      <c r="Q254" s="104">
        <f>'[1]EV proj_BAU'!AF$81*[1]LCI!$Y9</f>
        <v>3.3027223065145317</v>
      </c>
      <c r="R254" s="253">
        <v>0</v>
      </c>
      <c r="S254" s="253">
        <v>0</v>
      </c>
      <c r="T254" s="253">
        <v>0</v>
      </c>
      <c r="U254" s="253">
        <v>0</v>
      </c>
      <c r="V254" s="253">
        <v>0</v>
      </c>
      <c r="W254" s="253">
        <v>0</v>
      </c>
      <c r="X254" s="253">
        <v>0</v>
      </c>
      <c r="Y254" s="104">
        <f>'[1]EV proj_BAU'!AG$81*[1]LCI!$Y9</f>
        <v>6.3515038566197859</v>
      </c>
      <c r="Z254" s="264">
        <v>0</v>
      </c>
      <c r="AA254" s="71">
        <f t="shared" si="143"/>
        <v>0</v>
      </c>
      <c r="AB254" s="72">
        <f t="shared" si="142"/>
        <v>0</v>
      </c>
      <c r="AC254" s="72">
        <f t="shared" si="142"/>
        <v>0</v>
      </c>
      <c r="AD254" s="72">
        <f t="shared" si="142"/>
        <v>0</v>
      </c>
      <c r="AE254" s="72">
        <f t="shared" si="142"/>
        <v>0</v>
      </c>
      <c r="AF254" s="72">
        <f t="shared" si="142"/>
        <v>0</v>
      </c>
      <c r="AG254" s="73">
        <f t="shared" si="142"/>
        <v>3.3027223065145317</v>
      </c>
      <c r="AH254" s="72">
        <f t="shared" si="142"/>
        <v>0</v>
      </c>
      <c r="AI254" s="72">
        <f t="shared" si="142"/>
        <v>0</v>
      </c>
      <c r="AJ254" s="72">
        <f t="shared" si="142"/>
        <v>0</v>
      </c>
      <c r="AK254" s="72">
        <f t="shared" si="142"/>
        <v>0</v>
      </c>
      <c r="AL254" s="72">
        <f t="shared" si="142"/>
        <v>0</v>
      </c>
      <c r="AM254" s="72">
        <f t="shared" si="142"/>
        <v>0</v>
      </c>
      <c r="AN254" s="72">
        <f t="shared" si="142"/>
        <v>0</v>
      </c>
      <c r="AO254" s="73">
        <f t="shared" si="142"/>
        <v>6.3515038566197859</v>
      </c>
      <c r="AP254" s="74">
        <f t="shared" si="142"/>
        <v>0</v>
      </c>
      <c r="AQ254" s="75" t="str">
        <f>VLOOKUP($H254,'[1]Unit factor_selected'!$F$3:$AC$346,'[1]Unit factor_selected'!H$1,FALSE)</f>
        <v>kg</v>
      </c>
      <c r="AR254" s="76">
        <f>VLOOKUP($H254,'[1]Unit factor_selected'!$F$3:$AC$346,'[1]Unit factor_selected'!J$1,FALSE)</f>
        <v>1.337355844</v>
      </c>
      <c r="AS254" s="6">
        <f>VLOOKUP($H254,'[1]Unit factor_selected'!$F$3:$AC$346,'[1]Unit factor_selected'!K$1,FALSE)</f>
        <v>23.489529099999999</v>
      </c>
      <c r="AT254" s="7">
        <f>VLOOKUP($H254,'[1]Unit factor_selected'!$F$3:$AC$346,'[1]Unit factor_selected'!L$1,FALSE)</f>
        <v>7.5525649999999998E-3</v>
      </c>
      <c r="AU254" s="5">
        <f>VLOOKUP($H254,'[1]Unit factor_selected'!$F$3:$AC$346,'[1]Unit factor_selected'!M$1,FALSE)</f>
        <v>0.42876919499999999</v>
      </c>
      <c r="AV254" s="7">
        <f>VLOOKUP($H254,'[1]Unit factor_selected'!$F$3:$AC$346,'[1]Unit factor_selected'!N$1,FALSE)</f>
        <v>0.67759317100000005</v>
      </c>
      <c r="AW254" s="7">
        <f>VLOOKUP($H254,'[1]Unit factor_selected'!$F$3:$AC$346,'[1]Unit factor_selected'!O$1,FALSE)</f>
        <v>1.036536E-3</v>
      </c>
      <c r="AX254" s="5">
        <f>VLOOKUP($H254,'[1]Unit factor_selected'!$F$3:$AC$346,'[1]Unit factor_selected'!P$1,FALSE)</f>
        <v>1.363508422</v>
      </c>
      <c r="AY254" s="7">
        <f>VLOOKUP($H254,'[1]Unit factor_selected'!$F$3:$AC$346,'[1]Unit factor_selected'!Q$1,FALSE)</f>
        <v>0.207177693</v>
      </c>
      <c r="AZ254" s="5">
        <f>VLOOKUP($H254,'[1]Unit factor_selected'!$F$3:$AC$346,'[1]Unit factor_selected'!R$1,FALSE)</f>
        <v>12.813012929999999</v>
      </c>
      <c r="BA254" s="7">
        <f>VLOOKUP($H254,'[1]Unit factor_selected'!$F$3:$AC$346,'[1]Unit factor_selected'!S$1,FALSE)</f>
        <v>8.3565994000000005E-2</v>
      </c>
      <c r="BB254" s="7">
        <f>VLOOKUP($H254,'[1]Unit factor_selected'!$F$3:$AC$346,'[1]Unit factor_selected'!T$1,FALSE)</f>
        <v>2.5835424999999999E-2</v>
      </c>
      <c r="BC254" s="7">
        <f>VLOOKUP($H254,'[1]Unit factor_selected'!$F$3:$AC$346,'[1]Unit factor_selected'!U$1,FALSE)</f>
        <v>0.88307449500000001</v>
      </c>
      <c r="BD254" s="7">
        <f>VLOOKUP($H254,'[1]Unit factor_selected'!$F$3:$AC$346,'[1]Unit factor_selected'!V$1,FALSE)</f>
        <v>4.5099999999999998E-5</v>
      </c>
      <c r="BE254" s="7">
        <f>VLOOKUP($H254,'[1]Unit factor_selected'!$F$3:$AC$346,'[1]Unit factor_selected'!W$1,FALSE)</f>
        <v>4.6703302000000002E-2</v>
      </c>
      <c r="BF254" s="7">
        <f>VLOOKUP($H254,'[1]Unit factor_selected'!$F$3:$AC$346,'[1]Unit factor_selected'!X$1,FALSE)</f>
        <v>5.3624099999999997E-3</v>
      </c>
      <c r="BG254" s="7">
        <f>VLOOKUP($H254,'[1]Unit factor_selected'!$F$3:$AC$346,'[1]Unit factor_selected'!Y$1,FALSE)</f>
        <v>5.4567050000000001E-3</v>
      </c>
      <c r="BH254" s="7">
        <f>VLOOKUP($H254,'[1]Unit factor_selected'!$F$3:$AC$346,'[1]Unit factor_selected'!Z$1,FALSE)</f>
        <v>6.5499999999999998E-7</v>
      </c>
      <c r="BI254" s="7">
        <f>VLOOKUP($H254,'[1]Unit factor_selected'!$F$3:$AC$346,'[1]Unit factor_selected'!AA$1,FALSE)</f>
        <v>2.2105329E-2</v>
      </c>
      <c r="BJ254" s="5">
        <f>VLOOKUP($H254,'[1]Unit factor_selected'!$F$3:$AC$346,'[1]Unit factor_selected'!AB$1,FALSE)</f>
        <v>72.697520960000006</v>
      </c>
      <c r="BK254" s="77">
        <f>VLOOKUP($H254,'[1]Unit factor_selected'!$F$3:$AC$346,'[1]Unit factor_selected'!AC$1,FALSE)</f>
        <v>3.9311190000000003E-2</v>
      </c>
    </row>
    <row r="255" spans="2:63" x14ac:dyDescent="0.2">
      <c r="B255" s="61"/>
      <c r="C255" s="40"/>
      <c r="D255" s="61"/>
      <c r="E255" s="276" t="str">
        <f>[1]LCI!W10</f>
        <v>Silica</v>
      </c>
      <c r="F255" s="203" t="str">
        <f>'[1]Unit factor_selected'!D320</f>
        <v>market for silica sand | silica sand | Cutoff, U</v>
      </c>
      <c r="G255" s="64" t="str">
        <f>'[1]Unit factor_selected'!E320</f>
        <v>GLO</v>
      </c>
      <c r="H255" s="3" t="str">
        <f>'[1]Unit factor_selected'!F320</f>
        <v>c2e83761-ac38-3388-be0c-a428550d0702</v>
      </c>
      <c r="I255" s="65">
        <v>1</v>
      </c>
      <c r="J255" s="65">
        <f t="shared" si="141"/>
        <v>1</v>
      </c>
      <c r="K255" s="252">
        <v>0</v>
      </c>
      <c r="L255" s="253">
        <v>0</v>
      </c>
      <c r="M255" s="253">
        <v>0</v>
      </c>
      <c r="N255" s="253">
        <v>0</v>
      </c>
      <c r="O255" s="253">
        <v>0</v>
      </c>
      <c r="P255" s="253">
        <v>0</v>
      </c>
      <c r="Q255" s="104">
        <f>'[1]EV proj_BAU'!AF$81*[1]LCI!$Y10</f>
        <v>7.8090775662834799</v>
      </c>
      <c r="R255" s="253">
        <v>0</v>
      </c>
      <c r="S255" s="253">
        <v>0</v>
      </c>
      <c r="T255" s="253">
        <v>0</v>
      </c>
      <c r="U255" s="253">
        <v>0</v>
      </c>
      <c r="V255" s="253">
        <v>0</v>
      </c>
      <c r="W255" s="253">
        <v>0</v>
      </c>
      <c r="X255" s="253">
        <v>0</v>
      </c>
      <c r="Y255" s="104">
        <f>'[1]EV proj_BAU'!AG$81*[1]LCI!$Y10</f>
        <v>15.017728308873897</v>
      </c>
      <c r="Z255" s="264">
        <v>0</v>
      </c>
      <c r="AA255" s="71">
        <f t="shared" si="143"/>
        <v>0</v>
      </c>
      <c r="AB255" s="72">
        <f t="shared" si="142"/>
        <v>0</v>
      </c>
      <c r="AC255" s="72">
        <f t="shared" si="142"/>
        <v>0</v>
      </c>
      <c r="AD255" s="72">
        <f t="shared" si="142"/>
        <v>0</v>
      </c>
      <c r="AE255" s="72">
        <f t="shared" si="142"/>
        <v>0</v>
      </c>
      <c r="AF255" s="72">
        <f t="shared" si="142"/>
        <v>0</v>
      </c>
      <c r="AG255" s="73">
        <f t="shared" si="142"/>
        <v>7.8090775662834799</v>
      </c>
      <c r="AH255" s="72">
        <f t="shared" si="142"/>
        <v>0</v>
      </c>
      <c r="AI255" s="72">
        <f t="shared" si="142"/>
        <v>0</v>
      </c>
      <c r="AJ255" s="72">
        <f t="shared" si="142"/>
        <v>0</v>
      </c>
      <c r="AK255" s="72">
        <f t="shared" si="142"/>
        <v>0</v>
      </c>
      <c r="AL255" s="72">
        <f t="shared" si="142"/>
        <v>0</v>
      </c>
      <c r="AM255" s="72">
        <f t="shared" si="142"/>
        <v>0</v>
      </c>
      <c r="AN255" s="72">
        <f t="shared" si="142"/>
        <v>0</v>
      </c>
      <c r="AO255" s="73">
        <f t="shared" si="142"/>
        <v>15.017728308873897</v>
      </c>
      <c r="AP255" s="74">
        <f t="shared" si="142"/>
        <v>0</v>
      </c>
      <c r="AQ255" s="75" t="str">
        <f>VLOOKUP($H255,'[1]Unit factor_selected'!$F$3:$AC$346,'[1]Unit factor_selected'!H$1,FALSE)</f>
        <v>kg</v>
      </c>
      <c r="AR255" s="76">
        <f>VLOOKUP($H255,'[1]Unit factor_selected'!$F$3:$AC$346,'[1]Unit factor_selected'!J$1,FALSE)</f>
        <v>4.249327E-2</v>
      </c>
      <c r="AS255" s="6">
        <f>VLOOKUP($H255,'[1]Unit factor_selected'!$F$3:$AC$346,'[1]Unit factor_selected'!K$1,FALSE)</f>
        <v>0.54513425400000004</v>
      </c>
      <c r="AT255" s="7">
        <f>VLOOKUP($H255,'[1]Unit factor_selected'!$F$3:$AC$346,'[1]Unit factor_selected'!L$1,FALSE)</f>
        <v>8.81E-5</v>
      </c>
      <c r="AU255" s="5">
        <f>VLOOKUP($H255,'[1]Unit factor_selected'!$F$3:$AC$346,'[1]Unit factor_selected'!M$1,FALSE)</f>
        <v>1.0780967000000001E-2</v>
      </c>
      <c r="AV255" s="7">
        <f>VLOOKUP($H255,'[1]Unit factor_selected'!$F$3:$AC$346,'[1]Unit factor_selected'!N$1,FALSE)</f>
        <v>7.7039700000000003E-4</v>
      </c>
      <c r="AW255" s="7">
        <f>VLOOKUP($H255,'[1]Unit factor_selected'!$F$3:$AC$346,'[1]Unit factor_selected'!O$1,FALSE)</f>
        <v>7.8499999999999994E-6</v>
      </c>
      <c r="AX255" s="5">
        <f>VLOOKUP($H255,'[1]Unit factor_selected'!$F$3:$AC$346,'[1]Unit factor_selected'!P$1,FALSE)</f>
        <v>4.2947282000000003E-2</v>
      </c>
      <c r="AY255" s="7">
        <f>VLOOKUP($H255,'[1]Unit factor_selected'!$F$3:$AC$346,'[1]Unit factor_selected'!Q$1,FALSE)</f>
        <v>1.606215E-3</v>
      </c>
      <c r="AZ255" s="5">
        <f>VLOOKUP($H255,'[1]Unit factor_selected'!$F$3:$AC$346,'[1]Unit factor_selected'!R$1,FALSE)</f>
        <v>3.0687149E-2</v>
      </c>
      <c r="BA255" s="7">
        <f>VLOOKUP($H255,'[1]Unit factor_selected'!$F$3:$AC$346,'[1]Unit factor_selected'!S$1,FALSE)</f>
        <v>5.47636E-4</v>
      </c>
      <c r="BB255" s="7">
        <f>VLOOKUP($H255,'[1]Unit factor_selected'!$F$3:$AC$346,'[1]Unit factor_selected'!T$1,FALSE)</f>
        <v>1.2011739E-2</v>
      </c>
      <c r="BC255" s="7">
        <f>VLOOKUP($H255,'[1]Unit factor_selected'!$F$3:$AC$346,'[1]Unit factor_selected'!U$1,FALSE)</f>
        <v>1.1899619999999999E-3</v>
      </c>
      <c r="BD255" s="7">
        <f>VLOOKUP($H255,'[1]Unit factor_selected'!$F$3:$AC$346,'[1]Unit factor_selected'!V$1,FALSE)</f>
        <v>1.4500000000000001E-6</v>
      </c>
      <c r="BE255" s="7">
        <f>VLOOKUP($H255,'[1]Unit factor_selected'!$F$3:$AC$346,'[1]Unit factor_selected'!W$1,FALSE)</f>
        <v>5.9299999999999998E-5</v>
      </c>
      <c r="BF255" s="7">
        <f>VLOOKUP($H255,'[1]Unit factor_selected'!$F$3:$AC$346,'[1]Unit factor_selected'!X$1,FALSE)</f>
        <v>2.11805E-4</v>
      </c>
      <c r="BG255" s="7">
        <f>VLOOKUP($H255,'[1]Unit factor_selected'!$F$3:$AC$346,'[1]Unit factor_selected'!Y$1,FALSE)</f>
        <v>2.15429E-4</v>
      </c>
      <c r="BH255" s="7">
        <f>VLOOKUP($H255,'[1]Unit factor_selected'!$F$3:$AC$346,'[1]Unit factor_selected'!Z$1,FALSE)</f>
        <v>1.6800000000000002E-8</v>
      </c>
      <c r="BI255" s="7">
        <f>VLOOKUP($H255,'[1]Unit factor_selected'!$F$3:$AC$346,'[1]Unit factor_selected'!AA$1,FALSE)</f>
        <v>2.13246E-4</v>
      </c>
      <c r="BJ255" s="5">
        <f>VLOOKUP($H255,'[1]Unit factor_selected'!$F$3:$AC$346,'[1]Unit factor_selected'!AB$1,FALSE)</f>
        <v>0.28210303599999997</v>
      </c>
      <c r="BK255" s="77">
        <f>VLOOKUP($H255,'[1]Unit factor_selected'!$F$3:$AC$346,'[1]Unit factor_selected'!AC$1,FALSE)</f>
        <v>3.6904800000000002E-4</v>
      </c>
    </row>
    <row r="256" spans="2:63" x14ac:dyDescent="0.2">
      <c r="B256" s="61"/>
      <c r="C256" s="40"/>
      <c r="D256" s="61"/>
      <c r="E256" s="276" t="str">
        <f>[1]LCI!W11</f>
        <v>CH3Cl</v>
      </c>
      <c r="F256" s="203" t="str">
        <f>'[1]Unit factor_selected'!D321</f>
        <v>market for methylchloride | methylchloride | Cutoff, U</v>
      </c>
      <c r="G256" s="64" t="str">
        <f>'[1]Unit factor_selected'!E321</f>
        <v>RoW</v>
      </c>
      <c r="H256" s="3" t="str">
        <f>'[1]Unit factor_selected'!F321</f>
        <v>eb1bb635-fdc5-4438-af7d-ef93560e91be</v>
      </c>
      <c r="I256" s="65">
        <v>1</v>
      </c>
      <c r="J256" s="65">
        <f t="shared" si="141"/>
        <v>1</v>
      </c>
      <c r="K256" s="252">
        <v>0</v>
      </c>
      <c r="L256" s="253">
        <v>0</v>
      </c>
      <c r="M256" s="253">
        <v>0</v>
      </c>
      <c r="N256" s="253">
        <v>0</v>
      </c>
      <c r="O256" s="253">
        <v>0</v>
      </c>
      <c r="P256" s="253">
        <v>0</v>
      </c>
      <c r="Q256" s="104">
        <f>'[1]EV proj_BAU'!AF$81*[1]LCI!$Y11</f>
        <v>25.828683953411183</v>
      </c>
      <c r="R256" s="253">
        <v>0</v>
      </c>
      <c r="S256" s="253">
        <v>0</v>
      </c>
      <c r="T256" s="253">
        <v>0</v>
      </c>
      <c r="U256" s="253">
        <v>0</v>
      </c>
      <c r="V256" s="253">
        <v>0</v>
      </c>
      <c r="W256" s="253">
        <v>0</v>
      </c>
      <c r="X256" s="253">
        <v>0</v>
      </c>
      <c r="Y256" s="104">
        <f>'[1]EV proj_BAU'!AG$81*[1]LCI!$Y11</f>
        <v>49.671443892790656</v>
      </c>
      <c r="Z256" s="264">
        <v>0</v>
      </c>
      <c r="AA256" s="71">
        <f t="shared" si="143"/>
        <v>0</v>
      </c>
      <c r="AB256" s="72">
        <f t="shared" si="142"/>
        <v>0</v>
      </c>
      <c r="AC256" s="72">
        <f t="shared" si="142"/>
        <v>0</v>
      </c>
      <c r="AD256" s="72">
        <f t="shared" si="142"/>
        <v>0</v>
      </c>
      <c r="AE256" s="72">
        <f t="shared" si="142"/>
        <v>0</v>
      </c>
      <c r="AF256" s="72">
        <f t="shared" si="142"/>
        <v>0</v>
      </c>
      <c r="AG256" s="73">
        <f t="shared" si="142"/>
        <v>25.828683953411183</v>
      </c>
      <c r="AH256" s="72">
        <f t="shared" si="142"/>
        <v>0</v>
      </c>
      <c r="AI256" s="72">
        <f t="shared" si="142"/>
        <v>0</v>
      </c>
      <c r="AJ256" s="72">
        <f t="shared" si="142"/>
        <v>0</v>
      </c>
      <c r="AK256" s="72">
        <f t="shared" si="142"/>
        <v>0</v>
      </c>
      <c r="AL256" s="72">
        <f t="shared" si="142"/>
        <v>0</v>
      </c>
      <c r="AM256" s="72">
        <f t="shared" si="142"/>
        <v>0</v>
      </c>
      <c r="AN256" s="72">
        <f t="shared" si="142"/>
        <v>0</v>
      </c>
      <c r="AO256" s="73">
        <f t="shared" si="142"/>
        <v>49.671443892790656</v>
      </c>
      <c r="AP256" s="74">
        <f t="shared" si="142"/>
        <v>0</v>
      </c>
      <c r="AQ256" s="75" t="str">
        <f>VLOOKUP($H256,'[1]Unit factor_selected'!$F$3:$AC$346,'[1]Unit factor_selected'!H$1,FALSE)</f>
        <v>kg</v>
      </c>
      <c r="AR256" s="76">
        <f>VLOOKUP($H256,'[1]Unit factor_selected'!$F$3:$AC$346,'[1]Unit factor_selected'!J$1,FALSE)</f>
        <v>3.1914615980000001</v>
      </c>
      <c r="AS256" s="6">
        <f>VLOOKUP($H256,'[1]Unit factor_selected'!$F$3:$AC$346,'[1]Unit factor_selected'!K$1,FALSE)</f>
        <v>48.015167259999998</v>
      </c>
      <c r="AT256" s="7">
        <f>VLOOKUP($H256,'[1]Unit factor_selected'!$F$3:$AC$346,'[1]Unit factor_selected'!L$1,FALSE)</f>
        <v>6.2809720000000001E-3</v>
      </c>
      <c r="AU256" s="5">
        <f>VLOOKUP($H256,'[1]Unit factor_selected'!$F$3:$AC$346,'[1]Unit factor_selected'!M$1,FALSE)</f>
        <v>0.92175555499999995</v>
      </c>
      <c r="AV256" s="7">
        <f>VLOOKUP($H256,'[1]Unit factor_selected'!$F$3:$AC$346,'[1]Unit factor_selected'!N$1,FALSE)</f>
        <v>1.2324319E-2</v>
      </c>
      <c r="AW256" s="7">
        <f>VLOOKUP($H256,'[1]Unit factor_selected'!$F$3:$AC$346,'[1]Unit factor_selected'!O$1,FALSE)</f>
        <v>5.8600000000000001E-5</v>
      </c>
      <c r="AX256" s="5">
        <f>VLOOKUP($H256,'[1]Unit factor_selected'!$F$3:$AC$346,'[1]Unit factor_selected'!P$1,FALSE)</f>
        <v>3.3284547930000001</v>
      </c>
      <c r="AY256" s="7">
        <f>VLOOKUP($H256,'[1]Unit factor_selected'!$F$3:$AC$346,'[1]Unit factor_selected'!Q$1,FALSE)</f>
        <v>9.0378228000000005E-2</v>
      </c>
      <c r="AZ256" s="5">
        <f>VLOOKUP($H256,'[1]Unit factor_selected'!$F$3:$AC$346,'[1]Unit factor_selected'!R$1,FALSE)</f>
        <v>0.365372482</v>
      </c>
      <c r="BA256" s="7">
        <f>VLOOKUP($H256,'[1]Unit factor_selected'!$F$3:$AC$346,'[1]Unit factor_selected'!S$1,FALSE)</f>
        <v>1.2429489999999999E-3</v>
      </c>
      <c r="BB256" s="7">
        <f>VLOOKUP($H256,'[1]Unit factor_selected'!$F$3:$AC$346,'[1]Unit factor_selected'!T$1,FALSE)</f>
        <v>2.7590710000000001E-3</v>
      </c>
      <c r="BC256" s="7">
        <f>VLOOKUP($H256,'[1]Unit factor_selected'!$F$3:$AC$346,'[1]Unit factor_selected'!U$1,FALSE)</f>
        <v>1.7306413999999999E-2</v>
      </c>
      <c r="BD256" s="7">
        <f>VLOOKUP($H256,'[1]Unit factor_selected'!$F$3:$AC$346,'[1]Unit factor_selected'!V$1,FALSE)</f>
        <v>3.3500000000000001E-6</v>
      </c>
      <c r="BE256" s="7">
        <f>VLOOKUP($H256,'[1]Unit factor_selected'!$F$3:$AC$346,'[1]Unit factor_selected'!W$1,FALSE)</f>
        <v>4.58701E-4</v>
      </c>
      <c r="BF256" s="7">
        <f>VLOOKUP($H256,'[1]Unit factor_selected'!$F$3:$AC$346,'[1]Unit factor_selected'!X$1,FALSE)</f>
        <v>1.3767E-2</v>
      </c>
      <c r="BG256" s="7">
        <f>VLOOKUP($H256,'[1]Unit factor_selected'!$F$3:$AC$346,'[1]Unit factor_selected'!Y$1,FALSE)</f>
        <v>1.3976486999999999E-2</v>
      </c>
      <c r="BH256" s="7">
        <f>VLOOKUP($H256,'[1]Unit factor_selected'!$F$3:$AC$346,'[1]Unit factor_selected'!Z$1,FALSE)</f>
        <v>1.27E-5</v>
      </c>
      <c r="BI256" s="7">
        <f>VLOOKUP($H256,'[1]Unit factor_selected'!$F$3:$AC$346,'[1]Unit factor_selected'!AA$1,FALSE)</f>
        <v>1.6985205999999999E-2</v>
      </c>
      <c r="BJ256" s="5">
        <f>VLOOKUP($H256,'[1]Unit factor_selected'!$F$3:$AC$346,'[1]Unit factor_selected'!AB$1,FALSE)</f>
        <v>1.3346778349999999</v>
      </c>
      <c r="BK256" s="77">
        <f>VLOOKUP($H256,'[1]Unit factor_selected'!$F$3:$AC$346,'[1]Unit factor_selected'!AC$1,FALSE)</f>
        <v>8.7407939999999996E-3</v>
      </c>
    </row>
    <row r="257" spans="2:63" x14ac:dyDescent="0.2">
      <c r="B257" s="61"/>
      <c r="C257" s="40"/>
      <c r="D257" s="61"/>
      <c r="E257" s="276" t="str">
        <f>[1]LCI!W12</f>
        <v>NH3</v>
      </c>
      <c r="F257" s="203" t="str">
        <f>'[1]Unit factor_selected'!D322</f>
        <v>market for ammonia, anhydrous, liquid | ammonia, anhydrous, liquid | Cutoff, U</v>
      </c>
      <c r="G257" s="64" t="str">
        <f>'[1]Unit factor_selected'!E322</f>
        <v>RoW</v>
      </c>
      <c r="H257" s="3" t="str">
        <f>'[1]Unit factor_selected'!F322</f>
        <v>316a94d0-ffad-4104-b7cb-c123f213b700</v>
      </c>
      <c r="I257" s="65">
        <v>1</v>
      </c>
      <c r="J257" s="65">
        <f t="shared" si="141"/>
        <v>1</v>
      </c>
      <c r="K257" s="252">
        <v>0</v>
      </c>
      <c r="L257" s="253">
        <v>0</v>
      </c>
      <c r="M257" s="253">
        <v>0</v>
      </c>
      <c r="N257" s="253">
        <v>0</v>
      </c>
      <c r="O257" s="253">
        <v>0</v>
      </c>
      <c r="P257" s="253">
        <v>0</v>
      </c>
      <c r="Q257" s="104">
        <f>'[1]EV proj_BAU'!AF$81*[1]LCI!$Y12</f>
        <v>3.2562050909298206</v>
      </c>
      <c r="R257" s="253">
        <v>0</v>
      </c>
      <c r="S257" s="253">
        <v>0</v>
      </c>
      <c r="T257" s="253">
        <v>0</v>
      </c>
      <c r="U257" s="253">
        <v>0</v>
      </c>
      <c r="V257" s="253">
        <v>0</v>
      </c>
      <c r="W257" s="253">
        <v>0</v>
      </c>
      <c r="X257" s="253">
        <v>0</v>
      </c>
      <c r="Y257" s="104">
        <f>'[1]EV proj_BAU'!AG$81*[1]LCI!$Y12</f>
        <v>6.2620460558223252</v>
      </c>
      <c r="Z257" s="264">
        <v>0</v>
      </c>
      <c r="AA257" s="71">
        <f t="shared" si="143"/>
        <v>0</v>
      </c>
      <c r="AB257" s="72">
        <f t="shared" si="142"/>
        <v>0</v>
      </c>
      <c r="AC257" s="72">
        <f t="shared" si="142"/>
        <v>0</v>
      </c>
      <c r="AD257" s="72">
        <f t="shared" si="142"/>
        <v>0</v>
      </c>
      <c r="AE257" s="72">
        <f t="shared" si="142"/>
        <v>0</v>
      </c>
      <c r="AF257" s="72">
        <f t="shared" si="142"/>
        <v>0</v>
      </c>
      <c r="AG257" s="73">
        <f t="shared" si="142"/>
        <v>3.2562050909298206</v>
      </c>
      <c r="AH257" s="72">
        <f t="shared" si="142"/>
        <v>0</v>
      </c>
      <c r="AI257" s="72">
        <f t="shared" si="142"/>
        <v>0</v>
      </c>
      <c r="AJ257" s="72">
        <f t="shared" si="142"/>
        <v>0</v>
      </c>
      <c r="AK257" s="72">
        <f t="shared" si="142"/>
        <v>0</v>
      </c>
      <c r="AL257" s="72">
        <f t="shared" si="142"/>
        <v>0</v>
      </c>
      <c r="AM257" s="72">
        <f t="shared" si="142"/>
        <v>0</v>
      </c>
      <c r="AN257" s="72">
        <f t="shared" si="142"/>
        <v>0</v>
      </c>
      <c r="AO257" s="73">
        <f t="shared" si="142"/>
        <v>6.2620460558223252</v>
      </c>
      <c r="AP257" s="74">
        <f t="shared" si="142"/>
        <v>0</v>
      </c>
      <c r="AQ257" s="75" t="str">
        <f>VLOOKUP($H257,'[1]Unit factor_selected'!$F$3:$AC$346,'[1]Unit factor_selected'!H$1,FALSE)</f>
        <v>kg</v>
      </c>
      <c r="AR257" s="76">
        <f>VLOOKUP($H257,'[1]Unit factor_selected'!$F$3:$AC$346,'[1]Unit factor_selected'!J$1,FALSE)</f>
        <v>3.2781825069999999</v>
      </c>
      <c r="AS257" s="6">
        <f>VLOOKUP($H257,'[1]Unit factor_selected'!$F$3:$AC$346,'[1]Unit factor_selected'!K$1,FALSE)</f>
        <v>42.538926410000002</v>
      </c>
      <c r="AT257" s="7">
        <f>VLOOKUP($H257,'[1]Unit factor_selected'!$F$3:$AC$346,'[1]Unit factor_selected'!L$1,FALSE)</f>
        <v>2.2889770000000002E-3</v>
      </c>
      <c r="AU257" s="5">
        <f>VLOOKUP($H257,'[1]Unit factor_selected'!$F$3:$AC$346,'[1]Unit factor_selected'!M$1,FALSE)</f>
        <v>0.891714534</v>
      </c>
      <c r="AV257" s="7">
        <f>VLOOKUP($H257,'[1]Unit factor_selected'!$F$3:$AC$346,'[1]Unit factor_selected'!N$1,FALSE)</f>
        <v>6.6770126999999999E-2</v>
      </c>
      <c r="AW257" s="7">
        <f>VLOOKUP($H257,'[1]Unit factor_selected'!$F$3:$AC$346,'[1]Unit factor_selected'!O$1,FALSE)</f>
        <v>7.3800899999999997E-4</v>
      </c>
      <c r="AX257" s="5">
        <f>VLOOKUP($H257,'[1]Unit factor_selected'!$F$3:$AC$346,'[1]Unit factor_selected'!P$1,FALSE)</f>
        <v>3.3204780550000002</v>
      </c>
      <c r="AY257" s="7">
        <f>VLOOKUP($H257,'[1]Unit factor_selected'!$F$3:$AC$346,'[1]Unit factor_selected'!Q$1,FALSE)</f>
        <v>9.9372352999999997E-2</v>
      </c>
      <c r="AZ257" s="5">
        <f>VLOOKUP($H257,'[1]Unit factor_selected'!$F$3:$AC$346,'[1]Unit factor_selected'!R$1,FALSE)</f>
        <v>1.755484925</v>
      </c>
      <c r="BA257" s="7">
        <f>VLOOKUP($H257,'[1]Unit factor_selected'!$F$3:$AC$346,'[1]Unit factor_selected'!S$1,FALSE)</f>
        <v>3.3680397000000001E-2</v>
      </c>
      <c r="BB257" s="7">
        <f>VLOOKUP($H257,'[1]Unit factor_selected'!$F$3:$AC$346,'[1]Unit factor_selected'!T$1,FALSE)</f>
        <v>3.9025134000000003E-2</v>
      </c>
      <c r="BC257" s="7">
        <f>VLOOKUP($H257,'[1]Unit factor_selected'!$F$3:$AC$346,'[1]Unit factor_selected'!U$1,FALSE)</f>
        <v>8.9091952000000002E-2</v>
      </c>
      <c r="BD257" s="7">
        <f>VLOOKUP($H257,'[1]Unit factor_selected'!$F$3:$AC$346,'[1]Unit factor_selected'!V$1,FALSE)</f>
        <v>8.6399999999999999E-5</v>
      </c>
      <c r="BE257" s="7">
        <f>VLOOKUP($H257,'[1]Unit factor_selected'!$F$3:$AC$346,'[1]Unit factor_selected'!W$1,FALSE)</f>
        <v>6.1222159999999998E-3</v>
      </c>
      <c r="BF257" s="7">
        <f>VLOOKUP($H257,'[1]Unit factor_selected'!$F$3:$AC$346,'[1]Unit factor_selected'!X$1,FALSE)</f>
        <v>4.1539790000000004E-3</v>
      </c>
      <c r="BG257" s="7">
        <f>VLOOKUP($H257,'[1]Unit factor_selected'!$F$3:$AC$346,'[1]Unit factor_selected'!Y$1,FALSE)</f>
        <v>4.2611039999999999E-3</v>
      </c>
      <c r="BH257" s="7">
        <f>VLOOKUP($H257,'[1]Unit factor_selected'!$F$3:$AC$346,'[1]Unit factor_selected'!Z$1,FALSE)</f>
        <v>3.8500000000000002E-7</v>
      </c>
      <c r="BI257" s="7">
        <f>VLOOKUP($H257,'[1]Unit factor_selected'!$F$3:$AC$346,'[1]Unit factor_selected'!AA$1,FALSE)</f>
        <v>6.1680830000000004E-3</v>
      </c>
      <c r="BJ257" s="5">
        <f>VLOOKUP($H257,'[1]Unit factor_selected'!$F$3:$AC$346,'[1]Unit factor_selected'!AB$1,FALSE)</f>
        <v>5.0419970200000002</v>
      </c>
      <c r="BK257" s="77">
        <f>VLOOKUP($H257,'[1]Unit factor_selected'!$F$3:$AC$346,'[1]Unit factor_selected'!AC$1,FALSE)</f>
        <v>5.7745519000000002E-2</v>
      </c>
    </row>
    <row r="258" spans="2:63" x14ac:dyDescent="0.2">
      <c r="B258" s="61"/>
      <c r="C258" s="40"/>
      <c r="D258" s="61"/>
      <c r="E258" s="276" t="str">
        <f>[1]LCI!W13</f>
        <v>NaOMe</v>
      </c>
      <c r="F258" s="203" t="str">
        <f>'[1]Unit factor_selected'!D323</f>
        <v>market for sodium methoxide | sodium methoxide | Cutoff, U</v>
      </c>
      <c r="G258" s="64" t="str">
        <f>'[1]Unit factor_selected'!E323</f>
        <v>GLO</v>
      </c>
      <c r="H258" s="3" t="str">
        <f>'[1]Unit factor_selected'!F323</f>
        <v>93e7d812-137c-37ff-bd6d-e5c33f22247f</v>
      </c>
      <c r="I258" s="65">
        <v>1</v>
      </c>
      <c r="J258" s="65">
        <f t="shared" si="141"/>
        <v>1</v>
      </c>
      <c r="K258" s="252">
        <v>0</v>
      </c>
      <c r="L258" s="253">
        <v>0</v>
      </c>
      <c r="M258" s="253">
        <v>0</v>
      </c>
      <c r="N258" s="253">
        <v>0</v>
      </c>
      <c r="O258" s="253">
        <v>0</v>
      </c>
      <c r="P258" s="253">
        <v>0</v>
      </c>
      <c r="Q258" s="104">
        <f>'[1]EV proj_BAU'!AF$81*[1]LCI!$Y13</f>
        <v>1.3024820363719283</v>
      </c>
      <c r="R258" s="253">
        <v>0</v>
      </c>
      <c r="S258" s="253">
        <v>0</v>
      </c>
      <c r="T258" s="253">
        <v>0</v>
      </c>
      <c r="U258" s="253">
        <v>0</v>
      </c>
      <c r="V258" s="253">
        <v>0</v>
      </c>
      <c r="W258" s="253">
        <v>0</v>
      </c>
      <c r="X258" s="253">
        <v>0</v>
      </c>
      <c r="Y258" s="104">
        <f>'[1]EV proj_BAU'!AG$81*[1]LCI!$Y13</f>
        <v>2.5048184223289303</v>
      </c>
      <c r="Z258" s="264">
        <v>0</v>
      </c>
      <c r="AA258" s="71">
        <f t="shared" si="143"/>
        <v>0</v>
      </c>
      <c r="AB258" s="72">
        <f t="shared" si="142"/>
        <v>0</v>
      </c>
      <c r="AC258" s="72">
        <f t="shared" si="142"/>
        <v>0</v>
      </c>
      <c r="AD258" s="72">
        <f t="shared" si="142"/>
        <v>0</v>
      </c>
      <c r="AE258" s="72">
        <f t="shared" si="142"/>
        <v>0</v>
      </c>
      <c r="AF258" s="72">
        <f t="shared" si="142"/>
        <v>0</v>
      </c>
      <c r="AG258" s="73">
        <f t="shared" si="142"/>
        <v>1.3024820363719283</v>
      </c>
      <c r="AH258" s="72">
        <f t="shared" si="142"/>
        <v>0</v>
      </c>
      <c r="AI258" s="72">
        <f t="shared" si="142"/>
        <v>0</v>
      </c>
      <c r="AJ258" s="72">
        <f t="shared" si="142"/>
        <v>0</v>
      </c>
      <c r="AK258" s="72">
        <f t="shared" si="142"/>
        <v>0</v>
      </c>
      <c r="AL258" s="72">
        <f t="shared" si="142"/>
        <v>0</v>
      </c>
      <c r="AM258" s="72">
        <f t="shared" si="142"/>
        <v>0</v>
      </c>
      <c r="AN258" s="72">
        <f t="shared" si="142"/>
        <v>0</v>
      </c>
      <c r="AO258" s="73">
        <f t="shared" si="142"/>
        <v>2.5048184223289303</v>
      </c>
      <c r="AP258" s="74">
        <f t="shared" si="142"/>
        <v>0</v>
      </c>
      <c r="AQ258" s="75" t="str">
        <f>VLOOKUP($H258,'[1]Unit factor_selected'!$F$3:$AC$346,'[1]Unit factor_selected'!H$1,FALSE)</f>
        <v>kg</v>
      </c>
      <c r="AR258" s="76">
        <f>VLOOKUP($H258,'[1]Unit factor_selected'!$F$3:$AC$346,'[1]Unit factor_selected'!J$1,FALSE)</f>
        <v>1.452152374</v>
      </c>
      <c r="AS258" s="6">
        <f>VLOOKUP($H258,'[1]Unit factor_selected'!$F$3:$AC$346,'[1]Unit factor_selected'!K$1,FALSE)</f>
        <v>36.332090409999999</v>
      </c>
      <c r="AT258" s="7">
        <f>VLOOKUP($H258,'[1]Unit factor_selected'!$F$3:$AC$346,'[1]Unit factor_selected'!L$1,FALSE)</f>
        <v>2.5955259999999999E-3</v>
      </c>
      <c r="AU258" s="5">
        <f>VLOOKUP($H258,'[1]Unit factor_selected'!$F$3:$AC$346,'[1]Unit factor_selected'!M$1,FALSE)</f>
        <v>0.68811961600000005</v>
      </c>
      <c r="AV258" s="7">
        <f>VLOOKUP($H258,'[1]Unit factor_selected'!$F$3:$AC$346,'[1]Unit factor_selected'!N$1,FALSE)</f>
        <v>8.5104134999999997E-2</v>
      </c>
      <c r="AW258" s="7">
        <f>VLOOKUP($H258,'[1]Unit factor_selected'!$F$3:$AC$346,'[1]Unit factor_selected'!O$1,FALSE)</f>
        <v>5.0071299999999996E-4</v>
      </c>
      <c r="AX258" s="5">
        <f>VLOOKUP($H258,'[1]Unit factor_selected'!$F$3:$AC$346,'[1]Unit factor_selected'!P$1,FALSE)</f>
        <v>1.485612103</v>
      </c>
      <c r="AY258" s="7">
        <f>VLOOKUP($H258,'[1]Unit factor_selected'!$F$3:$AC$346,'[1]Unit factor_selected'!Q$1,FALSE)</f>
        <v>9.2016582E-2</v>
      </c>
      <c r="AZ258" s="5">
        <f>VLOOKUP($H258,'[1]Unit factor_selected'!$F$3:$AC$346,'[1]Unit factor_selected'!R$1,FALSE)</f>
        <v>1.67523972</v>
      </c>
      <c r="BA258" s="7">
        <f>VLOOKUP($H258,'[1]Unit factor_selected'!$F$3:$AC$346,'[1]Unit factor_selected'!S$1,FALSE)</f>
        <v>0.14362394000000001</v>
      </c>
      <c r="BB258" s="7">
        <f>VLOOKUP($H258,'[1]Unit factor_selected'!$F$3:$AC$346,'[1]Unit factor_selected'!T$1,FALSE)</f>
        <v>2.0247498999999999E-2</v>
      </c>
      <c r="BC258" s="7">
        <f>VLOOKUP($H258,'[1]Unit factor_selected'!$F$3:$AC$346,'[1]Unit factor_selected'!U$1,FALSE)</f>
        <v>0.111933401</v>
      </c>
      <c r="BD258" s="7">
        <f>VLOOKUP($H258,'[1]Unit factor_selected'!$F$3:$AC$346,'[1]Unit factor_selected'!V$1,FALSE)</f>
        <v>5.13E-5</v>
      </c>
      <c r="BE258" s="7">
        <f>VLOOKUP($H258,'[1]Unit factor_selected'!$F$3:$AC$346,'[1]Unit factor_selected'!W$1,FALSE)</f>
        <v>5.979135E-3</v>
      </c>
      <c r="BF258" s="7">
        <f>VLOOKUP($H258,'[1]Unit factor_selected'!$F$3:$AC$346,'[1]Unit factor_selected'!X$1,FALSE)</f>
        <v>3.4533860000000001E-3</v>
      </c>
      <c r="BG258" s="7">
        <f>VLOOKUP($H258,'[1]Unit factor_selected'!$F$3:$AC$346,'[1]Unit factor_selected'!Y$1,FALSE)</f>
        <v>3.5707479999999999E-3</v>
      </c>
      <c r="BH258" s="7">
        <f>VLOOKUP($H258,'[1]Unit factor_selected'!$F$3:$AC$346,'[1]Unit factor_selected'!Z$1,FALSE)</f>
        <v>1.22E-6</v>
      </c>
      <c r="BI258" s="7">
        <f>VLOOKUP($H258,'[1]Unit factor_selected'!$F$3:$AC$346,'[1]Unit factor_selected'!AA$1,FALSE)</f>
        <v>4.7782650000000003E-3</v>
      </c>
      <c r="BJ258" s="5">
        <f>VLOOKUP($H258,'[1]Unit factor_selected'!$F$3:$AC$346,'[1]Unit factor_selected'!AB$1,FALSE)</f>
        <v>7.4121852309999996</v>
      </c>
      <c r="BK258" s="77">
        <f>VLOOKUP($H258,'[1]Unit factor_selected'!$F$3:$AC$346,'[1]Unit factor_selected'!AC$1,FALSE)</f>
        <v>3.4289987000000001E-2</v>
      </c>
    </row>
    <row r="259" spans="2:63" x14ac:dyDescent="0.2">
      <c r="B259" s="61"/>
      <c r="C259" s="40"/>
      <c r="D259" s="61"/>
      <c r="E259" s="276" t="str">
        <f>[1]LCI!W14</f>
        <v>H2SO4</v>
      </c>
      <c r="F259" s="102" t="str">
        <f>'[1]Unit factor_selected'!D307</f>
        <v>market for sulfuric acid | sulfuric acid | Cutoff, U</v>
      </c>
      <c r="G259" s="64" t="str">
        <f>'[1]Unit factor_selected'!E307</f>
        <v>RoW</v>
      </c>
      <c r="H259" s="3" t="str">
        <f>'[1]Unit factor_selected'!F307</f>
        <v>c86f9519-89a3-4e7c-95d7-0ef311b23f12</v>
      </c>
      <c r="I259" s="65">
        <v>1</v>
      </c>
      <c r="J259" s="65">
        <f t="shared" si="141"/>
        <v>1</v>
      </c>
      <c r="K259" s="252">
        <v>0</v>
      </c>
      <c r="L259" s="253">
        <v>0</v>
      </c>
      <c r="M259" s="253">
        <v>0</v>
      </c>
      <c r="N259" s="253">
        <v>0</v>
      </c>
      <c r="O259" s="253">
        <v>0</v>
      </c>
      <c r="P259" s="253">
        <v>0</v>
      </c>
      <c r="Q259" s="104">
        <f>'[1]EV proj_BAU'!AF$81*[1]LCI!$Y14</f>
        <v>2.2270116961180735</v>
      </c>
      <c r="R259" s="253">
        <v>0</v>
      </c>
      <c r="S259" s="253">
        <v>0</v>
      </c>
      <c r="T259" s="253">
        <v>0</v>
      </c>
      <c r="U259" s="253">
        <v>0</v>
      </c>
      <c r="V259" s="253">
        <v>0</v>
      </c>
      <c r="W259" s="253">
        <v>0</v>
      </c>
      <c r="X259" s="253">
        <v>0</v>
      </c>
      <c r="Y259" s="104">
        <f>'[1]EV proj_BAU'!AG$81*[1]LCI!$Y14</f>
        <v>4.2827922131784835</v>
      </c>
      <c r="Z259" s="264">
        <v>0</v>
      </c>
      <c r="AA259" s="71">
        <f t="shared" si="143"/>
        <v>0</v>
      </c>
      <c r="AB259" s="72">
        <f t="shared" si="142"/>
        <v>0</v>
      </c>
      <c r="AC259" s="72">
        <f t="shared" si="142"/>
        <v>0</v>
      </c>
      <c r="AD259" s="72">
        <f t="shared" si="142"/>
        <v>0</v>
      </c>
      <c r="AE259" s="72">
        <f t="shared" si="142"/>
        <v>0</v>
      </c>
      <c r="AF259" s="72">
        <f t="shared" si="142"/>
        <v>0</v>
      </c>
      <c r="AG259" s="73">
        <f t="shared" si="142"/>
        <v>2.2270116961180735</v>
      </c>
      <c r="AH259" s="72">
        <f t="shared" si="142"/>
        <v>0</v>
      </c>
      <c r="AI259" s="72">
        <f t="shared" si="142"/>
        <v>0</v>
      </c>
      <c r="AJ259" s="72">
        <f t="shared" si="142"/>
        <v>0</v>
      </c>
      <c r="AK259" s="72">
        <f t="shared" si="142"/>
        <v>0</v>
      </c>
      <c r="AL259" s="72">
        <f t="shared" si="142"/>
        <v>0</v>
      </c>
      <c r="AM259" s="72">
        <f t="shared" si="142"/>
        <v>0</v>
      </c>
      <c r="AN259" s="72">
        <f t="shared" si="142"/>
        <v>0</v>
      </c>
      <c r="AO259" s="73">
        <f t="shared" si="142"/>
        <v>4.2827922131784835</v>
      </c>
      <c r="AP259" s="74">
        <f t="shared" si="142"/>
        <v>0</v>
      </c>
      <c r="AQ259" s="75" t="str">
        <f>VLOOKUP($H259,'[1]Unit factor_selected'!$F$3:$AC$346,'[1]Unit factor_selected'!H$1,FALSE)</f>
        <v>kg</v>
      </c>
      <c r="AR259" s="76">
        <f>VLOOKUP($H259,'[1]Unit factor_selected'!$F$3:$AC$346,'[1]Unit factor_selected'!J$1,FALSE)</f>
        <v>0.15285689899999999</v>
      </c>
      <c r="AS259" s="6">
        <f>VLOOKUP($H259,'[1]Unit factor_selected'!$F$3:$AC$346,'[1]Unit factor_selected'!K$1,FALSE)</f>
        <v>3.5057729759999998</v>
      </c>
      <c r="AT259" s="7">
        <f>VLOOKUP($H259,'[1]Unit factor_selected'!$F$3:$AC$346,'[1]Unit factor_selected'!L$1,FALSE)</f>
        <v>2.195467E-3</v>
      </c>
      <c r="AU259" s="5">
        <f>VLOOKUP($H259,'[1]Unit factor_selected'!$F$3:$AC$346,'[1]Unit factor_selected'!M$1,FALSE)</f>
        <v>6.2690522999999998E-2</v>
      </c>
      <c r="AV259" s="7">
        <f>VLOOKUP($H259,'[1]Unit factor_selected'!$F$3:$AC$346,'[1]Unit factor_selected'!N$1,FALSE)</f>
        <v>0.22716049999999999</v>
      </c>
      <c r="AW259" s="7">
        <f>VLOOKUP($H259,'[1]Unit factor_selected'!$F$3:$AC$346,'[1]Unit factor_selected'!O$1,FALSE)</f>
        <v>2.8497E-4</v>
      </c>
      <c r="AX259" s="5">
        <f>VLOOKUP($H259,'[1]Unit factor_selected'!$F$3:$AC$346,'[1]Unit factor_selected'!P$1,FALSE)</f>
        <v>0.155312755</v>
      </c>
      <c r="AY259" s="7">
        <f>VLOOKUP($H259,'[1]Unit factor_selected'!$F$3:$AC$346,'[1]Unit factor_selected'!Q$1,FALSE)</f>
        <v>4.4406107E-2</v>
      </c>
      <c r="AZ259" s="5">
        <f>VLOOKUP($H259,'[1]Unit factor_selected'!$F$3:$AC$346,'[1]Unit factor_selected'!R$1,FALSE)</f>
        <v>4.326103303</v>
      </c>
      <c r="BA259" s="7">
        <f>VLOOKUP($H259,'[1]Unit factor_selected'!$F$3:$AC$346,'[1]Unit factor_selected'!S$1,FALSE)</f>
        <v>1.1056781E-2</v>
      </c>
      <c r="BB259" s="7">
        <f>VLOOKUP($H259,'[1]Unit factor_selected'!$F$3:$AC$346,'[1]Unit factor_selected'!T$1,FALSE)</f>
        <v>1.0489690000000001E-3</v>
      </c>
      <c r="BC259" s="7">
        <f>VLOOKUP($H259,'[1]Unit factor_selected'!$F$3:$AC$346,'[1]Unit factor_selected'!U$1,FALSE)</f>
        <v>0.29628806800000002</v>
      </c>
      <c r="BD259" s="7">
        <f>VLOOKUP($H259,'[1]Unit factor_selected'!$F$3:$AC$346,'[1]Unit factor_selected'!V$1,FALSE)</f>
        <v>8.7099999999999996E-6</v>
      </c>
      <c r="BE259" s="7">
        <f>VLOOKUP($H259,'[1]Unit factor_selected'!$F$3:$AC$346,'[1]Unit factor_selected'!W$1,FALSE)</f>
        <v>1.4863337000000001E-2</v>
      </c>
      <c r="BF259" s="7">
        <f>VLOOKUP($H259,'[1]Unit factor_selected'!$F$3:$AC$346,'[1]Unit factor_selected'!X$1,FALSE)</f>
        <v>9.7987500000000006E-4</v>
      </c>
      <c r="BG259" s="7">
        <f>VLOOKUP($H259,'[1]Unit factor_selected'!$F$3:$AC$346,'[1]Unit factor_selected'!Y$1,FALSE)</f>
        <v>9.9784099999999996E-4</v>
      </c>
      <c r="BH259" s="7">
        <f>VLOOKUP($H259,'[1]Unit factor_selected'!$F$3:$AC$346,'[1]Unit factor_selected'!Z$1,FALSE)</f>
        <v>1.08E-7</v>
      </c>
      <c r="BI259" s="7">
        <f>VLOOKUP($H259,'[1]Unit factor_selected'!$F$3:$AC$346,'[1]Unit factor_selected'!AA$1,FALSE)</f>
        <v>7.0158360000000001E-3</v>
      </c>
      <c r="BJ259" s="5">
        <f>VLOOKUP($H259,'[1]Unit factor_selected'!$F$3:$AC$346,'[1]Unit factor_selected'!AB$1,FALSE)</f>
        <v>25.54677792</v>
      </c>
      <c r="BK259" s="77">
        <f>VLOOKUP($H259,'[1]Unit factor_selected'!$F$3:$AC$346,'[1]Unit factor_selected'!AC$1,FALSE)</f>
        <v>1.3732922E-2</v>
      </c>
    </row>
    <row r="260" spans="2:63" x14ac:dyDescent="0.2">
      <c r="B260" s="61"/>
      <c r="C260" s="40"/>
      <c r="D260" s="61"/>
      <c r="E260" s="121" t="str">
        <f>[1]LCI!W15</f>
        <v>Li2CO3</v>
      </c>
      <c r="F260" s="63" t="str">
        <f>F101</f>
        <v>lithium carbonate production, from concentrated brine | lithium carbonate | Cutoff</v>
      </c>
      <c r="G260" s="64" t="str">
        <f>G101</f>
        <v>CL</v>
      </c>
      <c r="H260" s="3" t="str">
        <f>H101</f>
        <v>0c0bebe1-def0-469d-9d08-e6e6b779e148</v>
      </c>
      <c r="I260" s="65">
        <f>I101</f>
        <v>0.3</v>
      </c>
      <c r="J260" s="66">
        <f>SUM(I260:I263)</f>
        <v>0.99999999999999989</v>
      </c>
      <c r="K260" s="277">
        <v>0</v>
      </c>
      <c r="L260" s="278">
        <v>0</v>
      </c>
      <c r="M260" s="278">
        <v>0</v>
      </c>
      <c r="N260" s="278">
        <v>0</v>
      </c>
      <c r="O260" s="278">
        <v>0</v>
      </c>
      <c r="P260" s="278">
        <v>0</v>
      </c>
      <c r="Q260" s="69">
        <f>'[1]EV proj_BAU'!AF$81*[1]LCI!$Y15</f>
        <v>0.76171940519965442</v>
      </c>
      <c r="R260" s="278">
        <v>0</v>
      </c>
      <c r="S260" s="278">
        <v>0</v>
      </c>
      <c r="T260" s="278">
        <v>0</v>
      </c>
      <c r="U260" s="278">
        <v>0</v>
      </c>
      <c r="V260" s="278">
        <v>0</v>
      </c>
      <c r="W260" s="278">
        <v>0</v>
      </c>
      <c r="X260" s="278">
        <v>0</v>
      </c>
      <c r="Y260" s="69">
        <f>'[1]EV proj_BAU'!AG$81*[1]LCI!$Y15</f>
        <v>1.4648714880584368</v>
      </c>
      <c r="Z260" s="279">
        <v>0</v>
      </c>
      <c r="AA260" s="71">
        <f>$I260*K$260</f>
        <v>0</v>
      </c>
      <c r="AB260" s="72">
        <f t="shared" ref="AB260:AP263" si="144">$I260*L$260</f>
        <v>0</v>
      </c>
      <c r="AC260" s="72">
        <f t="shared" si="144"/>
        <v>0</v>
      </c>
      <c r="AD260" s="72">
        <f t="shared" si="144"/>
        <v>0</v>
      </c>
      <c r="AE260" s="72">
        <f t="shared" si="144"/>
        <v>0</v>
      </c>
      <c r="AF260" s="72">
        <f t="shared" si="144"/>
        <v>0</v>
      </c>
      <c r="AG260" s="73">
        <f t="shared" si="144"/>
        <v>0.2285158215598963</v>
      </c>
      <c r="AH260" s="72">
        <f t="shared" si="144"/>
        <v>0</v>
      </c>
      <c r="AI260" s="72">
        <f t="shared" si="144"/>
        <v>0</v>
      </c>
      <c r="AJ260" s="72">
        <f t="shared" si="144"/>
        <v>0</v>
      </c>
      <c r="AK260" s="72">
        <f t="shared" si="144"/>
        <v>0</v>
      </c>
      <c r="AL260" s="72">
        <f t="shared" si="144"/>
        <v>0</v>
      </c>
      <c r="AM260" s="72">
        <f t="shared" si="144"/>
        <v>0</v>
      </c>
      <c r="AN260" s="72">
        <f t="shared" si="144"/>
        <v>0</v>
      </c>
      <c r="AO260" s="73">
        <f t="shared" si="144"/>
        <v>0.43946144641753104</v>
      </c>
      <c r="AP260" s="74">
        <f t="shared" si="144"/>
        <v>0</v>
      </c>
      <c r="AQ260" s="75" t="str">
        <f>VLOOKUP($H260,'[1]Unit factor_selected'!$F$3:$AC$346,'[1]Unit factor_selected'!H$1,FALSE)</f>
        <v>kg</v>
      </c>
      <c r="AR260" s="76">
        <f>VLOOKUP($H260,'[1]Unit factor_selected'!$F$3:$AC$346,'[1]Unit factor_selected'!J$1,FALSE)</f>
        <v>1.8291379558282701</v>
      </c>
      <c r="AS260" s="6">
        <f>VLOOKUP($H260,'[1]Unit factor_selected'!$F$3:$AC$346,'[1]Unit factor_selected'!K$1,FALSE)</f>
        <v>26.065711394562999</v>
      </c>
      <c r="AT260" s="7">
        <f>VLOOKUP($H260,'[1]Unit factor_selected'!$F$3:$AC$346,'[1]Unit factor_selected'!L$1,FALSE)</f>
        <v>8.4057181094351098E-3</v>
      </c>
      <c r="AU260" s="5">
        <f>VLOOKUP($H260,'[1]Unit factor_selected'!$F$3:$AC$346,'[1]Unit factor_selected'!M$1,FALSE)</f>
        <v>0.48291512712401202</v>
      </c>
      <c r="AV260" s="7">
        <f>VLOOKUP($H260,'[1]Unit factor_selected'!$F$3:$AC$346,'[1]Unit factor_selected'!N$1,FALSE)</f>
        <v>0.17078241456073301</v>
      </c>
      <c r="AW260" s="7">
        <f>VLOOKUP($H260,'[1]Unit factor_selected'!$F$3:$AC$346,'[1]Unit factor_selected'!O$1,FALSE)</f>
        <v>1.9855187723483601E-3</v>
      </c>
      <c r="AX260" s="5">
        <f>VLOOKUP($H260,'[1]Unit factor_selected'!$F$3:$AC$346,'[1]Unit factor_selected'!P$1,FALSE)</f>
        <v>1.8524193193259799</v>
      </c>
      <c r="AY260" s="7">
        <f>VLOOKUP($H260,'[1]Unit factor_selected'!$F$3:$AC$346,'[1]Unit factor_selected'!Q$1,FALSE)</f>
        <v>0.39507704039220798</v>
      </c>
      <c r="AZ260" s="5">
        <f>VLOOKUP($H260,'[1]Unit factor_selected'!$F$3:$AC$346,'[1]Unit factor_selected'!R$1,FALSE)</f>
        <v>5.4480581959463699</v>
      </c>
      <c r="BA260" s="7">
        <f>VLOOKUP($H260,'[1]Unit factor_selected'!$F$3:$AC$346,'[1]Unit factor_selected'!S$1,FALSE)</f>
        <v>5.1976459388376403E-2</v>
      </c>
      <c r="BB260" s="7">
        <f>VLOOKUP($H260,'[1]Unit factor_selected'!$F$3:$AC$346,'[1]Unit factor_selected'!T$1,FALSE)</f>
        <v>0.13789624752415899</v>
      </c>
      <c r="BC260" s="7">
        <f>VLOOKUP($H260,'[1]Unit factor_selected'!$F$3:$AC$346,'[1]Unit factor_selected'!U$1,FALSE)</f>
        <v>0.22475522501570599</v>
      </c>
      <c r="BD260" s="7">
        <f>VLOOKUP($H260,'[1]Unit factor_selected'!$F$3:$AC$346,'[1]Unit factor_selected'!V$1,FALSE)</f>
        <v>1.56026409039008E-3</v>
      </c>
      <c r="BE260" s="7">
        <f>VLOOKUP($H260,'[1]Unit factor_selected'!$F$3:$AC$346,'[1]Unit factor_selected'!W$1,FALSE)</f>
        <v>1.3705070598268501</v>
      </c>
      <c r="BF260" s="7">
        <f>VLOOKUP($H260,'[1]Unit factor_selected'!$F$3:$AC$346,'[1]Unit factor_selected'!X$1,FALSE)</f>
        <v>7.9046125070543899E-3</v>
      </c>
      <c r="BG260" s="7">
        <f>VLOOKUP($H260,'[1]Unit factor_selected'!$F$3:$AC$346,'[1]Unit factor_selected'!Y$1,FALSE)</f>
        <v>8.0181152410804205E-3</v>
      </c>
      <c r="BH260" s="7">
        <f>VLOOKUP($H260,'[1]Unit factor_selected'!$F$3:$AC$346,'[1]Unit factor_selected'!Z$1,FALSE)</f>
        <v>6.7883728304431496E-7</v>
      </c>
      <c r="BI260" s="7">
        <f>VLOOKUP($H260,'[1]Unit factor_selected'!$F$3:$AC$346,'[1]Unit factor_selected'!AA$1,FALSE)</f>
        <v>1.2530514582591201E-2</v>
      </c>
      <c r="BJ260" s="5">
        <f>VLOOKUP($H260,'[1]Unit factor_selected'!$F$3:$AC$346,'[1]Unit factor_selected'!AB$1,FALSE)</f>
        <v>14.3349442969932</v>
      </c>
      <c r="BK260" s="77">
        <f>VLOOKUP($H260,'[1]Unit factor_selected'!$F$3:$AC$346,'[1]Unit factor_selected'!AC$1,FALSE)</f>
        <v>3.92197016547998E-2</v>
      </c>
    </row>
    <row r="261" spans="2:63" x14ac:dyDescent="0.2">
      <c r="B261" s="61"/>
      <c r="C261" s="40"/>
      <c r="D261" s="61"/>
      <c r="E261" s="121"/>
      <c r="F261" s="63"/>
      <c r="G261" s="64" t="str">
        <f t="shared" ref="G261:I263" si="145">G102</f>
        <v>CN</v>
      </c>
      <c r="H261" s="3" t="str">
        <f t="shared" si="145"/>
        <v>8aace14a-024a-4234-b8ee-defab115d2f8</v>
      </c>
      <c r="I261" s="65">
        <f t="shared" si="145"/>
        <v>0.6</v>
      </c>
      <c r="J261" s="66"/>
      <c r="K261" s="277"/>
      <c r="L261" s="278"/>
      <c r="M261" s="278"/>
      <c r="N261" s="278"/>
      <c r="O261" s="278"/>
      <c r="P261" s="278"/>
      <c r="Q261" s="69"/>
      <c r="R261" s="278"/>
      <c r="S261" s="278"/>
      <c r="T261" s="278"/>
      <c r="U261" s="278"/>
      <c r="V261" s="278"/>
      <c r="W261" s="278"/>
      <c r="X261" s="278"/>
      <c r="Y261" s="69"/>
      <c r="Z261" s="279"/>
      <c r="AA261" s="71">
        <f t="shared" ref="AA261:AA263" si="146">$I261*K$260</f>
        <v>0</v>
      </c>
      <c r="AB261" s="72">
        <f t="shared" si="144"/>
        <v>0</v>
      </c>
      <c r="AC261" s="72">
        <f t="shared" si="144"/>
        <v>0</v>
      </c>
      <c r="AD261" s="72">
        <f t="shared" si="144"/>
        <v>0</v>
      </c>
      <c r="AE261" s="72">
        <f t="shared" si="144"/>
        <v>0</v>
      </c>
      <c r="AF261" s="72">
        <f t="shared" si="144"/>
        <v>0</v>
      </c>
      <c r="AG261" s="73">
        <f t="shared" si="144"/>
        <v>0.45703164311979261</v>
      </c>
      <c r="AH261" s="72">
        <f t="shared" si="144"/>
        <v>0</v>
      </c>
      <c r="AI261" s="72">
        <f t="shared" si="144"/>
        <v>0</v>
      </c>
      <c r="AJ261" s="72">
        <f t="shared" si="144"/>
        <v>0</v>
      </c>
      <c r="AK261" s="72">
        <f t="shared" si="144"/>
        <v>0</v>
      </c>
      <c r="AL261" s="72">
        <f t="shared" si="144"/>
        <v>0</v>
      </c>
      <c r="AM261" s="72">
        <f t="shared" si="144"/>
        <v>0</v>
      </c>
      <c r="AN261" s="72">
        <f t="shared" si="144"/>
        <v>0</v>
      </c>
      <c r="AO261" s="73">
        <f t="shared" si="144"/>
        <v>0.87892289283506209</v>
      </c>
      <c r="AP261" s="74">
        <f t="shared" si="144"/>
        <v>0</v>
      </c>
      <c r="AQ261" s="75" t="str">
        <f>VLOOKUP($H261,'[1]Unit factor_selected'!$F$3:$AC$346,'[1]Unit factor_selected'!H$1,FALSE)</f>
        <v>kg</v>
      </c>
      <c r="AR261" s="76">
        <f>VLOOKUP($H261,'[1]Unit factor_selected'!$F$3:$AC$346,'[1]Unit factor_selected'!J$1,FALSE)</f>
        <v>1.9048129358058801</v>
      </c>
      <c r="AS261" s="6">
        <f>VLOOKUP($H261,'[1]Unit factor_selected'!$F$3:$AC$346,'[1]Unit factor_selected'!K$1,FALSE)</f>
        <v>26.710111285874699</v>
      </c>
      <c r="AT261" s="7">
        <f>VLOOKUP($H261,'[1]Unit factor_selected'!$F$3:$AC$346,'[1]Unit factor_selected'!L$1,FALSE)</f>
        <v>4.2535243950635997E-3</v>
      </c>
      <c r="AU261" s="5">
        <f>VLOOKUP($H261,'[1]Unit factor_selected'!$F$3:$AC$346,'[1]Unit factor_selected'!M$1,FALSE)</f>
        <v>0.480935428847868</v>
      </c>
      <c r="AV261" s="7">
        <f>VLOOKUP($H261,'[1]Unit factor_selected'!$F$3:$AC$346,'[1]Unit factor_selected'!N$1,FALSE)</f>
        <v>0.16892707518908001</v>
      </c>
      <c r="AW261" s="7">
        <f>VLOOKUP($H261,'[1]Unit factor_selected'!$F$3:$AC$346,'[1]Unit factor_selected'!O$1,FALSE)</f>
        <v>1.8243989974005899E-3</v>
      </c>
      <c r="AX261" s="5">
        <f>VLOOKUP($H261,'[1]Unit factor_selected'!$F$3:$AC$346,'[1]Unit factor_selected'!P$1,FALSE)</f>
        <v>1.93725179706228</v>
      </c>
      <c r="AY261" s="7">
        <f>VLOOKUP($H261,'[1]Unit factor_selected'!$F$3:$AC$346,'[1]Unit factor_selected'!Q$1,FALSE)</f>
        <v>0.388642363241122</v>
      </c>
      <c r="AZ261" s="5">
        <f>VLOOKUP($H261,'[1]Unit factor_selected'!$F$3:$AC$346,'[1]Unit factor_selected'!R$1,FALSE)</f>
        <v>5.3027818119885097</v>
      </c>
      <c r="BA261" s="7">
        <f>VLOOKUP($H261,'[1]Unit factor_selected'!$F$3:$AC$346,'[1]Unit factor_selected'!S$1,FALSE)</f>
        <v>0.104818395265942</v>
      </c>
      <c r="BB261" s="7">
        <f>VLOOKUP($H261,'[1]Unit factor_selected'!$F$3:$AC$346,'[1]Unit factor_selected'!T$1,FALSE)</f>
        <v>0.137542284056482</v>
      </c>
      <c r="BC261" s="7">
        <f>VLOOKUP($H261,'[1]Unit factor_selected'!$F$3:$AC$346,'[1]Unit factor_selected'!U$1,FALSE)</f>
        <v>0.22182580283813999</v>
      </c>
      <c r="BD261" s="7">
        <f>VLOOKUP($H261,'[1]Unit factor_selected'!$F$3:$AC$346,'[1]Unit factor_selected'!V$1,FALSE)</f>
        <v>1.55137473288703E-3</v>
      </c>
      <c r="BE261" s="7">
        <f>VLOOKUP($H261,'[1]Unit factor_selected'!$F$3:$AC$346,'[1]Unit factor_selected'!W$1,FALSE)</f>
        <v>1.37062105839361</v>
      </c>
      <c r="BF261" s="7">
        <f>VLOOKUP($H261,'[1]Unit factor_selected'!$F$3:$AC$346,'[1]Unit factor_selected'!X$1,FALSE)</f>
        <v>7.4077571319012703E-3</v>
      </c>
      <c r="BG261" s="7">
        <f>VLOOKUP($H261,'[1]Unit factor_selected'!$F$3:$AC$346,'[1]Unit factor_selected'!Y$1,FALSE)</f>
        <v>7.5187123493680201E-3</v>
      </c>
      <c r="BH261" s="7">
        <f>VLOOKUP($H261,'[1]Unit factor_selected'!$F$3:$AC$346,'[1]Unit factor_selected'!Z$1,FALSE)</f>
        <v>6.8194874365566299E-7</v>
      </c>
      <c r="BI261" s="7">
        <f>VLOOKUP($H261,'[1]Unit factor_selected'!$F$3:$AC$346,'[1]Unit factor_selected'!AA$1,FALSE)</f>
        <v>1.20400014625376E-2</v>
      </c>
      <c r="BJ261" s="5">
        <f>VLOOKUP($H261,'[1]Unit factor_selected'!$F$3:$AC$346,'[1]Unit factor_selected'!AB$1,FALSE)</f>
        <v>14.411886017735601</v>
      </c>
      <c r="BK261" s="77">
        <f>VLOOKUP($H261,'[1]Unit factor_selected'!$F$3:$AC$346,'[1]Unit factor_selected'!AC$1,FALSE)</f>
        <v>3.9882787185088898E-2</v>
      </c>
    </row>
    <row r="262" spans="2:63" x14ac:dyDescent="0.2">
      <c r="B262" s="61"/>
      <c r="C262" s="40"/>
      <c r="D262" s="61"/>
      <c r="E262" s="121"/>
      <c r="F262" s="63"/>
      <c r="G262" s="64" t="str">
        <f t="shared" si="145"/>
        <v>AR</v>
      </c>
      <c r="H262" s="3" t="str">
        <f t="shared" si="145"/>
        <v>716f8dc1-ec9e-406e-adfd-55769768687d</v>
      </c>
      <c r="I262" s="65">
        <f t="shared" si="145"/>
        <v>0.1</v>
      </c>
      <c r="J262" s="66"/>
      <c r="K262" s="277"/>
      <c r="L262" s="278"/>
      <c r="M262" s="278"/>
      <c r="N262" s="278"/>
      <c r="O262" s="278"/>
      <c r="P262" s="278"/>
      <c r="Q262" s="69"/>
      <c r="R262" s="278"/>
      <c r="S262" s="278"/>
      <c r="T262" s="278"/>
      <c r="U262" s="278"/>
      <c r="V262" s="278"/>
      <c r="W262" s="278"/>
      <c r="X262" s="278"/>
      <c r="Y262" s="69"/>
      <c r="Z262" s="279"/>
      <c r="AA262" s="71">
        <f t="shared" si="146"/>
        <v>0</v>
      </c>
      <c r="AB262" s="72">
        <f t="shared" si="144"/>
        <v>0</v>
      </c>
      <c r="AC262" s="72">
        <f t="shared" si="144"/>
        <v>0</v>
      </c>
      <c r="AD262" s="72">
        <f t="shared" si="144"/>
        <v>0</v>
      </c>
      <c r="AE262" s="72">
        <f t="shared" si="144"/>
        <v>0</v>
      </c>
      <c r="AF262" s="72">
        <f t="shared" si="144"/>
        <v>0</v>
      </c>
      <c r="AG262" s="73">
        <f t="shared" si="144"/>
        <v>7.6171940519965453E-2</v>
      </c>
      <c r="AH262" s="72">
        <f t="shared" si="144"/>
        <v>0</v>
      </c>
      <c r="AI262" s="72">
        <f t="shared" si="144"/>
        <v>0</v>
      </c>
      <c r="AJ262" s="72">
        <f t="shared" si="144"/>
        <v>0</v>
      </c>
      <c r="AK262" s="72">
        <f t="shared" si="144"/>
        <v>0</v>
      </c>
      <c r="AL262" s="72">
        <f t="shared" si="144"/>
        <v>0</v>
      </c>
      <c r="AM262" s="72">
        <f t="shared" si="144"/>
        <v>0</v>
      </c>
      <c r="AN262" s="72">
        <f t="shared" si="144"/>
        <v>0</v>
      </c>
      <c r="AO262" s="73">
        <f t="shared" si="144"/>
        <v>0.14648714880584368</v>
      </c>
      <c r="AP262" s="74">
        <f t="shared" si="144"/>
        <v>0</v>
      </c>
      <c r="AQ262" s="75" t="str">
        <f>VLOOKUP($H262,'[1]Unit factor_selected'!$F$3:$AC$346,'[1]Unit factor_selected'!H$1,FALSE)</f>
        <v>kg</v>
      </c>
      <c r="AR262" s="76">
        <f>VLOOKUP($H262,'[1]Unit factor_selected'!$F$3:$AC$346,'[1]Unit factor_selected'!J$1,FALSE)</f>
        <v>1.72571959782721</v>
      </c>
      <c r="AS262" s="6">
        <f>VLOOKUP($H262,'[1]Unit factor_selected'!$F$3:$AC$346,'[1]Unit factor_selected'!K$1,FALSE)</f>
        <v>26.154198321539301</v>
      </c>
      <c r="AT262" s="7">
        <f>VLOOKUP($H262,'[1]Unit factor_selected'!$F$3:$AC$346,'[1]Unit factor_selected'!L$1,FALSE)</f>
        <v>3.7463997185976199E-3</v>
      </c>
      <c r="AU262" s="5">
        <f>VLOOKUP($H262,'[1]Unit factor_selected'!$F$3:$AC$346,'[1]Unit factor_selected'!M$1,FALSE)</f>
        <v>0.47717801475956001</v>
      </c>
      <c r="AV262" s="7">
        <f>VLOOKUP($H262,'[1]Unit factor_selected'!$F$3:$AC$346,'[1]Unit factor_selected'!N$1,FALSE)</f>
        <v>0.166046812101386</v>
      </c>
      <c r="AW262" s="7">
        <f>VLOOKUP($H262,'[1]Unit factor_selected'!$F$3:$AC$346,'[1]Unit factor_selected'!O$1,FALSE)</f>
        <v>1.7329733317069599E-3</v>
      </c>
      <c r="AX262" s="5">
        <f>VLOOKUP($H262,'[1]Unit factor_selected'!$F$3:$AC$346,'[1]Unit factor_selected'!P$1,FALSE)</f>
        <v>1.7512594802674899</v>
      </c>
      <c r="AY262" s="7">
        <f>VLOOKUP($H262,'[1]Unit factor_selected'!$F$3:$AC$346,'[1]Unit factor_selected'!Q$1,FALSE)</f>
        <v>0.37739612869184902</v>
      </c>
      <c r="AZ262" s="5">
        <f>VLOOKUP($H262,'[1]Unit factor_selected'!$F$3:$AC$346,'[1]Unit factor_selected'!R$1,FALSE)</f>
        <v>5.12913815844965</v>
      </c>
      <c r="BA262" s="7">
        <f>VLOOKUP($H262,'[1]Unit factor_selected'!$F$3:$AC$346,'[1]Unit factor_selected'!S$1,FALSE)</f>
        <v>8.1281875893336394E-2</v>
      </c>
      <c r="BB262" s="7">
        <f>VLOOKUP($H262,'[1]Unit factor_selected'!$F$3:$AC$346,'[1]Unit factor_selected'!T$1,FALSE)</f>
        <v>0.13704976063351901</v>
      </c>
      <c r="BC262" s="7">
        <f>VLOOKUP($H262,'[1]Unit factor_selected'!$F$3:$AC$346,'[1]Unit factor_selected'!U$1,FALSE)</f>
        <v>0.21777442408865</v>
      </c>
      <c r="BD262" s="7">
        <f>VLOOKUP($H262,'[1]Unit factor_selected'!$F$3:$AC$346,'[1]Unit factor_selected'!V$1,FALSE)</f>
        <v>1.5460194388017801E-3</v>
      </c>
      <c r="BE262" s="7">
        <f>VLOOKUP($H262,'[1]Unit factor_selected'!$F$3:$AC$346,'[1]Unit factor_selected'!W$1,FALSE)</f>
        <v>1.3705641204542101</v>
      </c>
      <c r="BF262" s="7">
        <f>VLOOKUP($H262,'[1]Unit factor_selected'!$F$3:$AC$346,'[1]Unit factor_selected'!X$1,FALSE)</f>
        <v>6.5782319908091998E-3</v>
      </c>
      <c r="BG262" s="7">
        <f>VLOOKUP($H262,'[1]Unit factor_selected'!$F$3:$AC$346,'[1]Unit factor_selected'!Y$1,FALSE)</f>
        <v>6.6953666557951598E-3</v>
      </c>
      <c r="BH262" s="7">
        <f>VLOOKUP($H262,'[1]Unit factor_selected'!$F$3:$AC$346,'[1]Unit factor_selected'!Z$1,FALSE)</f>
        <v>1.0066495541900299E-6</v>
      </c>
      <c r="BI262" s="7">
        <f>VLOOKUP($H262,'[1]Unit factor_selected'!$F$3:$AC$346,'[1]Unit factor_selected'!AA$1,FALSE)</f>
        <v>1.1077649731234601E-2</v>
      </c>
      <c r="BJ262" s="5">
        <f>VLOOKUP($H262,'[1]Unit factor_selected'!$F$3:$AC$346,'[1]Unit factor_selected'!AB$1,FALSE)</f>
        <v>14.372723814199199</v>
      </c>
      <c r="BK262" s="77">
        <f>VLOOKUP($H262,'[1]Unit factor_selected'!$F$3:$AC$346,'[1]Unit factor_selected'!AC$1,FALSE)</f>
        <v>4.6020610494455001E-2</v>
      </c>
    </row>
    <row r="263" spans="2:63" x14ac:dyDescent="0.2">
      <c r="B263" s="61"/>
      <c r="C263" s="40"/>
      <c r="D263" s="61"/>
      <c r="E263" s="121"/>
      <c r="F263" s="63"/>
      <c r="G263" s="64" t="str">
        <f t="shared" si="145"/>
        <v>US</v>
      </c>
      <c r="H263" s="3" t="str">
        <f t="shared" si="145"/>
        <v>1d9fb5c7-c6f1-4a91-8755-5da113a89b0a</v>
      </c>
      <c r="I263" s="65">
        <f t="shared" si="145"/>
        <v>0</v>
      </c>
      <c r="J263" s="66"/>
      <c r="K263" s="277"/>
      <c r="L263" s="278"/>
      <c r="M263" s="278"/>
      <c r="N263" s="278"/>
      <c r="O263" s="278"/>
      <c r="P263" s="278"/>
      <c r="Q263" s="69"/>
      <c r="R263" s="278"/>
      <c r="S263" s="278"/>
      <c r="T263" s="278"/>
      <c r="U263" s="278"/>
      <c r="V263" s="278"/>
      <c r="W263" s="278"/>
      <c r="X263" s="278"/>
      <c r="Y263" s="69"/>
      <c r="Z263" s="279"/>
      <c r="AA263" s="71">
        <f t="shared" si="146"/>
        <v>0</v>
      </c>
      <c r="AB263" s="72">
        <f t="shared" si="144"/>
        <v>0</v>
      </c>
      <c r="AC263" s="72">
        <f t="shared" si="144"/>
        <v>0</v>
      </c>
      <c r="AD263" s="72">
        <f t="shared" si="144"/>
        <v>0</v>
      </c>
      <c r="AE263" s="72">
        <f t="shared" si="144"/>
        <v>0</v>
      </c>
      <c r="AF263" s="72">
        <f t="shared" si="144"/>
        <v>0</v>
      </c>
      <c r="AG263" s="73">
        <f t="shared" si="144"/>
        <v>0</v>
      </c>
      <c r="AH263" s="72">
        <f t="shared" si="144"/>
        <v>0</v>
      </c>
      <c r="AI263" s="72">
        <f t="shared" si="144"/>
        <v>0</v>
      </c>
      <c r="AJ263" s="72">
        <f t="shared" si="144"/>
        <v>0</v>
      </c>
      <c r="AK263" s="72">
        <f t="shared" si="144"/>
        <v>0</v>
      </c>
      <c r="AL263" s="72">
        <f t="shared" si="144"/>
        <v>0</v>
      </c>
      <c r="AM263" s="72">
        <f t="shared" si="144"/>
        <v>0</v>
      </c>
      <c r="AN263" s="72">
        <f t="shared" si="144"/>
        <v>0</v>
      </c>
      <c r="AO263" s="73">
        <f t="shared" si="144"/>
        <v>0</v>
      </c>
      <c r="AP263" s="74">
        <f t="shared" si="144"/>
        <v>0</v>
      </c>
      <c r="AQ263" s="75" t="str">
        <f>VLOOKUP($H263,'[1]Unit factor_selected'!$F$3:$AC$346,'[1]Unit factor_selected'!H$1,FALSE)</f>
        <v>kg</v>
      </c>
      <c r="AR263" s="76">
        <f>VLOOKUP($H263,'[1]Unit factor_selected'!$F$3:$AC$346,'[1]Unit factor_selected'!J$1,FALSE)</f>
        <v>1.8011150433698799</v>
      </c>
      <c r="AS263" s="6">
        <f>VLOOKUP($H263,'[1]Unit factor_selected'!$F$3:$AC$346,'[1]Unit factor_selected'!K$1,FALSE)</f>
        <v>26.754183872301699</v>
      </c>
      <c r="AT263" s="7">
        <f>VLOOKUP($H263,'[1]Unit factor_selected'!$F$3:$AC$346,'[1]Unit factor_selected'!L$1,FALSE)</f>
        <v>4.2777229505294601E-3</v>
      </c>
      <c r="AU263" s="5">
        <f>VLOOKUP($H263,'[1]Unit factor_selected'!$F$3:$AC$346,'[1]Unit factor_selected'!M$1,FALSE)</f>
        <v>0.47861243667245801</v>
      </c>
      <c r="AV263" s="7">
        <f>VLOOKUP($H263,'[1]Unit factor_selected'!$F$3:$AC$346,'[1]Unit factor_selected'!N$1,FALSE)</f>
        <v>0.169122926135817</v>
      </c>
      <c r="AW263" s="7">
        <f>VLOOKUP($H263,'[1]Unit factor_selected'!$F$3:$AC$346,'[1]Unit factor_selected'!O$1,FALSE)</f>
        <v>1.92460906879917E-3</v>
      </c>
      <c r="AX263" s="5">
        <f>VLOOKUP($H263,'[1]Unit factor_selected'!$F$3:$AC$346,'[1]Unit factor_selected'!P$1,FALSE)</f>
        <v>1.82705514942164</v>
      </c>
      <c r="AY263" s="7">
        <f>VLOOKUP($H263,'[1]Unit factor_selected'!$F$3:$AC$346,'[1]Unit factor_selected'!Q$1,FALSE)</f>
        <v>0.38839264872099799</v>
      </c>
      <c r="AZ263" s="5">
        <f>VLOOKUP($H263,'[1]Unit factor_selected'!$F$3:$AC$346,'[1]Unit factor_selected'!R$1,FALSE)</f>
        <v>5.3575578631968002</v>
      </c>
      <c r="BA263" s="7">
        <f>VLOOKUP($H263,'[1]Unit factor_selected'!$F$3:$AC$346,'[1]Unit factor_selected'!S$1,FALSE)</f>
        <v>0.115666187042459</v>
      </c>
      <c r="BB263" s="7">
        <f>VLOOKUP($H263,'[1]Unit factor_selected'!$F$3:$AC$346,'[1]Unit factor_selected'!T$1,FALSE)</f>
        <v>0.13818309443054599</v>
      </c>
      <c r="BC263" s="7">
        <f>VLOOKUP($H263,'[1]Unit factor_selected'!$F$3:$AC$346,'[1]Unit factor_selected'!U$1,FALSE)</f>
        <v>0.22227797268234201</v>
      </c>
      <c r="BD263" s="7">
        <f>VLOOKUP($H263,'[1]Unit factor_selected'!$F$3:$AC$346,'[1]Unit factor_selected'!V$1,FALSE)</f>
        <v>1.5579828523806E-3</v>
      </c>
      <c r="BE263" s="7">
        <f>VLOOKUP($H263,'[1]Unit factor_selected'!$F$3:$AC$346,'[1]Unit factor_selected'!W$1,FALSE)</f>
        <v>1.3706022871533601</v>
      </c>
      <c r="BF263" s="7">
        <f>VLOOKUP($H263,'[1]Unit factor_selected'!$F$3:$AC$346,'[1]Unit factor_selected'!X$1,FALSE)</f>
        <v>6.6896586938574596E-3</v>
      </c>
      <c r="BG263" s="7">
        <f>VLOOKUP($H263,'[1]Unit factor_selected'!$F$3:$AC$346,'[1]Unit factor_selected'!Y$1,FALSE)</f>
        <v>6.8040020851265499E-3</v>
      </c>
      <c r="BH263" s="7">
        <f>VLOOKUP($H263,'[1]Unit factor_selected'!$F$3:$AC$346,'[1]Unit factor_selected'!Z$1,FALSE)</f>
        <v>6.94842472481849E-7</v>
      </c>
      <c r="BI263" s="7">
        <f>VLOOKUP($H263,'[1]Unit factor_selected'!$F$3:$AC$346,'[1]Unit factor_selected'!AA$1,FALSE)</f>
        <v>1.14292623652843E-2</v>
      </c>
      <c r="BJ263" s="5">
        <f>VLOOKUP($H263,'[1]Unit factor_selected'!$F$3:$AC$346,'[1]Unit factor_selected'!AB$1,FALSE)</f>
        <v>14.2656333861891</v>
      </c>
      <c r="BK263" s="77">
        <f>VLOOKUP($H263,'[1]Unit factor_selected'!$F$3:$AC$346,'[1]Unit factor_selected'!AC$1,FALSE)</f>
        <v>4.1086830189352101E-2</v>
      </c>
    </row>
    <row r="264" spans="2:63" x14ac:dyDescent="0.2">
      <c r="B264" s="61"/>
      <c r="C264" s="40"/>
      <c r="D264" s="61"/>
      <c r="E264" s="276" t="str">
        <f>[1]LCI!W16</f>
        <v>Organic solvent use</v>
      </c>
      <c r="F264" s="203" t="str">
        <f>'[1]Unit factor_selected'!D324</f>
        <v>market for solvent, organic | solvent, organic | Cutoff, U</v>
      </c>
      <c r="G264" s="64" t="str">
        <f>'[1]Unit factor_selected'!E324</f>
        <v>GLO</v>
      </c>
      <c r="H264" s="3" t="str">
        <f>'[1]Unit factor_selected'!F324</f>
        <v>56723f8c-e7be-30f8-9c08-97855a3f1be4</v>
      </c>
      <c r="I264" s="65">
        <v>1</v>
      </c>
      <c r="J264" s="65">
        <f t="shared" ref="J264:J265" si="147">I264</f>
        <v>1</v>
      </c>
      <c r="K264" s="280">
        <v>0</v>
      </c>
      <c r="L264" s="281">
        <v>0</v>
      </c>
      <c r="M264" s="281">
        <v>0</v>
      </c>
      <c r="N264" s="281">
        <v>0</v>
      </c>
      <c r="O264" s="281">
        <v>0</v>
      </c>
      <c r="P264" s="281">
        <v>0</v>
      </c>
      <c r="Q264" s="104">
        <f>'[1]EV proj_BAU'!AF$81*[1]LCI!$Y16</f>
        <v>1.4594776389703303</v>
      </c>
      <c r="R264" s="281">
        <v>0</v>
      </c>
      <c r="S264" s="281">
        <v>0</v>
      </c>
      <c r="T264" s="281">
        <v>0</v>
      </c>
      <c r="U264" s="281">
        <v>0</v>
      </c>
      <c r="V264" s="281">
        <v>0</v>
      </c>
      <c r="W264" s="281">
        <v>0</v>
      </c>
      <c r="X264" s="281">
        <v>0</v>
      </c>
      <c r="Y264" s="104">
        <f>'[1]EV proj_BAU'!AG$81*[1]LCI!$Y16</f>
        <v>2.8067385000203635</v>
      </c>
      <c r="Z264" s="282">
        <v>0</v>
      </c>
      <c r="AA264" s="71">
        <f>$I264*K$264</f>
        <v>0</v>
      </c>
      <c r="AB264" s="72">
        <f t="shared" ref="AB264:AP264" si="148">$I264*L$264</f>
        <v>0</v>
      </c>
      <c r="AC264" s="72">
        <f t="shared" si="148"/>
        <v>0</v>
      </c>
      <c r="AD264" s="72">
        <f t="shared" si="148"/>
        <v>0</v>
      </c>
      <c r="AE264" s="72">
        <f t="shared" si="148"/>
        <v>0</v>
      </c>
      <c r="AF264" s="72">
        <f t="shared" si="148"/>
        <v>0</v>
      </c>
      <c r="AG264" s="73">
        <f t="shared" si="148"/>
        <v>1.4594776389703303</v>
      </c>
      <c r="AH264" s="72">
        <f t="shared" si="148"/>
        <v>0</v>
      </c>
      <c r="AI264" s="72">
        <f t="shared" si="148"/>
        <v>0</v>
      </c>
      <c r="AJ264" s="72">
        <f t="shared" si="148"/>
        <v>0</v>
      </c>
      <c r="AK264" s="72">
        <f t="shared" si="148"/>
        <v>0</v>
      </c>
      <c r="AL264" s="72">
        <f t="shared" si="148"/>
        <v>0</v>
      </c>
      <c r="AM264" s="72">
        <f t="shared" si="148"/>
        <v>0</v>
      </c>
      <c r="AN264" s="72">
        <f t="shared" si="148"/>
        <v>0</v>
      </c>
      <c r="AO264" s="73">
        <f t="shared" si="148"/>
        <v>2.8067385000203635</v>
      </c>
      <c r="AP264" s="74">
        <f t="shared" si="148"/>
        <v>0</v>
      </c>
      <c r="AQ264" s="75" t="str">
        <f>VLOOKUP($H264,'[1]Unit factor_selected'!$F$3:$AC$346,'[1]Unit factor_selected'!H$1,FALSE)</f>
        <v>kg</v>
      </c>
      <c r="AR264" s="76">
        <f>VLOOKUP($H264,'[1]Unit factor_selected'!$F$3:$AC$346,'[1]Unit factor_selected'!J$1,FALSE)</f>
        <v>0.76338059400000002</v>
      </c>
      <c r="AS264" s="6">
        <f>VLOOKUP($H264,'[1]Unit factor_selected'!$F$3:$AC$346,'[1]Unit factor_selected'!K$1,FALSE)</f>
        <v>56.196457680000002</v>
      </c>
      <c r="AT264" s="7">
        <f>VLOOKUP($H264,'[1]Unit factor_selected'!$F$3:$AC$346,'[1]Unit factor_selected'!L$1,FALSE)</f>
        <v>1.6967309999999999E-3</v>
      </c>
      <c r="AU264" s="5">
        <f>VLOOKUP($H264,'[1]Unit factor_selected'!$F$3:$AC$346,'[1]Unit factor_selected'!M$1,FALSE)</f>
        <v>1.2067231350000001</v>
      </c>
      <c r="AV264" s="7">
        <f>VLOOKUP($H264,'[1]Unit factor_selected'!$F$3:$AC$346,'[1]Unit factor_selected'!N$1,FALSE)</f>
        <v>3.9748550000000001E-2</v>
      </c>
      <c r="AW264" s="7">
        <f>VLOOKUP($H264,'[1]Unit factor_selected'!$F$3:$AC$346,'[1]Unit factor_selected'!O$1,FALSE)</f>
        <v>1.3468700000000001E-4</v>
      </c>
      <c r="AX264" s="5">
        <f>VLOOKUP($H264,'[1]Unit factor_selected'!$F$3:$AC$346,'[1]Unit factor_selected'!P$1,FALSE)</f>
        <v>0.777054986</v>
      </c>
      <c r="AY264" s="7">
        <f>VLOOKUP($H264,'[1]Unit factor_selected'!$F$3:$AC$346,'[1]Unit factor_selected'!Q$1,FALSE)</f>
        <v>4.7786663E-2</v>
      </c>
      <c r="AZ264" s="5">
        <f>VLOOKUP($H264,'[1]Unit factor_selected'!$F$3:$AC$346,'[1]Unit factor_selected'!R$1,FALSE)</f>
        <v>0.773333626</v>
      </c>
      <c r="BA264" s="7">
        <f>VLOOKUP($H264,'[1]Unit factor_selected'!$F$3:$AC$346,'[1]Unit factor_selected'!S$1,FALSE)</f>
        <v>4.2572651000000003E-2</v>
      </c>
      <c r="BB264" s="7">
        <f>VLOOKUP($H264,'[1]Unit factor_selected'!$F$3:$AC$346,'[1]Unit factor_selected'!T$1,FALSE)</f>
        <v>1.7556648000000001E-2</v>
      </c>
      <c r="BC264" s="7">
        <f>VLOOKUP($H264,'[1]Unit factor_selected'!$F$3:$AC$346,'[1]Unit factor_selected'!U$1,FALSE)</f>
        <v>5.4011824999999999E-2</v>
      </c>
      <c r="BD264" s="7">
        <f>VLOOKUP($H264,'[1]Unit factor_selected'!$F$3:$AC$346,'[1]Unit factor_selected'!V$1,FALSE)</f>
        <v>1.0699999999999999E-5</v>
      </c>
      <c r="BE264" s="7">
        <f>VLOOKUP($H264,'[1]Unit factor_selected'!$F$3:$AC$346,'[1]Unit factor_selected'!W$1,FALSE)</f>
        <v>3.5811839999999998E-3</v>
      </c>
      <c r="BF264" s="7">
        <f>VLOOKUP($H264,'[1]Unit factor_selected'!$F$3:$AC$346,'[1]Unit factor_selected'!X$1,FALSE)</f>
        <v>4.1610659999999997E-3</v>
      </c>
      <c r="BG264" s="7">
        <f>VLOOKUP($H264,'[1]Unit factor_selected'!$F$3:$AC$346,'[1]Unit factor_selected'!Y$1,FALSE)</f>
        <v>5.1917140000000001E-3</v>
      </c>
      <c r="BH264" s="7">
        <f>VLOOKUP($H264,'[1]Unit factor_selected'!$F$3:$AC$346,'[1]Unit factor_selected'!Z$1,FALSE)</f>
        <v>1.15E-6</v>
      </c>
      <c r="BI264" s="7">
        <f>VLOOKUP($H264,'[1]Unit factor_selected'!$F$3:$AC$346,'[1]Unit factor_selected'!AA$1,FALSE)</f>
        <v>4.7304449999999998E-3</v>
      </c>
      <c r="BJ264" s="5">
        <f>VLOOKUP($H264,'[1]Unit factor_selected'!$F$3:$AC$346,'[1]Unit factor_selected'!AB$1,FALSE)</f>
        <v>4.4048552839999999</v>
      </c>
      <c r="BK264" s="77">
        <f>VLOOKUP($H264,'[1]Unit factor_selected'!$F$3:$AC$346,'[1]Unit factor_selected'!AC$1,FALSE)</f>
        <v>1.1999713E-2</v>
      </c>
    </row>
    <row r="265" spans="2:63" x14ac:dyDescent="0.2">
      <c r="B265" s="61"/>
      <c r="C265" s="40"/>
      <c r="D265" s="61"/>
      <c r="E265" s="276" t="str">
        <f>[1]LCI!W17</f>
        <v>Steam</v>
      </c>
      <c r="F265" s="203" t="str">
        <f>LCIA_result!F215</f>
        <v>market for steam, in chemical industry | steam, in chemical industry | Cutoff, U</v>
      </c>
      <c r="G265" s="64" t="str">
        <f>LCIA_result!G215</f>
        <v>RoW</v>
      </c>
      <c r="H265" s="3" t="str">
        <f>LCIA_result!H215</f>
        <v>4c484cd4-fd95-4915-939f-2c7db27ad9b0</v>
      </c>
      <c r="I265" s="65">
        <v>1</v>
      </c>
      <c r="J265" s="65">
        <f t="shared" si="147"/>
        <v>1</v>
      </c>
      <c r="K265" s="280">
        <v>0</v>
      </c>
      <c r="L265" s="281">
        <v>0</v>
      </c>
      <c r="M265" s="281">
        <v>0</v>
      </c>
      <c r="N265" s="281">
        <v>0</v>
      </c>
      <c r="O265" s="281">
        <v>0</v>
      </c>
      <c r="P265" s="281">
        <v>0</v>
      </c>
      <c r="Q265" s="104">
        <f>'[1]EV proj_BAU'!AF$81*[1]LCI!$Y17</f>
        <v>220.8230370325746</v>
      </c>
      <c r="R265" s="281">
        <v>0</v>
      </c>
      <c r="S265" s="281">
        <v>0</v>
      </c>
      <c r="T265" s="281">
        <v>0</v>
      </c>
      <c r="U265" s="281">
        <v>0</v>
      </c>
      <c r="V265" s="281">
        <v>0</v>
      </c>
      <c r="W265" s="281">
        <v>0</v>
      </c>
      <c r="X265" s="281">
        <v>0</v>
      </c>
      <c r="Y265" s="104">
        <f>'[1]EV proj_BAU'!AG$81*[1]LCI!$Y17</f>
        <v>424.66736261065074</v>
      </c>
      <c r="Z265" s="282">
        <v>0</v>
      </c>
      <c r="AA265" s="71">
        <f>$I265*K$265</f>
        <v>0</v>
      </c>
      <c r="AB265" s="72">
        <f t="shared" ref="AB265:AP265" si="149">$I265*L$265</f>
        <v>0</v>
      </c>
      <c r="AC265" s="72">
        <f t="shared" si="149"/>
        <v>0</v>
      </c>
      <c r="AD265" s="72">
        <f t="shared" si="149"/>
        <v>0</v>
      </c>
      <c r="AE265" s="72">
        <f t="shared" si="149"/>
        <v>0</v>
      </c>
      <c r="AF265" s="72">
        <f t="shared" si="149"/>
        <v>0</v>
      </c>
      <c r="AG265" s="73">
        <f t="shared" si="149"/>
        <v>220.8230370325746</v>
      </c>
      <c r="AH265" s="72">
        <f t="shared" si="149"/>
        <v>0</v>
      </c>
      <c r="AI265" s="72">
        <f t="shared" si="149"/>
        <v>0</v>
      </c>
      <c r="AJ265" s="72">
        <f t="shared" si="149"/>
        <v>0</v>
      </c>
      <c r="AK265" s="72">
        <f t="shared" si="149"/>
        <v>0</v>
      </c>
      <c r="AL265" s="72">
        <f t="shared" si="149"/>
        <v>0</v>
      </c>
      <c r="AM265" s="72">
        <f t="shared" si="149"/>
        <v>0</v>
      </c>
      <c r="AN265" s="72">
        <f t="shared" si="149"/>
        <v>0</v>
      </c>
      <c r="AO265" s="73">
        <f t="shared" si="149"/>
        <v>424.66736261065074</v>
      </c>
      <c r="AP265" s="74">
        <f t="shared" si="149"/>
        <v>0</v>
      </c>
      <c r="AQ265" s="75" t="str">
        <f>VLOOKUP($H265,'[1]Unit factor_selected'!$F$3:$AC$346,'[1]Unit factor_selected'!H$1,FALSE)</f>
        <v>kg</v>
      </c>
      <c r="AR265" s="76">
        <f>VLOOKUP($H265,'[1]Unit factor_selected'!$F$3:$AC$346,'[1]Unit factor_selected'!J$1,FALSE)</f>
        <v>0.32948332399456598</v>
      </c>
      <c r="AS265" s="6">
        <f>VLOOKUP($H265,'[1]Unit factor_selected'!$F$3:$AC$346,'[1]Unit factor_selected'!K$1,FALSE)</f>
        <v>4.6000252627446203</v>
      </c>
      <c r="AT265" s="7">
        <f>VLOOKUP($H265,'[1]Unit factor_selected'!$F$3:$AC$346,'[1]Unit factor_selected'!L$1,FALSE)</f>
        <v>3.1535727593722001E-4</v>
      </c>
      <c r="AU265" s="5">
        <f>VLOOKUP($H265,'[1]Unit factor_selected'!$F$3:$AC$346,'[1]Unit factor_selected'!M$1,FALSE)</f>
        <v>9.8297989933231494E-2</v>
      </c>
      <c r="AV265" s="7">
        <f>VLOOKUP($H265,'[1]Unit factor_selected'!$F$3:$AC$346,'[1]Unit factor_selected'!N$1,FALSE)</f>
        <v>2.1448967157556499E-3</v>
      </c>
      <c r="AW265" s="7">
        <f>VLOOKUP($H265,'[1]Unit factor_selected'!$F$3:$AC$346,'[1]Unit factor_selected'!O$1,FALSE)</f>
        <v>3.67582664670096E-5</v>
      </c>
      <c r="AX265" s="5">
        <f>VLOOKUP($H265,'[1]Unit factor_selected'!$F$3:$AC$346,'[1]Unit factor_selected'!P$1,FALSE)</f>
        <v>0.33331485653771997</v>
      </c>
      <c r="AY265" s="7">
        <f>VLOOKUP($H265,'[1]Unit factor_selected'!$F$3:$AC$346,'[1]Unit factor_selected'!Q$1,FALSE)</f>
        <v>4.2125866616346498E-3</v>
      </c>
      <c r="AZ265" s="5">
        <f>VLOOKUP($H265,'[1]Unit factor_selected'!$F$3:$AC$346,'[1]Unit factor_selected'!R$1,FALSE)</f>
        <v>0.10082356538308</v>
      </c>
      <c r="BA265" s="7">
        <f>VLOOKUP($H265,'[1]Unit factor_selected'!$F$3:$AC$346,'[1]Unit factor_selected'!S$1,FALSE)</f>
        <v>3.3408712388046202E-3</v>
      </c>
      <c r="BB265" s="7">
        <f>VLOOKUP($H265,'[1]Unit factor_selected'!$F$3:$AC$346,'[1]Unit factor_selected'!T$1,FALSE)</f>
        <v>3.9769010366072201E-4</v>
      </c>
      <c r="BC265" s="7">
        <f>VLOOKUP($H265,'[1]Unit factor_selected'!$F$3:$AC$346,'[1]Unit factor_selected'!U$1,FALSE)</f>
        <v>3.4920816557836602E-3</v>
      </c>
      <c r="BD265" s="7">
        <f>VLOOKUP($H265,'[1]Unit factor_selected'!$F$3:$AC$346,'[1]Unit factor_selected'!V$1,FALSE)</f>
        <v>2.6531684073432501E-6</v>
      </c>
      <c r="BE265" s="7">
        <f>VLOOKUP($H265,'[1]Unit factor_selected'!$F$3:$AC$346,'[1]Unit factor_selected'!W$1,FALSE)</f>
        <v>8.1140163894001695E-5</v>
      </c>
      <c r="BF265" s="7">
        <f>VLOOKUP($H265,'[1]Unit factor_selected'!$F$3:$AC$346,'[1]Unit factor_selected'!X$1,FALSE)</f>
        <v>4.2864185438376697E-4</v>
      </c>
      <c r="BG265" s="7">
        <f>VLOOKUP($H265,'[1]Unit factor_selected'!$F$3:$AC$346,'[1]Unit factor_selected'!Y$1,FALSE)</f>
        <v>4.3939197839999998E-4</v>
      </c>
      <c r="BH265" s="7">
        <f>VLOOKUP($H265,'[1]Unit factor_selected'!$F$3:$AC$346,'[1]Unit factor_selected'!Z$1,FALSE)</f>
        <v>6.2505259246241705E-8</v>
      </c>
      <c r="BI265" s="7">
        <f>VLOOKUP($H265,'[1]Unit factor_selected'!$F$3:$AC$346,'[1]Unit factor_selected'!AA$1,FALSE)</f>
        <v>8.5341475817055502E-4</v>
      </c>
      <c r="BJ265" s="5">
        <f>VLOOKUP($H265,'[1]Unit factor_selected'!$F$3:$AC$346,'[1]Unit factor_selected'!AB$1,FALSE)</f>
        <v>1.16347567526354</v>
      </c>
      <c r="BK265" s="77">
        <f>VLOOKUP($H265,'[1]Unit factor_selected'!$F$3:$AC$346,'[1]Unit factor_selected'!AC$1,FALSE)</f>
        <v>4.029137769364E-4</v>
      </c>
    </row>
    <row r="266" spans="2:63" x14ac:dyDescent="0.2">
      <c r="B266" s="61"/>
      <c r="C266" s="40"/>
      <c r="D266" s="61"/>
      <c r="E266" s="121" t="str">
        <f>[1]LCI!W18</f>
        <v>Electricity</v>
      </c>
      <c r="F266" s="63" t="str">
        <f>F133</f>
        <v>market for electricity, medium voltage | electricity, medium voltage | Cutoff</v>
      </c>
      <c r="G266" s="64" t="str">
        <f>G133</f>
        <v>US</v>
      </c>
      <c r="H266" s="3" t="str">
        <f>H133</f>
        <v>c8427d94-a0eb-34c5-b306-c01919d79911</v>
      </c>
      <c r="I266" s="65">
        <f>I236</f>
        <v>0.02</v>
      </c>
      <c r="J266" s="66">
        <f>SUM(I266:I270)</f>
        <v>1</v>
      </c>
      <c r="K266" s="277">
        <v>0</v>
      </c>
      <c r="L266" s="278">
        <v>0</v>
      </c>
      <c r="M266" s="278">
        <v>0</v>
      </c>
      <c r="N266" s="278">
        <v>0</v>
      </c>
      <c r="O266" s="278">
        <v>0</v>
      </c>
      <c r="P266" s="278">
        <v>0</v>
      </c>
      <c r="Q266" s="69">
        <f>'[1]EV proj_BAU'!AF$81*[1]LCI!$Y18</f>
        <v>246.140031614554</v>
      </c>
      <c r="R266" s="278">
        <v>0</v>
      </c>
      <c r="S266" s="278">
        <v>0</v>
      </c>
      <c r="T266" s="278">
        <v>0</v>
      </c>
      <c r="U266" s="278">
        <v>0</v>
      </c>
      <c r="V266" s="278">
        <v>0</v>
      </c>
      <c r="W266" s="278">
        <v>0</v>
      </c>
      <c r="X266" s="278">
        <v>0</v>
      </c>
      <c r="Y266" s="69">
        <f>'[1]EV proj_BAU'!AG$81*[1]LCI!$Y18</f>
        <v>473.35477069466941</v>
      </c>
      <c r="Z266" s="279">
        <v>0</v>
      </c>
      <c r="AA266" s="71">
        <f>$I266*K$266</f>
        <v>0</v>
      </c>
      <c r="AB266" s="72">
        <f t="shared" ref="AB266:AP270" si="150">$I266*L$266</f>
        <v>0</v>
      </c>
      <c r="AC266" s="72">
        <f t="shared" si="150"/>
        <v>0</v>
      </c>
      <c r="AD266" s="72">
        <f t="shared" si="150"/>
        <v>0</v>
      </c>
      <c r="AE266" s="72">
        <f t="shared" si="150"/>
        <v>0</v>
      </c>
      <c r="AF266" s="72">
        <f t="shared" si="150"/>
        <v>0</v>
      </c>
      <c r="AG266" s="73">
        <f t="shared" si="150"/>
        <v>4.9228006322910804</v>
      </c>
      <c r="AH266" s="72">
        <f t="shared" si="150"/>
        <v>0</v>
      </c>
      <c r="AI266" s="72">
        <f t="shared" si="150"/>
        <v>0</v>
      </c>
      <c r="AJ266" s="72">
        <f t="shared" si="150"/>
        <v>0</v>
      </c>
      <c r="AK266" s="72">
        <f t="shared" si="150"/>
        <v>0</v>
      </c>
      <c r="AL266" s="72">
        <f t="shared" si="150"/>
        <v>0</v>
      </c>
      <c r="AM266" s="72">
        <f t="shared" si="150"/>
        <v>0</v>
      </c>
      <c r="AN266" s="72">
        <f t="shared" si="150"/>
        <v>0</v>
      </c>
      <c r="AO266" s="73">
        <f t="shared" si="150"/>
        <v>9.4670954138933876</v>
      </c>
      <c r="AP266" s="74">
        <f t="shared" si="150"/>
        <v>0</v>
      </c>
      <c r="AQ266" s="75" t="str">
        <f>VLOOKUP($H266,'[1]Unit factor_selected'!$F$3:$AC$346,'[1]Unit factor_selected'!H$1,FALSE)</f>
        <v>kWh</v>
      </c>
      <c r="AR266" s="76">
        <f>VLOOKUP($H266,'[1]Unit factor_selected'!$F$3:$AC$346,'[1]Unit factor_selected'!J$1,FALSE)</f>
        <v>0.51356071017077598</v>
      </c>
      <c r="AS266" s="6">
        <f>VLOOKUP($H266,'[1]Unit factor_selected'!$F$3:$AC$346,'[1]Unit factor_selected'!K$1,FALSE)</f>
        <v>9.7980290474973906</v>
      </c>
      <c r="AT266" s="7">
        <f>VLOOKUP($H266,'[1]Unit factor_selected'!$F$3:$AC$346,'[1]Unit factor_selected'!L$1,FALSE)</f>
        <v>1.05044535305605E-3</v>
      </c>
      <c r="AU266" s="5">
        <f>VLOOKUP($H266,'[1]Unit factor_selected'!$F$3:$AC$346,'[1]Unit factor_selected'!M$1,FALSE)</f>
        <v>0.14601518715266901</v>
      </c>
      <c r="AV266" s="7">
        <f>VLOOKUP($H266,'[1]Unit factor_selected'!$F$3:$AC$346,'[1]Unit factor_selected'!N$1,FALSE)</f>
        <v>1.5122761355858E-2</v>
      </c>
      <c r="AW266" s="7">
        <f>VLOOKUP($H266,'[1]Unit factor_selected'!$F$3:$AC$346,'[1]Unit factor_selected'!O$1,FALSE)</f>
        <v>2.91307908682079E-4</v>
      </c>
      <c r="AX266" s="5">
        <f>VLOOKUP($H266,'[1]Unit factor_selected'!$F$3:$AC$346,'[1]Unit factor_selected'!P$1,FALSE)</f>
        <v>0.52160712549542898</v>
      </c>
      <c r="AY266" s="7">
        <f>VLOOKUP($H266,'[1]Unit factor_selected'!$F$3:$AC$346,'[1]Unit factor_selected'!Q$1,FALSE)</f>
        <v>2.1702994608386102E-2</v>
      </c>
      <c r="AZ266" s="5">
        <f>VLOOKUP($H266,'[1]Unit factor_selected'!$F$3:$AC$346,'[1]Unit factor_selected'!R$1,FALSE)</f>
        <v>0.427624273036463</v>
      </c>
      <c r="BA266" s="7">
        <f>VLOOKUP($H266,'[1]Unit factor_selected'!$F$3:$AC$346,'[1]Unit factor_selected'!S$1,FALSE)</f>
        <v>0.10895212603589199</v>
      </c>
      <c r="BB266" s="7">
        <f>VLOOKUP($H266,'[1]Unit factor_selected'!$F$3:$AC$346,'[1]Unit factor_selected'!T$1,FALSE)</f>
        <v>2.4258290731627502E-3</v>
      </c>
      <c r="BC266" s="7">
        <f>VLOOKUP($H266,'[1]Unit factor_selected'!$F$3:$AC$346,'[1]Unit factor_selected'!U$1,FALSE)</f>
        <v>1.98844341438464E-2</v>
      </c>
      <c r="BD266" s="7">
        <f>VLOOKUP($H266,'[1]Unit factor_selected'!$F$3:$AC$346,'[1]Unit factor_selected'!V$1,FALSE)</f>
        <v>2.0768878749921599E-5</v>
      </c>
      <c r="BE266" s="7">
        <f>VLOOKUP($H266,'[1]Unit factor_selected'!$F$3:$AC$346,'[1]Unit factor_selected'!W$1,FALSE)</f>
        <v>4.20143039530467E-4</v>
      </c>
      <c r="BF266" s="7">
        <f>VLOOKUP($H266,'[1]Unit factor_selected'!$F$3:$AC$346,'[1]Unit factor_selected'!X$1,FALSE)</f>
        <v>5.9654327586961995E-4</v>
      </c>
      <c r="BG266" s="7">
        <f>VLOOKUP($H266,'[1]Unit factor_selected'!$F$3:$AC$346,'[1]Unit factor_selected'!Y$1,FALSE)</f>
        <v>6.0959721536207499E-4</v>
      </c>
      <c r="BH266" s="7">
        <f>VLOOKUP($H266,'[1]Unit factor_selected'!$F$3:$AC$346,'[1]Unit factor_selected'!Z$1,FALSE)</f>
        <v>1.9732399390914601E-7</v>
      </c>
      <c r="BI266" s="7">
        <f>VLOOKUP($H266,'[1]Unit factor_selected'!$F$3:$AC$346,'[1]Unit factor_selected'!AA$1,FALSE)</f>
        <v>1.1922869355695501E-3</v>
      </c>
      <c r="BJ266" s="5">
        <f>VLOOKUP($H266,'[1]Unit factor_selected'!$F$3:$AC$346,'[1]Unit factor_selected'!AB$1,FALSE)</f>
        <v>0.35959326900184702</v>
      </c>
      <c r="BK266" s="77">
        <f>VLOOKUP($H266,'[1]Unit factor_selected'!$F$3:$AC$346,'[1]Unit factor_selected'!AC$1,FALSE)</f>
        <v>4.1351653880876303E-3</v>
      </c>
    </row>
    <row r="267" spans="2:63" x14ac:dyDescent="0.2">
      <c r="B267" s="61"/>
      <c r="C267" s="40"/>
      <c r="D267" s="61"/>
      <c r="E267" s="121"/>
      <c r="F267" s="63"/>
      <c r="G267" s="64" t="str">
        <f t="shared" ref="G267:H270" si="151">G134</f>
        <v>CN</v>
      </c>
      <c r="H267" s="3" t="str">
        <f t="shared" si="151"/>
        <v>2f8c8b91-331c-3e43-a127-1c812d3073f6</v>
      </c>
      <c r="I267" s="65">
        <f t="shared" ref="I267:I270" si="152">I237</f>
        <v>0.65</v>
      </c>
      <c r="J267" s="66"/>
      <c r="K267" s="277"/>
      <c r="L267" s="278"/>
      <c r="M267" s="278"/>
      <c r="N267" s="278"/>
      <c r="O267" s="278"/>
      <c r="P267" s="278"/>
      <c r="Q267" s="69"/>
      <c r="R267" s="278"/>
      <c r="S267" s="278"/>
      <c r="T267" s="278"/>
      <c r="U267" s="278"/>
      <c r="V267" s="278"/>
      <c r="W267" s="278"/>
      <c r="X267" s="278"/>
      <c r="Y267" s="69"/>
      <c r="Z267" s="279"/>
      <c r="AA267" s="71">
        <f t="shared" ref="AA267:AA270" si="153">$I267*K$266</f>
        <v>0</v>
      </c>
      <c r="AB267" s="72">
        <f t="shared" si="150"/>
        <v>0</v>
      </c>
      <c r="AC267" s="72">
        <f t="shared" si="150"/>
        <v>0</v>
      </c>
      <c r="AD267" s="72">
        <f t="shared" si="150"/>
        <v>0</v>
      </c>
      <c r="AE267" s="72">
        <f t="shared" si="150"/>
        <v>0</v>
      </c>
      <c r="AF267" s="72">
        <f t="shared" si="150"/>
        <v>0</v>
      </c>
      <c r="AG267" s="73">
        <f t="shared" si="150"/>
        <v>159.9910205494601</v>
      </c>
      <c r="AH267" s="72">
        <f t="shared" si="150"/>
        <v>0</v>
      </c>
      <c r="AI267" s="72">
        <f t="shared" si="150"/>
        <v>0</v>
      </c>
      <c r="AJ267" s="72">
        <f t="shared" si="150"/>
        <v>0</v>
      </c>
      <c r="AK267" s="72">
        <f t="shared" si="150"/>
        <v>0</v>
      </c>
      <c r="AL267" s="72">
        <f t="shared" si="150"/>
        <v>0</v>
      </c>
      <c r="AM267" s="72">
        <f t="shared" si="150"/>
        <v>0</v>
      </c>
      <c r="AN267" s="72">
        <f t="shared" si="150"/>
        <v>0</v>
      </c>
      <c r="AO267" s="73">
        <f t="shared" si="150"/>
        <v>307.68060095153515</v>
      </c>
      <c r="AP267" s="74">
        <f t="shared" si="150"/>
        <v>0</v>
      </c>
      <c r="AQ267" s="75" t="str">
        <f>VLOOKUP($H267,'[1]Unit factor_selected'!$F$3:$AC$346,'[1]Unit factor_selected'!H$1,FALSE)</f>
        <v>kWh</v>
      </c>
      <c r="AR267" s="76">
        <f>VLOOKUP($H267,'[1]Unit factor_selected'!$F$3:$AC$346,'[1]Unit factor_selected'!J$1,FALSE)</f>
        <v>0.68746296560428899</v>
      </c>
      <c r="AS267" s="6">
        <f>VLOOKUP($H267,'[1]Unit factor_selected'!$F$3:$AC$346,'[1]Unit factor_selected'!K$1,FALSE)</f>
        <v>9.7010033787044794</v>
      </c>
      <c r="AT267" s="7">
        <f>VLOOKUP($H267,'[1]Unit factor_selected'!$F$3:$AC$346,'[1]Unit factor_selected'!L$1,FALSE)</f>
        <v>9.9226057000681802E-4</v>
      </c>
      <c r="AU267" s="5">
        <f>VLOOKUP($H267,'[1]Unit factor_selected'!$F$3:$AC$346,'[1]Unit factor_selected'!M$1,FALSE)</f>
        <v>0.148842974490274</v>
      </c>
      <c r="AV267" s="7">
        <f>VLOOKUP($H267,'[1]Unit factor_selected'!$F$3:$AC$346,'[1]Unit factor_selected'!N$1,FALSE)</f>
        <v>1.4762475304844201E-2</v>
      </c>
      <c r="AW267" s="7">
        <f>VLOOKUP($H267,'[1]Unit factor_selected'!$F$3:$AC$346,'[1]Unit factor_selected'!O$1,FALSE)</f>
        <v>1.17912616833355E-4</v>
      </c>
      <c r="AX267" s="5">
        <f>VLOOKUP($H267,'[1]Unit factor_selected'!$F$3:$AC$346,'[1]Unit factor_selected'!P$1,FALSE)</f>
        <v>0.70661367936612995</v>
      </c>
      <c r="AY267" s="7">
        <f>VLOOKUP($H267,'[1]Unit factor_selected'!$F$3:$AC$346,'[1]Unit factor_selected'!Q$1,FALSE)</f>
        <v>2.2040527160046699E-2</v>
      </c>
      <c r="AZ267" s="5">
        <f>VLOOKUP($H267,'[1]Unit factor_selected'!$F$3:$AC$346,'[1]Unit factor_selected'!R$1,FALSE)</f>
        <v>0.33196991561305</v>
      </c>
      <c r="BA267" s="7">
        <f>VLOOKUP($H267,'[1]Unit factor_selected'!$F$3:$AC$346,'[1]Unit factor_selected'!S$1,FALSE)</f>
        <v>9.1474678776494595E-2</v>
      </c>
      <c r="BB267" s="7">
        <f>VLOOKUP($H267,'[1]Unit factor_selected'!$F$3:$AC$346,'[1]Unit factor_selected'!T$1,FALSE)</f>
        <v>1.11973114173334E-3</v>
      </c>
      <c r="BC267" s="7">
        <f>VLOOKUP($H267,'[1]Unit factor_selected'!$F$3:$AC$346,'[1]Unit factor_selected'!U$1,FALSE)</f>
        <v>1.90732781196748E-2</v>
      </c>
      <c r="BD267" s="7">
        <f>VLOOKUP($H267,'[1]Unit factor_selected'!$F$3:$AC$346,'[1]Unit factor_selected'!V$1,FALSE)</f>
        <v>9.2699226365137902E-6</v>
      </c>
      <c r="BE267" s="7">
        <f>VLOOKUP($H267,'[1]Unit factor_selected'!$F$3:$AC$346,'[1]Unit factor_selected'!W$1,FALSE)</f>
        <v>4.5105351350897501E-4</v>
      </c>
      <c r="BF267" s="7">
        <f>VLOOKUP($H267,'[1]Unit factor_selected'!$F$3:$AC$346,'[1]Unit factor_selected'!X$1,FALSE)</f>
        <v>1.8178025091641801E-3</v>
      </c>
      <c r="BG267" s="7">
        <f>VLOOKUP($H267,'[1]Unit factor_selected'!$F$3:$AC$346,'[1]Unit factor_selected'!Y$1,FALSE)</f>
        <v>1.82493150768991E-3</v>
      </c>
      <c r="BH267" s="7">
        <f>VLOOKUP($H267,'[1]Unit factor_selected'!$F$3:$AC$346,'[1]Unit factor_selected'!Z$1,FALSE)</f>
        <v>1.7392652392117499E-7</v>
      </c>
      <c r="BI267" s="7">
        <f>VLOOKUP($H267,'[1]Unit factor_selected'!$F$3:$AC$346,'[1]Unit factor_selected'!AA$1,FALSE)</f>
        <v>2.2210853876581099E-3</v>
      </c>
      <c r="BJ267" s="5">
        <f>VLOOKUP($H267,'[1]Unit factor_selected'!$F$3:$AC$346,'[1]Unit factor_selected'!AB$1,FALSE)</f>
        <v>0.60830408954433701</v>
      </c>
      <c r="BK267" s="77">
        <f>VLOOKUP($H267,'[1]Unit factor_selected'!$F$3:$AC$346,'[1]Unit factor_selected'!AC$1,FALSE)</f>
        <v>2.0768753694455902E-3</v>
      </c>
    </row>
    <row r="268" spans="2:63" x14ac:dyDescent="0.2">
      <c r="B268" s="61"/>
      <c r="C268" s="40"/>
      <c r="D268" s="61"/>
      <c r="E268" s="121"/>
      <c r="F268" s="63"/>
      <c r="G268" s="64" t="str">
        <f t="shared" si="151"/>
        <v>JP</v>
      </c>
      <c r="H268" s="3" t="str">
        <f t="shared" si="151"/>
        <v>dc1099ef-8bc9-38e6-a899-4ebfe8b58820</v>
      </c>
      <c r="I268" s="65">
        <f t="shared" si="152"/>
        <v>0.12</v>
      </c>
      <c r="J268" s="66"/>
      <c r="K268" s="277"/>
      <c r="L268" s="278"/>
      <c r="M268" s="278"/>
      <c r="N268" s="278"/>
      <c r="O268" s="278"/>
      <c r="P268" s="278"/>
      <c r="Q268" s="69"/>
      <c r="R268" s="278"/>
      <c r="S268" s="278"/>
      <c r="T268" s="278"/>
      <c r="U268" s="278"/>
      <c r="V268" s="278"/>
      <c r="W268" s="278"/>
      <c r="X268" s="278"/>
      <c r="Y268" s="69"/>
      <c r="Z268" s="279"/>
      <c r="AA268" s="71">
        <f t="shared" si="153"/>
        <v>0</v>
      </c>
      <c r="AB268" s="72">
        <f t="shared" si="150"/>
        <v>0</v>
      </c>
      <c r="AC268" s="72">
        <f t="shared" si="150"/>
        <v>0</v>
      </c>
      <c r="AD268" s="72">
        <f t="shared" si="150"/>
        <v>0</v>
      </c>
      <c r="AE268" s="72">
        <f t="shared" si="150"/>
        <v>0</v>
      </c>
      <c r="AF268" s="72">
        <f t="shared" si="150"/>
        <v>0</v>
      </c>
      <c r="AG268" s="73">
        <f t="shared" si="150"/>
        <v>29.536803793746479</v>
      </c>
      <c r="AH268" s="72">
        <f t="shared" si="150"/>
        <v>0</v>
      </c>
      <c r="AI268" s="72">
        <f t="shared" si="150"/>
        <v>0</v>
      </c>
      <c r="AJ268" s="72">
        <f t="shared" si="150"/>
        <v>0</v>
      </c>
      <c r="AK268" s="72">
        <f t="shared" si="150"/>
        <v>0</v>
      </c>
      <c r="AL268" s="72">
        <f t="shared" si="150"/>
        <v>0</v>
      </c>
      <c r="AM268" s="72">
        <f t="shared" si="150"/>
        <v>0</v>
      </c>
      <c r="AN268" s="72">
        <f t="shared" si="150"/>
        <v>0</v>
      </c>
      <c r="AO268" s="73">
        <f t="shared" si="150"/>
        <v>56.802572483360329</v>
      </c>
      <c r="AP268" s="74">
        <f t="shared" si="150"/>
        <v>0</v>
      </c>
      <c r="AQ268" s="75" t="str">
        <f>VLOOKUP($H268,'[1]Unit factor_selected'!$F$3:$AC$346,'[1]Unit factor_selected'!H$1,FALSE)</f>
        <v>kWh</v>
      </c>
      <c r="AR268" s="76">
        <f>VLOOKUP($H268,'[1]Unit factor_selected'!$F$3:$AC$346,'[1]Unit factor_selected'!J$1,FALSE)</f>
        <v>0.41450650291678098</v>
      </c>
      <c r="AS268" s="6">
        <f>VLOOKUP($H268,'[1]Unit factor_selected'!$F$3:$AC$346,'[1]Unit factor_selected'!K$1,FALSE)</f>
        <v>8.3367300508058904</v>
      </c>
      <c r="AT268" s="7">
        <f>VLOOKUP($H268,'[1]Unit factor_selected'!$F$3:$AC$346,'[1]Unit factor_selected'!L$1,FALSE)</f>
        <v>4.70337261621905E-4</v>
      </c>
      <c r="AU268" s="5">
        <f>VLOOKUP($H268,'[1]Unit factor_selected'!$F$3:$AC$346,'[1]Unit factor_selected'!M$1,FALSE)</f>
        <v>0.111943226159109</v>
      </c>
      <c r="AV268" s="7">
        <f>VLOOKUP($H268,'[1]Unit factor_selected'!$F$3:$AC$346,'[1]Unit factor_selected'!N$1,FALSE)</f>
        <v>1.25811012052375E-2</v>
      </c>
      <c r="AW268" s="7">
        <f>VLOOKUP($H268,'[1]Unit factor_selected'!$F$3:$AC$346,'[1]Unit factor_selected'!O$1,FALSE)</f>
        <v>8.9372407623357496E-5</v>
      </c>
      <c r="AX268" s="5">
        <f>VLOOKUP($H268,'[1]Unit factor_selected'!$F$3:$AC$346,'[1]Unit factor_selected'!P$1,FALSE)</f>
        <v>0.42140331288079302</v>
      </c>
      <c r="AY268" s="7">
        <f>VLOOKUP($H268,'[1]Unit factor_selected'!$F$3:$AC$346,'[1]Unit factor_selected'!Q$1,FALSE)</f>
        <v>1.5137898085976299E-2</v>
      </c>
      <c r="AZ268" s="5">
        <f>VLOOKUP($H268,'[1]Unit factor_selected'!$F$3:$AC$346,'[1]Unit factor_selected'!R$1,FALSE)</f>
        <v>0.18211602628431001</v>
      </c>
      <c r="BA268" s="7">
        <f>VLOOKUP($H268,'[1]Unit factor_selected'!$F$3:$AC$346,'[1]Unit factor_selected'!S$1,FALSE)</f>
        <v>8.4793123170334994E-2</v>
      </c>
      <c r="BB268" s="7">
        <f>VLOOKUP($H268,'[1]Unit factor_selected'!$F$3:$AC$346,'[1]Unit factor_selected'!T$1,FALSE)</f>
        <v>4.9120726538256897E-3</v>
      </c>
      <c r="BC268" s="7">
        <f>VLOOKUP($H268,'[1]Unit factor_selected'!$F$3:$AC$346,'[1]Unit factor_selected'!U$1,FALSE)</f>
        <v>1.5984857458058499E-2</v>
      </c>
      <c r="BD268" s="7">
        <f>VLOOKUP($H268,'[1]Unit factor_selected'!$F$3:$AC$346,'[1]Unit factor_selected'!V$1,FALSE)</f>
        <v>7.9979898120999704E-6</v>
      </c>
      <c r="BE268" s="7">
        <f>VLOOKUP($H268,'[1]Unit factor_selected'!$F$3:$AC$346,'[1]Unit factor_selected'!W$1,FALSE)</f>
        <v>5.8183001950795903E-4</v>
      </c>
      <c r="BF268" s="7">
        <f>VLOOKUP($H268,'[1]Unit factor_selected'!$F$3:$AC$346,'[1]Unit factor_selected'!X$1,FALSE)</f>
        <v>7.4379576374734803E-4</v>
      </c>
      <c r="BG268" s="7">
        <f>VLOOKUP($H268,'[1]Unit factor_selected'!$F$3:$AC$346,'[1]Unit factor_selected'!Y$1,FALSE)</f>
        <v>7.5874089752607802E-4</v>
      </c>
      <c r="BH268" s="7">
        <f>VLOOKUP($H268,'[1]Unit factor_selected'!$F$3:$AC$346,'[1]Unit factor_selected'!Z$1,FALSE)</f>
        <v>1.3452291425765E-7</v>
      </c>
      <c r="BI268" s="7">
        <f>VLOOKUP($H268,'[1]Unit factor_selected'!$F$3:$AC$346,'[1]Unit factor_selected'!AA$1,FALSE)</f>
        <v>1.35594163646376E-3</v>
      </c>
      <c r="BJ268" s="5">
        <f>VLOOKUP($H268,'[1]Unit factor_selected'!$F$3:$AC$346,'[1]Unit factor_selected'!AB$1,FALSE)</f>
        <v>0.47061637305181098</v>
      </c>
      <c r="BK268" s="77">
        <f>VLOOKUP($H268,'[1]Unit factor_selected'!$F$3:$AC$346,'[1]Unit factor_selected'!AC$1,FALSE)</f>
        <v>1.6840278154762599E-3</v>
      </c>
    </row>
    <row r="269" spans="2:63" x14ac:dyDescent="0.2">
      <c r="B269" s="61"/>
      <c r="C269" s="40"/>
      <c r="D269" s="61"/>
      <c r="E269" s="121"/>
      <c r="F269" s="63"/>
      <c r="G269" s="64" t="str">
        <f t="shared" si="151"/>
        <v>KR</v>
      </c>
      <c r="H269" s="3" t="str">
        <f t="shared" si="151"/>
        <v>2fcc8944-1021-3349-ace4-288efc955cd1</v>
      </c>
      <c r="I269" s="65">
        <f t="shared" si="152"/>
        <v>0.04</v>
      </c>
      <c r="J269" s="66"/>
      <c r="K269" s="277"/>
      <c r="L269" s="278"/>
      <c r="M269" s="278"/>
      <c r="N269" s="278"/>
      <c r="O269" s="278"/>
      <c r="P269" s="278"/>
      <c r="Q269" s="69"/>
      <c r="R269" s="278"/>
      <c r="S269" s="278"/>
      <c r="T269" s="278"/>
      <c r="U269" s="278"/>
      <c r="V269" s="278"/>
      <c r="W269" s="278"/>
      <c r="X269" s="278"/>
      <c r="Y269" s="69"/>
      <c r="Z269" s="279"/>
      <c r="AA269" s="71">
        <f t="shared" si="153"/>
        <v>0</v>
      </c>
      <c r="AB269" s="72">
        <f t="shared" si="150"/>
        <v>0</v>
      </c>
      <c r="AC269" s="72">
        <f t="shared" si="150"/>
        <v>0</v>
      </c>
      <c r="AD269" s="72">
        <f t="shared" si="150"/>
        <v>0</v>
      </c>
      <c r="AE269" s="72">
        <f t="shared" si="150"/>
        <v>0</v>
      </c>
      <c r="AF269" s="72">
        <f t="shared" si="150"/>
        <v>0</v>
      </c>
      <c r="AG269" s="73">
        <f t="shared" si="150"/>
        <v>9.8456012645821609</v>
      </c>
      <c r="AH269" s="72">
        <f t="shared" si="150"/>
        <v>0</v>
      </c>
      <c r="AI269" s="72">
        <f t="shared" si="150"/>
        <v>0</v>
      </c>
      <c r="AJ269" s="72">
        <f t="shared" si="150"/>
        <v>0</v>
      </c>
      <c r="AK269" s="72">
        <f t="shared" si="150"/>
        <v>0</v>
      </c>
      <c r="AL269" s="72">
        <f t="shared" si="150"/>
        <v>0</v>
      </c>
      <c r="AM269" s="72">
        <f t="shared" si="150"/>
        <v>0</v>
      </c>
      <c r="AN269" s="72">
        <f t="shared" si="150"/>
        <v>0</v>
      </c>
      <c r="AO269" s="73">
        <f t="shared" si="150"/>
        <v>18.934190827786775</v>
      </c>
      <c r="AP269" s="74">
        <f t="shared" si="150"/>
        <v>0</v>
      </c>
      <c r="AQ269" s="75" t="str">
        <f>VLOOKUP($H269,'[1]Unit factor_selected'!$F$3:$AC$346,'[1]Unit factor_selected'!H$1,FALSE)</f>
        <v>kWh</v>
      </c>
      <c r="AR269" s="76">
        <f>VLOOKUP($H269,'[1]Unit factor_selected'!$F$3:$AC$346,'[1]Unit factor_selected'!J$1,FALSE)</f>
        <v>0.44882419692131298</v>
      </c>
      <c r="AS269" s="6">
        <f>VLOOKUP($H269,'[1]Unit factor_selected'!$F$3:$AC$346,'[1]Unit factor_selected'!K$1,FALSE)</f>
        <v>10.6797594704434</v>
      </c>
      <c r="AT269" s="7">
        <f>VLOOKUP($H269,'[1]Unit factor_selected'!$F$3:$AC$346,'[1]Unit factor_selected'!L$1,FALSE)</f>
        <v>4.9265264292420302E-4</v>
      </c>
      <c r="AU269" s="5">
        <f>VLOOKUP($H269,'[1]Unit factor_selected'!$F$3:$AC$346,'[1]Unit factor_selected'!M$1,FALSE)</f>
        <v>0.12623149246165999</v>
      </c>
      <c r="AV269" s="7">
        <f>VLOOKUP($H269,'[1]Unit factor_selected'!$F$3:$AC$346,'[1]Unit factor_selected'!N$1,FALSE)</f>
        <v>1.6968609446120098E-2</v>
      </c>
      <c r="AW269" s="7">
        <f>VLOOKUP($H269,'[1]Unit factor_selected'!$F$3:$AC$346,'[1]Unit factor_selected'!O$1,FALSE)</f>
        <v>2.7405747398636201E-4</v>
      </c>
      <c r="AX269" s="5">
        <f>VLOOKUP($H269,'[1]Unit factor_selected'!$F$3:$AC$346,'[1]Unit factor_selected'!P$1,FALSE)</f>
        <v>0.45253492451686</v>
      </c>
      <c r="AY269" s="7">
        <f>VLOOKUP($H269,'[1]Unit factor_selected'!$F$3:$AC$346,'[1]Unit factor_selected'!Q$1,FALSE)</f>
        <v>2.48684596265452E-2</v>
      </c>
      <c r="AZ269" s="5">
        <f>VLOOKUP($H269,'[1]Unit factor_selected'!$F$3:$AC$346,'[1]Unit factor_selected'!R$1,FALSE)</f>
        <v>0.42508296115309102</v>
      </c>
      <c r="BA269" s="7">
        <f>VLOOKUP($H269,'[1]Unit factor_selected'!$F$3:$AC$346,'[1]Unit factor_selected'!S$1,FALSE)</f>
        <v>0.191914630710534</v>
      </c>
      <c r="BB269" s="7">
        <f>VLOOKUP($H269,'[1]Unit factor_selected'!$F$3:$AC$346,'[1]Unit factor_selected'!T$1,FALSE)</f>
        <v>8.9421744425186196E-3</v>
      </c>
      <c r="BC269" s="7">
        <f>VLOOKUP($H269,'[1]Unit factor_selected'!$F$3:$AC$346,'[1]Unit factor_selected'!U$1,FALSE)</f>
        <v>2.2227062220125101E-2</v>
      </c>
      <c r="BD269" s="7">
        <f>VLOOKUP($H269,'[1]Unit factor_selected'!$F$3:$AC$346,'[1]Unit factor_selected'!V$1,FALSE)</f>
        <v>2.0839885011706401E-5</v>
      </c>
      <c r="BE269" s="7">
        <f>VLOOKUP($H269,'[1]Unit factor_selected'!$F$3:$AC$346,'[1]Unit factor_selected'!W$1,FALSE)</f>
        <v>5.9720515722452502E-4</v>
      </c>
      <c r="BF269" s="7">
        <f>VLOOKUP($H269,'[1]Unit factor_selected'!$F$3:$AC$346,'[1]Unit factor_selected'!X$1,FALSE)</f>
        <v>9.57080591438114E-4</v>
      </c>
      <c r="BG269" s="7">
        <f>VLOOKUP($H269,'[1]Unit factor_selected'!$F$3:$AC$346,'[1]Unit factor_selected'!Y$1,FALSE)</f>
        <v>9.6987712976880503E-4</v>
      </c>
      <c r="BH269" s="7">
        <f>VLOOKUP($H269,'[1]Unit factor_selected'!$F$3:$AC$346,'[1]Unit factor_selected'!Z$1,FALSE)</f>
        <v>1.6228126937245899E-7</v>
      </c>
      <c r="BI269" s="7">
        <f>VLOOKUP($H269,'[1]Unit factor_selected'!$F$3:$AC$346,'[1]Unit factor_selected'!AA$1,FALSE)</f>
        <v>8.2713932894040601E-4</v>
      </c>
      <c r="BJ269" s="5">
        <f>VLOOKUP($H269,'[1]Unit factor_selected'!$F$3:$AC$346,'[1]Unit factor_selected'!AB$1,FALSE)</f>
        <v>0.51620363771325195</v>
      </c>
      <c r="BK269" s="77">
        <f>VLOOKUP($H269,'[1]Unit factor_selected'!$F$3:$AC$346,'[1]Unit factor_selected'!AC$1,FALSE)</f>
        <v>3.0323563137813099E-3</v>
      </c>
    </row>
    <row r="270" spans="2:63" x14ac:dyDescent="0.2">
      <c r="B270" s="61"/>
      <c r="C270" s="40"/>
      <c r="D270" s="61"/>
      <c r="E270" s="121"/>
      <c r="F270" s="63"/>
      <c r="G270" s="64" t="str">
        <f t="shared" si="151"/>
        <v>RER</v>
      </c>
      <c r="H270" s="3">
        <f t="shared" si="151"/>
        <v>0</v>
      </c>
      <c r="I270" s="65">
        <f t="shared" si="152"/>
        <v>0.17</v>
      </c>
      <c r="J270" s="66"/>
      <c r="K270" s="277"/>
      <c r="L270" s="278"/>
      <c r="M270" s="278"/>
      <c r="N270" s="278"/>
      <c r="O270" s="278"/>
      <c r="P270" s="278"/>
      <c r="Q270" s="69"/>
      <c r="R270" s="278"/>
      <c r="S270" s="278"/>
      <c r="T270" s="278"/>
      <c r="U270" s="278"/>
      <c r="V270" s="278"/>
      <c r="W270" s="278"/>
      <c r="X270" s="278"/>
      <c r="Y270" s="69"/>
      <c r="Z270" s="279"/>
      <c r="AA270" s="71">
        <f t="shared" si="153"/>
        <v>0</v>
      </c>
      <c r="AB270" s="72">
        <f t="shared" si="150"/>
        <v>0</v>
      </c>
      <c r="AC270" s="72">
        <f t="shared" si="150"/>
        <v>0</v>
      </c>
      <c r="AD270" s="72">
        <f t="shared" si="150"/>
        <v>0</v>
      </c>
      <c r="AE270" s="72">
        <f t="shared" si="150"/>
        <v>0</v>
      </c>
      <c r="AF270" s="72">
        <f t="shared" si="150"/>
        <v>0</v>
      </c>
      <c r="AG270" s="73">
        <f t="shared" si="150"/>
        <v>41.843805374474186</v>
      </c>
      <c r="AH270" s="72">
        <f t="shared" si="150"/>
        <v>0</v>
      </c>
      <c r="AI270" s="72">
        <f t="shared" si="150"/>
        <v>0</v>
      </c>
      <c r="AJ270" s="72">
        <f t="shared" si="150"/>
        <v>0</v>
      </c>
      <c r="AK270" s="72">
        <f t="shared" si="150"/>
        <v>0</v>
      </c>
      <c r="AL270" s="72">
        <f t="shared" si="150"/>
        <v>0</v>
      </c>
      <c r="AM270" s="72">
        <f t="shared" si="150"/>
        <v>0</v>
      </c>
      <c r="AN270" s="72">
        <f t="shared" si="150"/>
        <v>0</v>
      </c>
      <c r="AO270" s="73">
        <f t="shared" si="150"/>
        <v>80.47031101809381</v>
      </c>
      <c r="AP270" s="74">
        <f t="shared" si="150"/>
        <v>0</v>
      </c>
      <c r="AQ270" s="75" t="str">
        <f>VLOOKUP($H270,'[1]Unit factor_selected'!$F$3:$AC$346,'[1]Unit factor_selected'!H$1,FALSE)</f>
        <v>kWh</v>
      </c>
      <c r="AR270" s="76">
        <f>VLOOKUP($H270,'[1]Unit factor_selected'!$F$3:$AC$346,'[1]Unit factor_selected'!J$1,FALSE)</f>
        <v>0.21957146944853601</v>
      </c>
      <c r="AS270" s="6">
        <f>VLOOKUP($H270,'[1]Unit factor_selected'!$F$3:$AC$346,'[1]Unit factor_selected'!K$1,FALSE)</f>
        <v>7.0862201970238701</v>
      </c>
      <c r="AT270" s="7">
        <f>VLOOKUP($H270,'[1]Unit factor_selected'!$F$3:$AC$346,'[1]Unit factor_selected'!L$1,FALSE)</f>
        <v>8.3772731763599921E-5</v>
      </c>
      <c r="AU270" s="5">
        <f>VLOOKUP($H270,'[1]Unit factor_selected'!$F$3:$AC$346,'[1]Unit factor_selected'!M$1,FALSE)</f>
        <v>6.70359680813368E-2</v>
      </c>
      <c r="AV270" s="7">
        <f>VLOOKUP($H270,'[1]Unit factor_selected'!$F$3:$AC$346,'[1]Unit factor_selected'!N$1,FALSE)</f>
        <v>1.4266749439454635E-2</v>
      </c>
      <c r="AW270" s="7">
        <f>VLOOKUP($H270,'[1]Unit factor_selected'!$F$3:$AC$346,'[1]Unit factor_selected'!O$1,FALSE)</f>
        <v>1.7149187688680467E-4</v>
      </c>
      <c r="AX270" s="5">
        <f>VLOOKUP($H270,'[1]Unit factor_selected'!$F$3:$AC$346,'[1]Unit factor_selected'!P$1,FALSE)</f>
        <v>0.22332948822621831</v>
      </c>
      <c r="AY270" s="7">
        <f>VLOOKUP($H270,'[1]Unit factor_selected'!$F$3:$AC$346,'[1]Unit factor_selected'!Q$1,FALSE)</f>
        <v>1.7528206718914665E-2</v>
      </c>
      <c r="AZ270" s="5">
        <f>VLOOKUP($H270,'[1]Unit factor_selected'!$F$3:$AC$346,'[1]Unit factor_selected'!R$1,FALSE)</f>
        <v>0.24292780895591501</v>
      </c>
      <c r="BA270" s="7">
        <f>VLOOKUP($H270,'[1]Unit factor_selected'!$F$3:$AC$346,'[1]Unit factor_selected'!S$1,FALSE)</f>
        <v>6.1311111138674372E-2</v>
      </c>
      <c r="BB270" s="7">
        <f>VLOOKUP($H270,'[1]Unit factor_selected'!$F$3:$AC$346,'[1]Unit factor_selected'!T$1,FALSE)</f>
        <v>8.6136377138703001E-3</v>
      </c>
      <c r="BC270" s="7">
        <f>VLOOKUP($H270,'[1]Unit factor_selected'!$F$3:$AC$346,'[1]Unit factor_selected'!U$1,FALSE)</f>
        <v>1.8263804873492769E-2</v>
      </c>
      <c r="BD270" s="7">
        <f>VLOOKUP($H270,'[1]Unit factor_selected'!$F$3:$AC$346,'[1]Unit factor_selected'!V$1,FALSE)</f>
        <v>1.2041369103710334E-5</v>
      </c>
      <c r="BE270" s="7">
        <f>VLOOKUP($H270,'[1]Unit factor_selected'!$F$3:$AC$346,'[1]Unit factor_selected'!W$1,FALSE)</f>
        <v>5.1752647425555532E-4</v>
      </c>
      <c r="BF270" s="7">
        <f>VLOOKUP($H270,'[1]Unit factor_selected'!$F$3:$AC$346,'[1]Unit factor_selected'!X$1,FALSE)</f>
        <v>9.5976832614757729E-5</v>
      </c>
      <c r="BG270" s="7">
        <f>VLOOKUP($H270,'[1]Unit factor_selected'!$F$3:$AC$346,'[1]Unit factor_selected'!Y$1,FALSE)</f>
        <v>1.0406939694266351E-4</v>
      </c>
      <c r="BH270" s="7">
        <f>VLOOKUP($H270,'[1]Unit factor_selected'!$F$3:$AC$346,'[1]Unit factor_selected'!Z$1,FALSE)</f>
        <v>1.4849161471338802E-7</v>
      </c>
      <c r="BI270" s="7">
        <f>VLOOKUP($H270,'[1]Unit factor_selected'!$F$3:$AC$346,'[1]Unit factor_selected'!AA$1,FALSE)</f>
        <v>1.9100570584220264E-4</v>
      </c>
      <c r="BJ270" s="5">
        <f>VLOOKUP($H270,'[1]Unit factor_selected'!$F$3:$AC$346,'[1]Unit factor_selected'!AB$1,FALSE)</f>
        <v>0.403963453734209</v>
      </c>
      <c r="BK270" s="77">
        <f>VLOOKUP($H270,'[1]Unit factor_selected'!$F$3:$AC$346,'[1]Unit factor_selected'!AC$1,FALSE)</f>
        <v>2.2325972022637624E-3</v>
      </c>
    </row>
    <row r="271" spans="2:63" x14ac:dyDescent="0.2">
      <c r="B271" s="61"/>
      <c r="C271" s="40"/>
      <c r="D271" s="61"/>
      <c r="E271" s="276" t="s">
        <v>39</v>
      </c>
      <c r="F271" s="203" t="str">
        <f>'[1]Unit factor_selected'!D342</f>
        <v>Waste treatment for LiTFSI</v>
      </c>
      <c r="G271" s="64" t="str">
        <f>'[1]Unit factor_selected'!E342</f>
        <v>GLO</v>
      </c>
      <c r="H271" s="3" t="str">
        <f>'[1]Unit factor_selected'!F342</f>
        <v>bf898e2e-964e-4959-af0e-9e143adaf72e</v>
      </c>
      <c r="I271" s="65">
        <v>1</v>
      </c>
      <c r="J271" s="65">
        <f t="shared" ref="J271:J275" si="154">I271</f>
        <v>1</v>
      </c>
      <c r="K271" s="280">
        <v>0</v>
      </c>
      <c r="L271" s="281">
        <v>0</v>
      </c>
      <c r="M271" s="281">
        <v>0</v>
      </c>
      <c r="N271" s="281">
        <v>0</v>
      </c>
      <c r="O271" s="281">
        <v>0</v>
      </c>
      <c r="P271" s="281">
        <v>0</v>
      </c>
      <c r="Q271" s="104">
        <f>'[1]EV proj_BAU'!AF81</f>
        <v>5.8146519480889651</v>
      </c>
      <c r="R271" s="281">
        <v>0</v>
      </c>
      <c r="S271" s="281">
        <v>0</v>
      </c>
      <c r="T271" s="281">
        <v>0</v>
      </c>
      <c r="U271" s="281">
        <v>0</v>
      </c>
      <c r="V271" s="281">
        <v>0</v>
      </c>
      <c r="W271" s="281">
        <v>0</v>
      </c>
      <c r="X271" s="281">
        <v>0</v>
      </c>
      <c r="Y271" s="104">
        <f>'[1]EV proj_BAU'!AG81</f>
        <v>11.182225099682723</v>
      </c>
      <c r="Z271" s="282">
        <v>0</v>
      </c>
      <c r="AA271" s="71">
        <f>$I271*K271</f>
        <v>0</v>
      </c>
      <c r="AB271" s="72">
        <f t="shared" ref="AB271:AP275" si="155">$I271*L271</f>
        <v>0</v>
      </c>
      <c r="AC271" s="72">
        <f t="shared" si="155"/>
        <v>0</v>
      </c>
      <c r="AD271" s="72">
        <f t="shared" si="155"/>
        <v>0</v>
      </c>
      <c r="AE271" s="72">
        <f t="shared" si="155"/>
        <v>0</v>
      </c>
      <c r="AF271" s="72">
        <f t="shared" si="155"/>
        <v>0</v>
      </c>
      <c r="AG271" s="73">
        <f t="shared" si="155"/>
        <v>5.8146519480889651</v>
      </c>
      <c r="AH271" s="72">
        <f t="shared" si="155"/>
        <v>0</v>
      </c>
      <c r="AI271" s="72">
        <f t="shared" si="155"/>
        <v>0</v>
      </c>
      <c r="AJ271" s="72">
        <f t="shared" si="155"/>
        <v>0</v>
      </c>
      <c r="AK271" s="72">
        <f t="shared" si="155"/>
        <v>0</v>
      </c>
      <c r="AL271" s="72">
        <f t="shared" si="155"/>
        <v>0</v>
      </c>
      <c r="AM271" s="72">
        <f t="shared" si="155"/>
        <v>0</v>
      </c>
      <c r="AN271" s="72">
        <f t="shared" si="155"/>
        <v>0</v>
      </c>
      <c r="AO271" s="73">
        <f t="shared" si="155"/>
        <v>11.182225099682723</v>
      </c>
      <c r="AP271" s="74">
        <f t="shared" si="155"/>
        <v>0</v>
      </c>
      <c r="AQ271" s="75" t="str">
        <f>VLOOKUP($H271,'[1]Unit factor_selected'!$F$3:$AC$346,'[1]Unit factor_selected'!H$1,FALSE)</f>
        <v>kg</v>
      </c>
      <c r="AR271" s="76">
        <f>VLOOKUP($H271,'[1]Unit factor_selected'!$F$3:$AC$346,'[1]Unit factor_selected'!J$1,FALSE)</f>
        <v>1.5890500000000001E-3</v>
      </c>
      <c r="AS271" s="6">
        <f>VLOOKUP($H271,'[1]Unit factor_selected'!$F$3:$AC$346,'[1]Unit factor_selected'!K$1,FALSE)</f>
        <v>0</v>
      </c>
      <c r="AT271" s="7">
        <f>VLOOKUP($H271,'[1]Unit factor_selected'!$F$3:$AC$346,'[1]Unit factor_selected'!L$1,FALSE)</f>
        <v>1.0831E-4</v>
      </c>
      <c r="AU271" s="5">
        <f>VLOOKUP($H271,'[1]Unit factor_selected'!$F$3:$AC$346,'[1]Unit factor_selected'!M$1,FALSE)</f>
        <v>0</v>
      </c>
      <c r="AV271" s="7">
        <f>VLOOKUP($H271,'[1]Unit factor_selected'!$F$3:$AC$346,'[1]Unit factor_selected'!N$1,FALSE)</f>
        <v>0</v>
      </c>
      <c r="AW271" s="7">
        <f>VLOOKUP($H271,'[1]Unit factor_selected'!$F$3:$AC$346,'[1]Unit factor_selected'!O$1,FALSE)</f>
        <v>0</v>
      </c>
      <c r="AX271" s="5">
        <f>VLOOKUP($H271,'[1]Unit factor_selected'!$F$3:$AC$346,'[1]Unit factor_selected'!P$1,FALSE)</f>
        <v>1.7714E-3</v>
      </c>
      <c r="AY271" s="7">
        <f>VLOOKUP($H271,'[1]Unit factor_selected'!$F$3:$AC$346,'[1]Unit factor_selected'!Q$1,FALSE)</f>
        <v>0</v>
      </c>
      <c r="AZ271" s="5">
        <f>VLOOKUP($H271,'[1]Unit factor_selected'!$F$3:$AC$346,'[1]Unit factor_selected'!R$1,FALSE)</f>
        <v>0</v>
      </c>
      <c r="BA271" s="7">
        <f>VLOOKUP($H271,'[1]Unit factor_selected'!$F$3:$AC$346,'[1]Unit factor_selected'!S$1,FALSE)</f>
        <v>0</v>
      </c>
      <c r="BB271" s="7">
        <f>VLOOKUP($H271,'[1]Unit factor_selected'!$F$3:$AC$346,'[1]Unit factor_selected'!T$1,FALSE)</f>
        <v>0</v>
      </c>
      <c r="BC271" s="7">
        <f>VLOOKUP($H271,'[1]Unit factor_selected'!$F$3:$AC$346,'[1]Unit factor_selected'!U$1,FALSE)</f>
        <v>0</v>
      </c>
      <c r="BD271" s="7">
        <f>VLOOKUP($H271,'[1]Unit factor_selected'!$F$3:$AC$346,'[1]Unit factor_selected'!V$1,FALSE)</f>
        <v>0</v>
      </c>
      <c r="BE271" s="7">
        <f>VLOOKUP($H271,'[1]Unit factor_selected'!$F$3:$AC$346,'[1]Unit factor_selected'!W$1,FALSE)</f>
        <v>0</v>
      </c>
      <c r="BF271" s="7">
        <f>VLOOKUP($H271,'[1]Unit factor_selected'!$F$3:$AC$346,'[1]Unit factor_selected'!X$1,FALSE)</f>
        <v>0</v>
      </c>
      <c r="BG271" s="7">
        <f>VLOOKUP($H271,'[1]Unit factor_selected'!$F$3:$AC$346,'[1]Unit factor_selected'!Y$1,FALSE)</f>
        <v>0</v>
      </c>
      <c r="BH271" s="7">
        <f>VLOOKUP($H271,'[1]Unit factor_selected'!$F$3:$AC$346,'[1]Unit factor_selected'!Z$1,FALSE)</f>
        <v>0</v>
      </c>
      <c r="BI271" s="7">
        <f>VLOOKUP($H271,'[1]Unit factor_selected'!$F$3:$AC$346,'[1]Unit factor_selected'!AA$1,FALSE)</f>
        <v>5.7391999999999903E-4</v>
      </c>
      <c r="BJ271" s="5">
        <f>VLOOKUP($H271,'[1]Unit factor_selected'!$F$3:$AC$346,'[1]Unit factor_selected'!AB$1,FALSE)</f>
        <v>0</v>
      </c>
      <c r="BK271" s="77">
        <f>VLOOKUP($H271,'[1]Unit factor_selected'!$F$3:$AC$346,'[1]Unit factor_selected'!AC$1,FALSE)</f>
        <v>0</v>
      </c>
    </row>
    <row r="272" spans="2:63" x14ac:dyDescent="0.2">
      <c r="B272" s="61"/>
      <c r="C272" s="40"/>
      <c r="D272" s="78"/>
      <c r="E272" s="283" t="str">
        <f>'[1]Unit factor_selected'!C325</f>
        <v>Wastewater treatment, solvent mixture</v>
      </c>
      <c r="F272" s="284" t="str">
        <f>'[1]Unit factor_selected'!D325</f>
        <v>treatment of spent solvent mixture, hazardous waste incineration | spent solvent mixture | Cutoff, U</v>
      </c>
      <c r="G272" s="80" t="str">
        <f>'[1]Unit factor_selected'!E325</f>
        <v>RoW</v>
      </c>
      <c r="H272" s="147" t="str">
        <f>'[1]Unit factor_selected'!F325</f>
        <v>42cb8897-4071-32e8-975d-a0d0c31c21c4</v>
      </c>
      <c r="I272" s="82">
        <v>1</v>
      </c>
      <c r="J272" s="82">
        <f t="shared" si="154"/>
        <v>1</v>
      </c>
      <c r="K272" s="285">
        <v>0</v>
      </c>
      <c r="L272" s="286">
        <v>0</v>
      </c>
      <c r="M272" s="286">
        <v>0</v>
      </c>
      <c r="N272" s="286">
        <v>0</v>
      </c>
      <c r="O272" s="286">
        <v>0</v>
      </c>
      <c r="P272" s="286">
        <v>0</v>
      </c>
      <c r="Q272" s="109">
        <f>'[1]EV proj_BAU'!AF$81*[1]LCI!$Y25</f>
        <v>20.740863498833338</v>
      </c>
      <c r="R272" s="286">
        <v>0</v>
      </c>
      <c r="S272" s="286">
        <v>0</v>
      </c>
      <c r="T272" s="286">
        <v>0</v>
      </c>
      <c r="U272" s="286">
        <v>0</v>
      </c>
      <c r="V272" s="286">
        <v>0</v>
      </c>
      <c r="W272" s="286">
        <v>0</v>
      </c>
      <c r="X272" s="286">
        <v>0</v>
      </c>
      <c r="Y272" s="109">
        <f>'[1]EV proj_BAU'!AG$81*[1]LCI!$Y25</f>
        <v>39.886996930568273</v>
      </c>
      <c r="Z272" s="287">
        <v>0</v>
      </c>
      <c r="AA272" s="88">
        <f t="shared" ref="AA272:AA275" si="156">$I272*K272</f>
        <v>0</v>
      </c>
      <c r="AB272" s="89">
        <f t="shared" si="155"/>
        <v>0</v>
      </c>
      <c r="AC272" s="89">
        <f t="shared" si="155"/>
        <v>0</v>
      </c>
      <c r="AD272" s="89">
        <f t="shared" si="155"/>
        <v>0</v>
      </c>
      <c r="AE272" s="89">
        <f t="shared" si="155"/>
        <v>0</v>
      </c>
      <c r="AF272" s="89">
        <f t="shared" si="155"/>
        <v>0</v>
      </c>
      <c r="AG272" s="35">
        <f t="shared" si="155"/>
        <v>20.740863498833338</v>
      </c>
      <c r="AH272" s="89">
        <f t="shared" si="155"/>
        <v>0</v>
      </c>
      <c r="AI272" s="89">
        <f t="shared" si="155"/>
        <v>0</v>
      </c>
      <c r="AJ272" s="89">
        <f t="shared" si="155"/>
        <v>0</v>
      </c>
      <c r="AK272" s="89">
        <f t="shared" si="155"/>
        <v>0</v>
      </c>
      <c r="AL272" s="89">
        <f t="shared" si="155"/>
        <v>0</v>
      </c>
      <c r="AM272" s="89">
        <f t="shared" si="155"/>
        <v>0</v>
      </c>
      <c r="AN272" s="89">
        <f t="shared" si="155"/>
        <v>0</v>
      </c>
      <c r="AO272" s="35">
        <f t="shared" si="155"/>
        <v>39.886996930568273</v>
      </c>
      <c r="AP272" s="90">
        <f t="shared" si="155"/>
        <v>0</v>
      </c>
      <c r="AQ272" s="91" t="str">
        <f>VLOOKUP($H272,'[1]Unit factor_selected'!$F$3:$AC$346,'[1]Unit factor_selected'!H$1,FALSE)</f>
        <v>kg</v>
      </c>
      <c r="AR272" s="92">
        <f>VLOOKUP($H272,'[1]Unit factor_selected'!$F$3:$AC$346,'[1]Unit factor_selected'!J$1,FALSE)</f>
        <v>1.9624210989999999</v>
      </c>
      <c r="AS272" s="93">
        <f>VLOOKUP($H272,'[1]Unit factor_selected'!$F$3:$AC$346,'[1]Unit factor_selected'!K$1,FALSE)</f>
        <v>3.1329685760000001</v>
      </c>
      <c r="AT272" s="94">
        <f>VLOOKUP($H272,'[1]Unit factor_selected'!$F$3:$AC$346,'[1]Unit factor_selected'!L$1,FALSE)</f>
        <v>3.2232099999999998E-4</v>
      </c>
      <c r="AU272" s="95">
        <f>VLOOKUP($H272,'[1]Unit factor_selected'!$F$3:$AC$346,'[1]Unit factor_selected'!M$1,FALSE)</f>
        <v>6.2159803999999999E-2</v>
      </c>
      <c r="AV272" s="94">
        <f>VLOOKUP($H272,'[1]Unit factor_selected'!$F$3:$AC$346,'[1]Unit factor_selected'!N$1,FALSE)</f>
        <v>5.5838440000000001E-3</v>
      </c>
      <c r="AW272" s="94">
        <f>VLOOKUP($H272,'[1]Unit factor_selected'!$F$3:$AC$346,'[1]Unit factor_selected'!O$1,FALSE)</f>
        <v>2.7422299999999998E-4</v>
      </c>
      <c r="AX272" s="95">
        <f>VLOOKUP($H272,'[1]Unit factor_selected'!$F$3:$AC$346,'[1]Unit factor_selected'!P$1,FALSE)</f>
        <v>1.965291428</v>
      </c>
      <c r="AY272" s="94">
        <f>VLOOKUP($H272,'[1]Unit factor_selected'!$F$3:$AC$346,'[1]Unit factor_selected'!Q$1,FALSE)</f>
        <v>1.2566693E-2</v>
      </c>
      <c r="AZ272" s="95">
        <f>VLOOKUP($H272,'[1]Unit factor_selected'!$F$3:$AC$346,'[1]Unit factor_selected'!R$1,FALSE)</f>
        <v>0.13457923999999999</v>
      </c>
      <c r="BA272" s="94">
        <f>VLOOKUP($H272,'[1]Unit factor_selected'!$F$3:$AC$346,'[1]Unit factor_selected'!S$1,FALSE)</f>
        <v>8.8754539999999996E-3</v>
      </c>
      <c r="BB272" s="94">
        <f>VLOOKUP($H272,'[1]Unit factor_selected'!$F$3:$AC$346,'[1]Unit factor_selected'!T$1,FALSE)</f>
        <v>2.0673829999999999E-3</v>
      </c>
      <c r="BC272" s="94">
        <f>VLOOKUP($H272,'[1]Unit factor_selected'!$F$3:$AC$346,'[1]Unit factor_selected'!U$1,FALSE)</f>
        <v>7.5143329999999998E-3</v>
      </c>
      <c r="BD272" s="94">
        <f>VLOOKUP($H272,'[1]Unit factor_selected'!$F$3:$AC$346,'[1]Unit factor_selected'!V$1,FALSE)</f>
        <v>3.7599999999999999E-5</v>
      </c>
      <c r="BE272" s="94">
        <f>VLOOKUP($H272,'[1]Unit factor_selected'!$F$3:$AC$346,'[1]Unit factor_selected'!W$1,FALSE)</f>
        <v>5.9894199999999999E-4</v>
      </c>
      <c r="BF272" s="94">
        <f>VLOOKUP($H272,'[1]Unit factor_selected'!$F$3:$AC$346,'[1]Unit factor_selected'!X$1,FALSE)</f>
        <v>7.8458300000000005E-4</v>
      </c>
      <c r="BG272" s="94">
        <f>VLOOKUP($H272,'[1]Unit factor_selected'!$F$3:$AC$346,'[1]Unit factor_selected'!Y$1,FALSE)</f>
        <v>7.92953E-4</v>
      </c>
      <c r="BH272" s="94">
        <f>VLOOKUP($H272,'[1]Unit factor_selected'!$F$3:$AC$346,'[1]Unit factor_selected'!Z$1,FALSE)</f>
        <v>5.2099999999999997E-7</v>
      </c>
      <c r="BI272" s="94">
        <f>VLOOKUP($H272,'[1]Unit factor_selected'!$F$3:$AC$346,'[1]Unit factor_selected'!AA$1,FALSE)</f>
        <v>7.1150599999999999E-4</v>
      </c>
      <c r="BJ272" s="95">
        <f>VLOOKUP($H272,'[1]Unit factor_selected'!$F$3:$AC$346,'[1]Unit factor_selected'!AB$1,FALSE)</f>
        <v>0.47500002000000002</v>
      </c>
      <c r="BK272" s="96">
        <f>VLOOKUP($H272,'[1]Unit factor_selected'!$F$3:$AC$346,'[1]Unit factor_selected'!AC$1,FALSE)</f>
        <v>2.5981469999999999E-3</v>
      </c>
    </row>
    <row r="273" spans="2:63" x14ac:dyDescent="0.2">
      <c r="B273" s="61"/>
      <c r="C273" s="40"/>
      <c r="D273" s="39" t="s">
        <v>40</v>
      </c>
      <c r="E273" s="272" t="str">
        <f>[1]LCI!AA6</f>
        <v>Ethylene glycol</v>
      </c>
      <c r="F273" s="199" t="str">
        <f>'[1]Unit factor_selected'!D326</f>
        <v>market for ethylene glycol | ethylene glycol | Cutoff, U</v>
      </c>
      <c r="G273" s="43" t="str">
        <f>'[1]Unit factor_selected'!E326</f>
        <v>GLO</v>
      </c>
      <c r="H273" s="44" t="str">
        <f>'[1]Unit factor_selected'!F326</f>
        <v>ba4cf14e-4c99-31c9-8043-65b57dacd773</v>
      </c>
      <c r="I273" s="45">
        <v>1</v>
      </c>
      <c r="J273" s="45">
        <f t="shared" si="154"/>
        <v>1</v>
      </c>
      <c r="K273" s="288">
        <v>0</v>
      </c>
      <c r="L273" s="289">
        <v>0</v>
      </c>
      <c r="M273" s="289">
        <v>0</v>
      </c>
      <c r="N273" s="289">
        <v>0</v>
      </c>
      <c r="O273" s="289">
        <v>0</v>
      </c>
      <c r="P273" s="289">
        <v>0</v>
      </c>
      <c r="Q273" s="100">
        <f>'[1]EV proj_BAU'!AF$82*[1]LCI!$AB6</f>
        <v>9.2111355172664453</v>
      </c>
      <c r="R273" s="289">
        <v>0</v>
      </c>
      <c r="S273" s="289">
        <v>0</v>
      </c>
      <c r="T273" s="289">
        <v>0</v>
      </c>
      <c r="U273" s="289">
        <v>0</v>
      </c>
      <c r="V273" s="289">
        <v>0</v>
      </c>
      <c r="W273" s="289">
        <v>0</v>
      </c>
      <c r="X273" s="289">
        <v>0</v>
      </c>
      <c r="Y273" s="100">
        <f>'[1]EV proj_BAU'!AG$82*[1]LCI!$AB6</f>
        <v>17.714042336034908</v>
      </c>
      <c r="Z273" s="290">
        <v>0</v>
      </c>
      <c r="AA273" s="51">
        <f t="shared" si="156"/>
        <v>0</v>
      </c>
      <c r="AB273" s="52">
        <f t="shared" si="155"/>
        <v>0</v>
      </c>
      <c r="AC273" s="52">
        <f t="shared" si="155"/>
        <v>0</v>
      </c>
      <c r="AD273" s="52">
        <f t="shared" si="155"/>
        <v>0</v>
      </c>
      <c r="AE273" s="52">
        <f t="shared" si="155"/>
        <v>0</v>
      </c>
      <c r="AF273" s="52">
        <f t="shared" si="155"/>
        <v>0</v>
      </c>
      <c r="AG273" s="53">
        <f t="shared" si="155"/>
        <v>9.2111355172664453</v>
      </c>
      <c r="AH273" s="52">
        <f t="shared" si="155"/>
        <v>0</v>
      </c>
      <c r="AI273" s="52">
        <f t="shared" si="155"/>
        <v>0</v>
      </c>
      <c r="AJ273" s="52">
        <f t="shared" si="155"/>
        <v>0</v>
      </c>
      <c r="AK273" s="52">
        <f t="shared" si="155"/>
        <v>0</v>
      </c>
      <c r="AL273" s="52">
        <f t="shared" si="155"/>
        <v>0</v>
      </c>
      <c r="AM273" s="52">
        <f t="shared" si="155"/>
        <v>0</v>
      </c>
      <c r="AN273" s="52">
        <f t="shared" si="155"/>
        <v>0</v>
      </c>
      <c r="AO273" s="53">
        <f t="shared" si="155"/>
        <v>17.714042336034908</v>
      </c>
      <c r="AP273" s="54">
        <f t="shared" si="155"/>
        <v>0</v>
      </c>
      <c r="AQ273" s="55" t="str">
        <f>VLOOKUP($H273,'[1]Unit factor_selected'!$F$3:$AC$346,'[1]Unit factor_selected'!H$1,FALSE)</f>
        <v>kg</v>
      </c>
      <c r="AR273" s="56">
        <f>VLOOKUP($H273,'[1]Unit factor_selected'!$F$3:$AC$346,'[1]Unit factor_selected'!J$1,FALSE)</f>
        <v>1.8948416320000001</v>
      </c>
      <c r="AS273" s="57">
        <f>VLOOKUP($H273,'[1]Unit factor_selected'!$F$3:$AC$346,'[1]Unit factor_selected'!K$1,FALSE)</f>
        <v>53.886184780000001</v>
      </c>
      <c r="AT273" s="58">
        <f>VLOOKUP($H273,'[1]Unit factor_selected'!$F$3:$AC$346,'[1]Unit factor_selected'!L$1,FALSE)</f>
        <v>2.5925509999999998E-3</v>
      </c>
      <c r="AU273" s="59">
        <f>VLOOKUP($H273,'[1]Unit factor_selected'!$F$3:$AC$346,'[1]Unit factor_selected'!M$1,FALSE)</f>
        <v>1.074684982</v>
      </c>
      <c r="AV273" s="58">
        <f>VLOOKUP($H273,'[1]Unit factor_selected'!$F$3:$AC$346,'[1]Unit factor_selected'!N$1,FALSE)</f>
        <v>7.9779894000000004E-2</v>
      </c>
      <c r="AW273" s="58">
        <f>VLOOKUP($H273,'[1]Unit factor_selected'!$F$3:$AC$346,'[1]Unit factor_selected'!O$1,FALSE)</f>
        <v>4.78398E-4</v>
      </c>
      <c r="AX273" s="59">
        <f>VLOOKUP($H273,'[1]Unit factor_selected'!$F$3:$AC$346,'[1]Unit factor_selected'!P$1,FALSE)</f>
        <v>1.9421500739999999</v>
      </c>
      <c r="AY273" s="58">
        <f>VLOOKUP($H273,'[1]Unit factor_selected'!$F$3:$AC$346,'[1]Unit factor_selected'!Q$1,FALSE)</f>
        <v>9.1950556000000003E-2</v>
      </c>
      <c r="AZ273" s="59">
        <f>VLOOKUP($H273,'[1]Unit factor_selected'!$F$3:$AC$346,'[1]Unit factor_selected'!R$1,FALSE)</f>
        <v>1.565544831</v>
      </c>
      <c r="BA273" s="58">
        <f>VLOOKUP($H273,'[1]Unit factor_selected'!$F$3:$AC$346,'[1]Unit factor_selected'!S$1,FALSE)</f>
        <v>0.106203255</v>
      </c>
      <c r="BB273" s="58">
        <f>VLOOKUP($H273,'[1]Unit factor_selected'!$F$3:$AC$346,'[1]Unit factor_selected'!T$1,FALSE)</f>
        <v>1.4368275999999999E-2</v>
      </c>
      <c r="BC273" s="58">
        <f>VLOOKUP($H273,'[1]Unit factor_selected'!$F$3:$AC$346,'[1]Unit factor_selected'!U$1,FALSE)</f>
        <v>0.10434969500000001</v>
      </c>
      <c r="BD273" s="58">
        <f>VLOOKUP($H273,'[1]Unit factor_selected'!$F$3:$AC$346,'[1]Unit factor_selected'!V$1,FALSE)</f>
        <v>3.3500000000000001E-5</v>
      </c>
      <c r="BE273" s="58">
        <f>VLOOKUP($H273,'[1]Unit factor_selected'!$F$3:$AC$346,'[1]Unit factor_selected'!W$1,FALSE)</f>
        <v>5.5747920000000003E-3</v>
      </c>
      <c r="BF273" s="58">
        <f>VLOOKUP($H273,'[1]Unit factor_selected'!$F$3:$AC$346,'[1]Unit factor_selected'!X$1,FALSE)</f>
        <v>4.0019629999999999E-3</v>
      </c>
      <c r="BG273" s="58">
        <f>VLOOKUP($H273,'[1]Unit factor_selected'!$F$3:$AC$346,'[1]Unit factor_selected'!Y$1,FALSE)</f>
        <v>4.2247140000000001E-3</v>
      </c>
      <c r="BH273" s="58">
        <f>VLOOKUP($H273,'[1]Unit factor_selected'!$F$3:$AC$346,'[1]Unit factor_selected'!Z$1,FALSE)</f>
        <v>3.8700000000000001E-7</v>
      </c>
      <c r="BI273" s="58">
        <f>VLOOKUP($H273,'[1]Unit factor_selected'!$F$3:$AC$346,'[1]Unit factor_selected'!AA$1,FALSE)</f>
        <v>5.3642519999999999E-3</v>
      </c>
      <c r="BJ273" s="59">
        <f>VLOOKUP($H273,'[1]Unit factor_selected'!$F$3:$AC$346,'[1]Unit factor_selected'!AB$1,FALSE)</f>
        <v>6.1921289670000004</v>
      </c>
      <c r="BK273" s="60">
        <f>VLOOKUP($H273,'[1]Unit factor_selected'!$F$3:$AC$346,'[1]Unit factor_selected'!AC$1,FALSE)</f>
        <v>2.6537207E-2</v>
      </c>
    </row>
    <row r="274" spans="2:63" x14ac:dyDescent="0.2">
      <c r="B274" s="61"/>
      <c r="C274" s="40"/>
      <c r="D274" s="61"/>
      <c r="E274" s="276" t="str">
        <f>[1]LCI!AA7</f>
        <v>Formaldehyde</v>
      </c>
      <c r="F274" s="203" t="str">
        <f>'[1]Unit factor_selected'!D327</f>
        <v>market for formaldehyde | formaldehyde | Cutoff, U</v>
      </c>
      <c r="G274" s="64" t="str">
        <f>'[1]Unit factor_selected'!E327</f>
        <v>RoW</v>
      </c>
      <c r="H274" s="3" t="str">
        <f>'[1]Unit factor_selected'!F327</f>
        <v>3ede02ea-677c-434f-8228-d23732c91d62</v>
      </c>
      <c r="I274" s="65">
        <v>1</v>
      </c>
      <c r="J274" s="65">
        <f t="shared" si="154"/>
        <v>1</v>
      </c>
      <c r="K274" s="280">
        <v>0</v>
      </c>
      <c r="L274" s="281">
        <v>0</v>
      </c>
      <c r="M274" s="281">
        <v>0</v>
      </c>
      <c r="N274" s="281">
        <v>0</v>
      </c>
      <c r="O274" s="281">
        <v>0</v>
      </c>
      <c r="P274" s="281">
        <v>0</v>
      </c>
      <c r="Q274" s="104">
        <f>'[1]EV proj_BAU'!AF$82*[1]LCI!$AB7</f>
        <v>4.4580209654504648</v>
      </c>
      <c r="R274" s="281">
        <v>0</v>
      </c>
      <c r="S274" s="281">
        <v>0</v>
      </c>
      <c r="T274" s="281">
        <v>0</v>
      </c>
      <c r="U274" s="281">
        <v>0</v>
      </c>
      <c r="V274" s="281">
        <v>0</v>
      </c>
      <c r="W274" s="281">
        <v>0</v>
      </c>
      <c r="X274" s="281">
        <v>0</v>
      </c>
      <c r="Y274" s="104">
        <f>'[1]EV proj_BAU'!AG$82*[1]LCI!$AB7</f>
        <v>8.5732722061130033</v>
      </c>
      <c r="Z274" s="282">
        <v>0</v>
      </c>
      <c r="AA274" s="71">
        <f t="shared" si="156"/>
        <v>0</v>
      </c>
      <c r="AB274" s="72">
        <f t="shared" si="155"/>
        <v>0</v>
      </c>
      <c r="AC274" s="72">
        <f t="shared" si="155"/>
        <v>0</v>
      </c>
      <c r="AD274" s="72">
        <f t="shared" si="155"/>
        <v>0</v>
      </c>
      <c r="AE274" s="72">
        <f t="shared" si="155"/>
        <v>0</v>
      </c>
      <c r="AF274" s="72">
        <f t="shared" si="155"/>
        <v>0</v>
      </c>
      <c r="AG274" s="73">
        <f t="shared" si="155"/>
        <v>4.4580209654504648</v>
      </c>
      <c r="AH274" s="72">
        <f t="shared" si="155"/>
        <v>0</v>
      </c>
      <c r="AI274" s="72">
        <f t="shared" si="155"/>
        <v>0</v>
      </c>
      <c r="AJ274" s="72">
        <f t="shared" si="155"/>
        <v>0</v>
      </c>
      <c r="AK274" s="72">
        <f t="shared" si="155"/>
        <v>0</v>
      </c>
      <c r="AL274" s="72">
        <f t="shared" si="155"/>
        <v>0</v>
      </c>
      <c r="AM274" s="72">
        <f t="shared" si="155"/>
        <v>0</v>
      </c>
      <c r="AN274" s="72">
        <f t="shared" si="155"/>
        <v>0</v>
      </c>
      <c r="AO274" s="73">
        <f t="shared" si="155"/>
        <v>8.5732722061130033</v>
      </c>
      <c r="AP274" s="74">
        <f t="shared" si="155"/>
        <v>0</v>
      </c>
      <c r="AQ274" s="75" t="str">
        <f>VLOOKUP($H274,'[1]Unit factor_selected'!$F$3:$AC$346,'[1]Unit factor_selected'!H$1,FALSE)</f>
        <v>kg</v>
      </c>
      <c r="AR274" s="76">
        <f>VLOOKUP($H274,'[1]Unit factor_selected'!$F$3:$AC$346,'[1]Unit factor_selected'!J$1,FALSE)</f>
        <v>0.96368475799999997</v>
      </c>
      <c r="AS274" s="6">
        <f>VLOOKUP($H274,'[1]Unit factor_selected'!$F$3:$AC$346,'[1]Unit factor_selected'!K$1,FALSE)</f>
        <v>39.505999889999998</v>
      </c>
      <c r="AT274" s="7">
        <f>VLOOKUP($H274,'[1]Unit factor_selected'!$F$3:$AC$346,'[1]Unit factor_selected'!L$1,FALSE)</f>
        <v>1.1308749999999999E-3</v>
      </c>
      <c r="AU274" s="5">
        <f>VLOOKUP($H274,'[1]Unit factor_selected'!$F$3:$AC$346,'[1]Unit factor_selected'!M$1,FALSE)</f>
        <v>0.84310645299999998</v>
      </c>
      <c r="AV274" s="7">
        <f>VLOOKUP($H274,'[1]Unit factor_selected'!$F$3:$AC$346,'[1]Unit factor_selected'!N$1,FALSE)</f>
        <v>4.2133456E-2</v>
      </c>
      <c r="AW274" s="7">
        <f>VLOOKUP($H274,'[1]Unit factor_selected'!$F$3:$AC$346,'[1]Unit factor_selected'!O$1,FALSE)</f>
        <v>1.5614900000000001E-4</v>
      </c>
      <c r="AX274" s="5">
        <f>VLOOKUP($H274,'[1]Unit factor_selected'!$F$3:$AC$346,'[1]Unit factor_selected'!P$1,FALSE)</f>
        <v>1.0015401420000001</v>
      </c>
      <c r="AY274" s="7">
        <f>VLOOKUP($H274,'[1]Unit factor_selected'!$F$3:$AC$346,'[1]Unit factor_selected'!Q$1,FALSE)</f>
        <v>4.7475200000000002E-2</v>
      </c>
      <c r="AZ274" s="5">
        <f>VLOOKUP($H274,'[1]Unit factor_selected'!$F$3:$AC$346,'[1]Unit factor_selected'!R$1,FALSE)</f>
        <v>0.74616514700000003</v>
      </c>
      <c r="BA274" s="7">
        <f>VLOOKUP($H274,'[1]Unit factor_selected'!$F$3:$AC$346,'[1]Unit factor_selected'!S$1,FALSE)</f>
        <v>2.867014E-2</v>
      </c>
      <c r="BB274" s="7">
        <f>VLOOKUP($H274,'[1]Unit factor_selected'!$F$3:$AC$346,'[1]Unit factor_selected'!T$1,FALSE)</f>
        <v>9.9419509999999992E-3</v>
      </c>
      <c r="BC274" s="7">
        <f>VLOOKUP($H274,'[1]Unit factor_selected'!$F$3:$AC$346,'[1]Unit factor_selected'!U$1,FALSE)</f>
        <v>5.5844770000000002E-2</v>
      </c>
      <c r="BD274" s="7">
        <f>VLOOKUP($H274,'[1]Unit factor_selected'!$F$3:$AC$346,'[1]Unit factor_selected'!V$1,FALSE)</f>
        <v>1.2099999999999999E-5</v>
      </c>
      <c r="BE274" s="7">
        <f>VLOOKUP($H274,'[1]Unit factor_selected'!$F$3:$AC$346,'[1]Unit factor_selected'!W$1,FALSE)</f>
        <v>3.5896560000000001E-3</v>
      </c>
      <c r="BF274" s="7">
        <f>VLOOKUP($H274,'[1]Unit factor_selected'!$F$3:$AC$346,'[1]Unit factor_selected'!X$1,FALSE)</f>
        <v>2.3191079999999998E-3</v>
      </c>
      <c r="BG274" s="7">
        <f>VLOOKUP($H274,'[1]Unit factor_selected'!$F$3:$AC$346,'[1]Unit factor_selected'!Y$1,FALSE)</f>
        <v>2.43312E-3</v>
      </c>
      <c r="BH274" s="7">
        <f>VLOOKUP($H274,'[1]Unit factor_selected'!$F$3:$AC$346,'[1]Unit factor_selected'!Z$1,FALSE)</f>
        <v>4.6699999999999999E-7</v>
      </c>
      <c r="BI274" s="7">
        <f>VLOOKUP($H274,'[1]Unit factor_selected'!$F$3:$AC$346,'[1]Unit factor_selected'!AA$1,FALSE)</f>
        <v>2.774576E-3</v>
      </c>
      <c r="BJ274" s="5">
        <f>VLOOKUP($H274,'[1]Unit factor_selected'!$F$3:$AC$346,'[1]Unit factor_selected'!AB$1,FALSE)</f>
        <v>3.9986958480000001</v>
      </c>
      <c r="BK274" s="77">
        <f>VLOOKUP($H274,'[1]Unit factor_selected'!$F$3:$AC$346,'[1]Unit factor_selected'!AC$1,FALSE)</f>
        <v>6.1655939999999999E-3</v>
      </c>
    </row>
    <row r="275" spans="2:63" x14ac:dyDescent="0.2">
      <c r="B275" s="61"/>
      <c r="C275" s="40"/>
      <c r="D275" s="61"/>
      <c r="E275" s="276" t="str">
        <f>[1]LCI!AA8</f>
        <v>Water</v>
      </c>
      <c r="F275" s="203" t="str">
        <f>LCIA_result!F212</f>
        <v>market for water, decarbonised | water, decarbonised | Cutoff, U</v>
      </c>
      <c r="G275" s="64" t="str">
        <f>LCIA_result!G212</f>
        <v>RoW</v>
      </c>
      <c r="H275" s="3" t="str">
        <f>LCIA_result!H212</f>
        <v>7d2d9e98-3dd7-4808-994f-95116df8194e</v>
      </c>
      <c r="I275" s="65">
        <v>1</v>
      </c>
      <c r="J275" s="65">
        <f t="shared" si="154"/>
        <v>1</v>
      </c>
      <c r="K275" s="280">
        <v>0</v>
      </c>
      <c r="L275" s="281">
        <v>0</v>
      </c>
      <c r="M275" s="281">
        <v>0</v>
      </c>
      <c r="N275" s="281">
        <v>0</v>
      </c>
      <c r="O275" s="281">
        <v>0</v>
      </c>
      <c r="P275" s="281">
        <v>0</v>
      </c>
      <c r="Q275" s="104">
        <f>'[1]EV proj_BAU'!AF$82*[1]LCI!$AB8</f>
        <v>7.5881207922561105</v>
      </c>
      <c r="R275" s="281">
        <v>0</v>
      </c>
      <c r="S275" s="281">
        <v>0</v>
      </c>
      <c r="T275" s="281">
        <v>0</v>
      </c>
      <c r="U275" s="281">
        <v>0</v>
      </c>
      <c r="V275" s="281">
        <v>0</v>
      </c>
      <c r="W275" s="281">
        <v>0</v>
      </c>
      <c r="X275" s="281">
        <v>0</v>
      </c>
      <c r="Y275" s="104">
        <f>'[1]EV proj_BAU'!AG$82*[1]LCI!$AB8</f>
        <v>14.592803755085964</v>
      </c>
      <c r="Z275" s="282">
        <v>0</v>
      </c>
      <c r="AA275" s="71">
        <f t="shared" si="156"/>
        <v>0</v>
      </c>
      <c r="AB275" s="72">
        <f t="shared" si="155"/>
        <v>0</v>
      </c>
      <c r="AC275" s="72">
        <f t="shared" si="155"/>
        <v>0</v>
      </c>
      <c r="AD275" s="72">
        <f t="shared" si="155"/>
        <v>0</v>
      </c>
      <c r="AE275" s="72">
        <f t="shared" si="155"/>
        <v>0</v>
      </c>
      <c r="AF275" s="72">
        <f t="shared" si="155"/>
        <v>0</v>
      </c>
      <c r="AG275" s="73">
        <f t="shared" si="155"/>
        <v>7.5881207922561105</v>
      </c>
      <c r="AH275" s="72">
        <f t="shared" si="155"/>
        <v>0</v>
      </c>
      <c r="AI275" s="72">
        <f t="shared" si="155"/>
        <v>0</v>
      </c>
      <c r="AJ275" s="72">
        <f t="shared" si="155"/>
        <v>0</v>
      </c>
      <c r="AK275" s="72">
        <f t="shared" si="155"/>
        <v>0</v>
      </c>
      <c r="AL275" s="72">
        <f t="shared" si="155"/>
        <v>0</v>
      </c>
      <c r="AM275" s="72">
        <f t="shared" si="155"/>
        <v>0</v>
      </c>
      <c r="AN275" s="72">
        <f t="shared" si="155"/>
        <v>0</v>
      </c>
      <c r="AO275" s="73">
        <f t="shared" si="155"/>
        <v>14.592803755085964</v>
      </c>
      <c r="AP275" s="74">
        <f t="shared" si="155"/>
        <v>0</v>
      </c>
      <c r="AQ275" s="75" t="str">
        <f>VLOOKUP($H275,'[1]Unit factor_selected'!$F$3:$AC$346,'[1]Unit factor_selected'!H$1,FALSE)</f>
        <v>kg</v>
      </c>
      <c r="AR275" s="76">
        <f>VLOOKUP($H275,'[1]Unit factor_selected'!$F$3:$AC$346,'[1]Unit factor_selected'!J$1,FALSE)</f>
        <v>7.33932337217713E-5</v>
      </c>
      <c r="AS275" s="6">
        <f>VLOOKUP($H275,'[1]Unit factor_selected'!$F$3:$AC$346,'[1]Unit factor_selected'!K$1,FALSE)</f>
        <v>1.554064448122E-3</v>
      </c>
      <c r="AT275" s="7">
        <f>VLOOKUP($H275,'[1]Unit factor_selected'!$F$3:$AC$346,'[1]Unit factor_selected'!L$1,FALSE)</f>
        <v>8.8753508561342304E-8</v>
      </c>
      <c r="AU275" s="5">
        <f>VLOOKUP($H275,'[1]Unit factor_selected'!$F$3:$AC$346,'[1]Unit factor_selected'!M$1,FALSE)</f>
        <v>2.4228314001563201E-5</v>
      </c>
      <c r="AV275" s="7">
        <f>VLOOKUP($H275,'[1]Unit factor_selected'!$F$3:$AC$346,'[1]Unit factor_selected'!N$1,FALSE)</f>
        <v>4.0205988980611102E-6</v>
      </c>
      <c r="AW275" s="7">
        <f>VLOOKUP($H275,'[1]Unit factor_selected'!$F$3:$AC$346,'[1]Unit factor_selected'!O$1,FALSE)</f>
        <v>2.18513224524162E-7</v>
      </c>
      <c r="AX275" s="5">
        <f>VLOOKUP($H275,'[1]Unit factor_selected'!$F$3:$AC$346,'[1]Unit factor_selected'!P$1,FALSE)</f>
        <v>7.4144530634284004E-5</v>
      </c>
      <c r="AY275" s="7">
        <f>VLOOKUP($H275,'[1]Unit factor_selected'!$F$3:$AC$346,'[1]Unit factor_selected'!Q$1,FALSE)</f>
        <v>3.9562691636093299E-5</v>
      </c>
      <c r="AZ275" s="5">
        <f>VLOOKUP($H275,'[1]Unit factor_selected'!$F$3:$AC$346,'[1]Unit factor_selected'!R$1,FALSE)</f>
        <v>3.8180597812679601E-4</v>
      </c>
      <c r="BA275" s="7">
        <f>VLOOKUP($H275,'[1]Unit factor_selected'!$F$3:$AC$346,'[1]Unit factor_selected'!S$1,FALSE)</f>
        <v>1.18527744867612E-5</v>
      </c>
      <c r="BB275" s="7">
        <f>VLOOKUP($H275,'[1]Unit factor_selected'!$F$3:$AC$346,'[1]Unit factor_selected'!T$1,FALSE)</f>
        <v>2.2652814921409E-6</v>
      </c>
      <c r="BC275" s="7">
        <f>VLOOKUP($H275,'[1]Unit factor_selected'!$F$3:$AC$346,'[1]Unit factor_selected'!U$1,FALSE)</f>
        <v>5.4491831562078396E-6</v>
      </c>
      <c r="BD275" s="7">
        <f>VLOOKUP($H275,'[1]Unit factor_selected'!$F$3:$AC$346,'[1]Unit factor_selected'!V$1,FALSE)</f>
        <v>2.0612264680721299E-7</v>
      </c>
      <c r="BE275" s="7">
        <f>VLOOKUP($H275,'[1]Unit factor_selected'!$F$3:$AC$346,'[1]Unit factor_selected'!W$1,FALSE)</f>
        <v>2.2460959949777799E-7</v>
      </c>
      <c r="BF275" s="7">
        <f>VLOOKUP($H275,'[1]Unit factor_selected'!$F$3:$AC$346,'[1]Unit factor_selected'!X$1,FALSE)</f>
        <v>1.5065120057831699E-7</v>
      </c>
      <c r="BG275" s="7">
        <f>VLOOKUP($H275,'[1]Unit factor_selected'!$F$3:$AC$346,'[1]Unit factor_selected'!Y$1,FALSE)</f>
        <v>1.5390791939395201E-7</v>
      </c>
      <c r="BH275" s="7">
        <f>VLOOKUP($H275,'[1]Unit factor_selected'!$F$3:$AC$346,'[1]Unit factor_selected'!Z$1,FALSE)</f>
        <v>3.9695439211095103E-11</v>
      </c>
      <c r="BI275" s="7">
        <f>VLOOKUP($H275,'[1]Unit factor_selected'!$F$3:$AC$346,'[1]Unit factor_selected'!AA$1,FALSE)</f>
        <v>1.7925778059452901E-7</v>
      </c>
      <c r="BJ275" s="5">
        <f>VLOOKUP($H275,'[1]Unit factor_selected'!$F$3:$AC$346,'[1]Unit factor_selected'!AB$1,FALSE)</f>
        <v>2.0315209039049401E-4</v>
      </c>
      <c r="BK275" s="77">
        <f>VLOOKUP($H275,'[1]Unit factor_selected'!$F$3:$AC$346,'[1]Unit factor_selected'!AC$1,FALSE)</f>
        <v>1.0083241165218101E-3</v>
      </c>
    </row>
    <row r="276" spans="2:63" x14ac:dyDescent="0.2">
      <c r="B276" s="61"/>
      <c r="C276" s="40"/>
      <c r="D276" s="61"/>
      <c r="E276" s="121" t="str">
        <f>[1]LCI!AA9</f>
        <v>Electricity</v>
      </c>
      <c r="F276" s="63" t="str">
        <f>F266</f>
        <v>market for electricity, medium voltage | electricity, medium voltage | Cutoff</v>
      </c>
      <c r="G276" s="64" t="str">
        <f>G266</f>
        <v>US</v>
      </c>
      <c r="H276" s="3" t="str">
        <f>H266</f>
        <v>c8427d94-a0eb-34c5-b306-c01919d79911</v>
      </c>
      <c r="I276" s="65">
        <f>I266</f>
        <v>0.02</v>
      </c>
      <c r="J276" s="66">
        <f>SUM(I276:I280)</f>
        <v>1</v>
      </c>
      <c r="K276" s="277">
        <v>0</v>
      </c>
      <c r="L276" s="278">
        <v>0</v>
      </c>
      <c r="M276" s="278">
        <v>0</v>
      </c>
      <c r="N276" s="278">
        <v>0</v>
      </c>
      <c r="O276" s="278">
        <v>0</v>
      </c>
      <c r="P276" s="278">
        <v>0</v>
      </c>
      <c r="Q276" s="69">
        <f>'[1]EV proj_BAU'!AF$82*[1]LCI!$AB9</f>
        <v>2.5504517107305262</v>
      </c>
      <c r="R276" s="278">
        <v>0</v>
      </c>
      <c r="S276" s="278">
        <v>0</v>
      </c>
      <c r="T276" s="278">
        <v>0</v>
      </c>
      <c r="U276" s="278">
        <v>0</v>
      </c>
      <c r="V276" s="278">
        <v>0</v>
      </c>
      <c r="W276" s="278">
        <v>0</v>
      </c>
      <c r="X276" s="278">
        <v>0</v>
      </c>
      <c r="Y276" s="69">
        <f>'[1]EV proj_BAU'!AG$82*[1]LCI!$AB9</f>
        <v>4.9048034843483377</v>
      </c>
      <c r="Z276" s="279">
        <v>0</v>
      </c>
      <c r="AA276" s="71">
        <f>$I276*K$276</f>
        <v>0</v>
      </c>
      <c r="AB276" s="72">
        <f t="shared" ref="AB276:AP280" si="157">$I276*L$276</f>
        <v>0</v>
      </c>
      <c r="AC276" s="72">
        <f t="shared" si="157"/>
        <v>0</v>
      </c>
      <c r="AD276" s="72">
        <f t="shared" si="157"/>
        <v>0</v>
      </c>
      <c r="AE276" s="72">
        <f t="shared" si="157"/>
        <v>0</v>
      </c>
      <c r="AF276" s="72">
        <f t="shared" si="157"/>
        <v>0</v>
      </c>
      <c r="AG276" s="73">
        <f t="shared" si="157"/>
        <v>5.1009034214610526E-2</v>
      </c>
      <c r="AH276" s="72">
        <f t="shared" si="157"/>
        <v>0</v>
      </c>
      <c r="AI276" s="72">
        <f t="shared" si="157"/>
        <v>0</v>
      </c>
      <c r="AJ276" s="72">
        <f t="shared" si="157"/>
        <v>0</v>
      </c>
      <c r="AK276" s="72">
        <f t="shared" si="157"/>
        <v>0</v>
      </c>
      <c r="AL276" s="72">
        <f t="shared" si="157"/>
        <v>0</v>
      </c>
      <c r="AM276" s="72">
        <f t="shared" si="157"/>
        <v>0</v>
      </c>
      <c r="AN276" s="72">
        <f t="shared" si="157"/>
        <v>0</v>
      </c>
      <c r="AO276" s="73">
        <f t="shared" si="157"/>
        <v>9.8096069686966755E-2</v>
      </c>
      <c r="AP276" s="74">
        <f t="shared" si="157"/>
        <v>0</v>
      </c>
      <c r="AQ276" s="75" t="str">
        <f>VLOOKUP($H276,'[1]Unit factor_selected'!$F$3:$AC$346,'[1]Unit factor_selected'!H$1,FALSE)</f>
        <v>kWh</v>
      </c>
      <c r="AR276" s="76">
        <f>VLOOKUP($H276,'[1]Unit factor_selected'!$F$3:$AC$346,'[1]Unit factor_selected'!J$1,FALSE)</f>
        <v>0.51356071017077598</v>
      </c>
      <c r="AS276" s="6">
        <f>VLOOKUP($H276,'[1]Unit factor_selected'!$F$3:$AC$346,'[1]Unit factor_selected'!K$1,FALSE)</f>
        <v>9.7980290474973906</v>
      </c>
      <c r="AT276" s="7">
        <f>VLOOKUP($H276,'[1]Unit factor_selected'!$F$3:$AC$346,'[1]Unit factor_selected'!L$1,FALSE)</f>
        <v>1.05044535305605E-3</v>
      </c>
      <c r="AU276" s="5">
        <f>VLOOKUP($H276,'[1]Unit factor_selected'!$F$3:$AC$346,'[1]Unit factor_selected'!M$1,FALSE)</f>
        <v>0.14601518715266901</v>
      </c>
      <c r="AV276" s="7">
        <f>VLOOKUP($H276,'[1]Unit factor_selected'!$F$3:$AC$346,'[1]Unit factor_selected'!N$1,FALSE)</f>
        <v>1.5122761355858E-2</v>
      </c>
      <c r="AW276" s="7">
        <f>VLOOKUP($H276,'[1]Unit factor_selected'!$F$3:$AC$346,'[1]Unit factor_selected'!O$1,FALSE)</f>
        <v>2.91307908682079E-4</v>
      </c>
      <c r="AX276" s="5">
        <f>VLOOKUP($H276,'[1]Unit factor_selected'!$F$3:$AC$346,'[1]Unit factor_selected'!P$1,FALSE)</f>
        <v>0.52160712549542898</v>
      </c>
      <c r="AY276" s="7">
        <f>VLOOKUP($H276,'[1]Unit factor_selected'!$F$3:$AC$346,'[1]Unit factor_selected'!Q$1,FALSE)</f>
        <v>2.1702994608386102E-2</v>
      </c>
      <c r="AZ276" s="5">
        <f>VLOOKUP($H276,'[1]Unit factor_selected'!$F$3:$AC$346,'[1]Unit factor_selected'!R$1,FALSE)</f>
        <v>0.427624273036463</v>
      </c>
      <c r="BA276" s="7">
        <f>VLOOKUP($H276,'[1]Unit factor_selected'!$F$3:$AC$346,'[1]Unit factor_selected'!S$1,FALSE)</f>
        <v>0.10895212603589199</v>
      </c>
      <c r="BB276" s="7">
        <f>VLOOKUP($H276,'[1]Unit factor_selected'!$F$3:$AC$346,'[1]Unit factor_selected'!T$1,FALSE)</f>
        <v>2.4258290731627502E-3</v>
      </c>
      <c r="BC276" s="7">
        <f>VLOOKUP($H276,'[1]Unit factor_selected'!$F$3:$AC$346,'[1]Unit factor_selected'!U$1,FALSE)</f>
        <v>1.98844341438464E-2</v>
      </c>
      <c r="BD276" s="7">
        <f>VLOOKUP($H276,'[1]Unit factor_selected'!$F$3:$AC$346,'[1]Unit factor_selected'!V$1,FALSE)</f>
        <v>2.0768878749921599E-5</v>
      </c>
      <c r="BE276" s="7">
        <f>VLOOKUP($H276,'[1]Unit factor_selected'!$F$3:$AC$346,'[1]Unit factor_selected'!W$1,FALSE)</f>
        <v>4.20143039530467E-4</v>
      </c>
      <c r="BF276" s="7">
        <f>VLOOKUP($H276,'[1]Unit factor_selected'!$F$3:$AC$346,'[1]Unit factor_selected'!X$1,FALSE)</f>
        <v>5.9654327586961995E-4</v>
      </c>
      <c r="BG276" s="7">
        <f>VLOOKUP($H276,'[1]Unit factor_selected'!$F$3:$AC$346,'[1]Unit factor_selected'!Y$1,FALSE)</f>
        <v>6.0959721536207499E-4</v>
      </c>
      <c r="BH276" s="7">
        <f>VLOOKUP($H276,'[1]Unit factor_selected'!$F$3:$AC$346,'[1]Unit factor_selected'!Z$1,FALSE)</f>
        <v>1.9732399390914601E-7</v>
      </c>
      <c r="BI276" s="7">
        <f>VLOOKUP($H276,'[1]Unit factor_selected'!$F$3:$AC$346,'[1]Unit factor_selected'!AA$1,FALSE)</f>
        <v>1.1922869355695501E-3</v>
      </c>
      <c r="BJ276" s="5">
        <f>VLOOKUP($H276,'[1]Unit factor_selected'!$F$3:$AC$346,'[1]Unit factor_selected'!AB$1,FALSE)</f>
        <v>0.35959326900184702</v>
      </c>
      <c r="BK276" s="77">
        <f>VLOOKUP($H276,'[1]Unit factor_selected'!$F$3:$AC$346,'[1]Unit factor_selected'!AC$1,FALSE)</f>
        <v>4.1351653880876303E-3</v>
      </c>
    </row>
    <row r="277" spans="2:63" x14ac:dyDescent="0.2">
      <c r="B277" s="61"/>
      <c r="C277" s="40"/>
      <c r="D277" s="61"/>
      <c r="E277" s="121"/>
      <c r="F277" s="63"/>
      <c r="G277" s="64" t="str">
        <f t="shared" ref="G277:I280" si="158">G267</f>
        <v>CN</v>
      </c>
      <c r="H277" s="3" t="str">
        <f t="shared" si="158"/>
        <v>2f8c8b91-331c-3e43-a127-1c812d3073f6</v>
      </c>
      <c r="I277" s="65">
        <f t="shared" si="158"/>
        <v>0.65</v>
      </c>
      <c r="J277" s="66"/>
      <c r="K277" s="277"/>
      <c r="L277" s="278"/>
      <c r="M277" s="278"/>
      <c r="N277" s="278"/>
      <c r="O277" s="278"/>
      <c r="P277" s="278"/>
      <c r="Q277" s="69"/>
      <c r="R277" s="278"/>
      <c r="S277" s="278"/>
      <c r="T277" s="278"/>
      <c r="U277" s="278"/>
      <c r="V277" s="278"/>
      <c r="W277" s="278"/>
      <c r="X277" s="278"/>
      <c r="Y277" s="69"/>
      <c r="Z277" s="279"/>
      <c r="AA277" s="71">
        <f t="shared" ref="AA277:AA280" si="159">$I277*K$276</f>
        <v>0</v>
      </c>
      <c r="AB277" s="72">
        <f t="shared" si="157"/>
        <v>0</v>
      </c>
      <c r="AC277" s="72">
        <f t="shared" si="157"/>
        <v>0</v>
      </c>
      <c r="AD277" s="72">
        <f t="shared" si="157"/>
        <v>0</v>
      </c>
      <c r="AE277" s="72">
        <f t="shared" si="157"/>
        <v>0</v>
      </c>
      <c r="AF277" s="72">
        <f t="shared" si="157"/>
        <v>0</v>
      </c>
      <c r="AG277" s="73">
        <f t="shared" si="157"/>
        <v>1.6577936119748422</v>
      </c>
      <c r="AH277" s="72">
        <f t="shared" si="157"/>
        <v>0</v>
      </c>
      <c r="AI277" s="72">
        <f t="shared" si="157"/>
        <v>0</v>
      </c>
      <c r="AJ277" s="72">
        <f t="shared" si="157"/>
        <v>0</v>
      </c>
      <c r="AK277" s="72">
        <f t="shared" si="157"/>
        <v>0</v>
      </c>
      <c r="AL277" s="72">
        <f t="shared" si="157"/>
        <v>0</v>
      </c>
      <c r="AM277" s="72">
        <f t="shared" si="157"/>
        <v>0</v>
      </c>
      <c r="AN277" s="72">
        <f t="shared" si="157"/>
        <v>0</v>
      </c>
      <c r="AO277" s="73">
        <f t="shared" si="157"/>
        <v>3.1881222648264198</v>
      </c>
      <c r="AP277" s="74">
        <f t="shared" si="157"/>
        <v>0</v>
      </c>
      <c r="AQ277" s="75" t="str">
        <f>VLOOKUP($H277,'[1]Unit factor_selected'!$F$3:$AC$346,'[1]Unit factor_selected'!H$1,FALSE)</f>
        <v>kWh</v>
      </c>
      <c r="AR277" s="76">
        <f>VLOOKUP($H277,'[1]Unit factor_selected'!$F$3:$AC$346,'[1]Unit factor_selected'!J$1,FALSE)</f>
        <v>0.68746296560428899</v>
      </c>
      <c r="AS277" s="6">
        <f>VLOOKUP($H277,'[1]Unit factor_selected'!$F$3:$AC$346,'[1]Unit factor_selected'!K$1,FALSE)</f>
        <v>9.7010033787044794</v>
      </c>
      <c r="AT277" s="7">
        <f>VLOOKUP($H277,'[1]Unit factor_selected'!$F$3:$AC$346,'[1]Unit factor_selected'!L$1,FALSE)</f>
        <v>9.9226057000681802E-4</v>
      </c>
      <c r="AU277" s="5">
        <f>VLOOKUP($H277,'[1]Unit factor_selected'!$F$3:$AC$346,'[1]Unit factor_selected'!M$1,FALSE)</f>
        <v>0.148842974490274</v>
      </c>
      <c r="AV277" s="7">
        <f>VLOOKUP($H277,'[1]Unit factor_selected'!$F$3:$AC$346,'[1]Unit factor_selected'!N$1,FALSE)</f>
        <v>1.4762475304844201E-2</v>
      </c>
      <c r="AW277" s="7">
        <f>VLOOKUP($H277,'[1]Unit factor_selected'!$F$3:$AC$346,'[1]Unit factor_selected'!O$1,FALSE)</f>
        <v>1.17912616833355E-4</v>
      </c>
      <c r="AX277" s="5">
        <f>VLOOKUP($H277,'[1]Unit factor_selected'!$F$3:$AC$346,'[1]Unit factor_selected'!P$1,FALSE)</f>
        <v>0.70661367936612995</v>
      </c>
      <c r="AY277" s="7">
        <f>VLOOKUP($H277,'[1]Unit factor_selected'!$F$3:$AC$346,'[1]Unit factor_selected'!Q$1,FALSE)</f>
        <v>2.2040527160046699E-2</v>
      </c>
      <c r="AZ277" s="5">
        <f>VLOOKUP($H277,'[1]Unit factor_selected'!$F$3:$AC$346,'[1]Unit factor_selected'!R$1,FALSE)</f>
        <v>0.33196991561305</v>
      </c>
      <c r="BA277" s="7">
        <f>VLOOKUP($H277,'[1]Unit factor_selected'!$F$3:$AC$346,'[1]Unit factor_selected'!S$1,FALSE)</f>
        <v>9.1474678776494595E-2</v>
      </c>
      <c r="BB277" s="7">
        <f>VLOOKUP($H277,'[1]Unit factor_selected'!$F$3:$AC$346,'[1]Unit factor_selected'!T$1,FALSE)</f>
        <v>1.11973114173334E-3</v>
      </c>
      <c r="BC277" s="7">
        <f>VLOOKUP($H277,'[1]Unit factor_selected'!$F$3:$AC$346,'[1]Unit factor_selected'!U$1,FALSE)</f>
        <v>1.90732781196748E-2</v>
      </c>
      <c r="BD277" s="7">
        <f>VLOOKUP($H277,'[1]Unit factor_selected'!$F$3:$AC$346,'[1]Unit factor_selected'!V$1,FALSE)</f>
        <v>9.2699226365137902E-6</v>
      </c>
      <c r="BE277" s="7">
        <f>VLOOKUP($H277,'[1]Unit factor_selected'!$F$3:$AC$346,'[1]Unit factor_selected'!W$1,FALSE)</f>
        <v>4.5105351350897501E-4</v>
      </c>
      <c r="BF277" s="7">
        <f>VLOOKUP($H277,'[1]Unit factor_selected'!$F$3:$AC$346,'[1]Unit factor_selected'!X$1,FALSE)</f>
        <v>1.8178025091641801E-3</v>
      </c>
      <c r="BG277" s="7">
        <f>VLOOKUP($H277,'[1]Unit factor_selected'!$F$3:$AC$346,'[1]Unit factor_selected'!Y$1,FALSE)</f>
        <v>1.82493150768991E-3</v>
      </c>
      <c r="BH277" s="7">
        <f>VLOOKUP($H277,'[1]Unit factor_selected'!$F$3:$AC$346,'[1]Unit factor_selected'!Z$1,FALSE)</f>
        <v>1.7392652392117499E-7</v>
      </c>
      <c r="BI277" s="7">
        <f>VLOOKUP($H277,'[1]Unit factor_selected'!$F$3:$AC$346,'[1]Unit factor_selected'!AA$1,FALSE)</f>
        <v>2.2210853876581099E-3</v>
      </c>
      <c r="BJ277" s="5">
        <f>VLOOKUP($H277,'[1]Unit factor_selected'!$F$3:$AC$346,'[1]Unit factor_selected'!AB$1,FALSE)</f>
        <v>0.60830408954433701</v>
      </c>
      <c r="BK277" s="77">
        <f>VLOOKUP($H277,'[1]Unit factor_selected'!$F$3:$AC$346,'[1]Unit factor_selected'!AC$1,FALSE)</f>
        <v>2.0768753694455902E-3</v>
      </c>
    </row>
    <row r="278" spans="2:63" x14ac:dyDescent="0.2">
      <c r="B278" s="61"/>
      <c r="C278" s="40"/>
      <c r="D278" s="61"/>
      <c r="E278" s="121"/>
      <c r="F278" s="63"/>
      <c r="G278" s="64" t="str">
        <f t="shared" si="158"/>
        <v>JP</v>
      </c>
      <c r="H278" s="3" t="str">
        <f t="shared" si="158"/>
        <v>dc1099ef-8bc9-38e6-a899-4ebfe8b58820</v>
      </c>
      <c r="I278" s="65">
        <f t="shared" si="158"/>
        <v>0.12</v>
      </c>
      <c r="J278" s="66"/>
      <c r="K278" s="277"/>
      <c r="L278" s="278"/>
      <c r="M278" s="278"/>
      <c r="N278" s="278"/>
      <c r="O278" s="278"/>
      <c r="P278" s="278"/>
      <c r="Q278" s="69"/>
      <c r="R278" s="278"/>
      <c r="S278" s="278"/>
      <c r="T278" s="278"/>
      <c r="U278" s="278"/>
      <c r="V278" s="278"/>
      <c r="W278" s="278"/>
      <c r="X278" s="278"/>
      <c r="Y278" s="69"/>
      <c r="Z278" s="279"/>
      <c r="AA278" s="71">
        <f t="shared" si="159"/>
        <v>0</v>
      </c>
      <c r="AB278" s="72">
        <f t="shared" si="157"/>
        <v>0</v>
      </c>
      <c r="AC278" s="72">
        <f t="shared" si="157"/>
        <v>0</v>
      </c>
      <c r="AD278" s="72">
        <f t="shared" si="157"/>
        <v>0</v>
      </c>
      <c r="AE278" s="72">
        <f t="shared" si="157"/>
        <v>0</v>
      </c>
      <c r="AF278" s="72">
        <f t="shared" si="157"/>
        <v>0</v>
      </c>
      <c r="AG278" s="73">
        <f t="shared" si="157"/>
        <v>0.30605420528766314</v>
      </c>
      <c r="AH278" s="72">
        <f t="shared" si="157"/>
        <v>0</v>
      </c>
      <c r="AI278" s="72">
        <f t="shared" si="157"/>
        <v>0</v>
      </c>
      <c r="AJ278" s="72">
        <f t="shared" si="157"/>
        <v>0</v>
      </c>
      <c r="AK278" s="72">
        <f t="shared" si="157"/>
        <v>0</v>
      </c>
      <c r="AL278" s="72">
        <f t="shared" si="157"/>
        <v>0</v>
      </c>
      <c r="AM278" s="72">
        <f t="shared" si="157"/>
        <v>0</v>
      </c>
      <c r="AN278" s="72">
        <f t="shared" si="157"/>
        <v>0</v>
      </c>
      <c r="AO278" s="73">
        <f t="shared" si="157"/>
        <v>0.5885764181218005</v>
      </c>
      <c r="AP278" s="74">
        <f t="shared" si="157"/>
        <v>0</v>
      </c>
      <c r="AQ278" s="75" t="str">
        <f>VLOOKUP($H278,'[1]Unit factor_selected'!$F$3:$AC$346,'[1]Unit factor_selected'!H$1,FALSE)</f>
        <v>kWh</v>
      </c>
      <c r="AR278" s="76">
        <f>VLOOKUP($H278,'[1]Unit factor_selected'!$F$3:$AC$346,'[1]Unit factor_selected'!J$1,FALSE)</f>
        <v>0.41450650291678098</v>
      </c>
      <c r="AS278" s="6">
        <f>VLOOKUP($H278,'[1]Unit factor_selected'!$F$3:$AC$346,'[1]Unit factor_selected'!K$1,FALSE)</f>
        <v>8.3367300508058904</v>
      </c>
      <c r="AT278" s="7">
        <f>VLOOKUP($H278,'[1]Unit factor_selected'!$F$3:$AC$346,'[1]Unit factor_selected'!L$1,FALSE)</f>
        <v>4.70337261621905E-4</v>
      </c>
      <c r="AU278" s="5">
        <f>VLOOKUP($H278,'[1]Unit factor_selected'!$F$3:$AC$346,'[1]Unit factor_selected'!M$1,FALSE)</f>
        <v>0.111943226159109</v>
      </c>
      <c r="AV278" s="7">
        <f>VLOOKUP($H278,'[1]Unit factor_selected'!$F$3:$AC$346,'[1]Unit factor_selected'!N$1,FALSE)</f>
        <v>1.25811012052375E-2</v>
      </c>
      <c r="AW278" s="7">
        <f>VLOOKUP($H278,'[1]Unit factor_selected'!$F$3:$AC$346,'[1]Unit factor_selected'!O$1,FALSE)</f>
        <v>8.9372407623357496E-5</v>
      </c>
      <c r="AX278" s="5">
        <f>VLOOKUP($H278,'[1]Unit factor_selected'!$F$3:$AC$346,'[1]Unit factor_selected'!P$1,FALSE)</f>
        <v>0.42140331288079302</v>
      </c>
      <c r="AY278" s="7">
        <f>VLOOKUP($H278,'[1]Unit factor_selected'!$F$3:$AC$346,'[1]Unit factor_selected'!Q$1,FALSE)</f>
        <v>1.5137898085976299E-2</v>
      </c>
      <c r="AZ278" s="5">
        <f>VLOOKUP($H278,'[1]Unit factor_selected'!$F$3:$AC$346,'[1]Unit factor_selected'!R$1,FALSE)</f>
        <v>0.18211602628431001</v>
      </c>
      <c r="BA278" s="7">
        <f>VLOOKUP($H278,'[1]Unit factor_selected'!$F$3:$AC$346,'[1]Unit factor_selected'!S$1,FALSE)</f>
        <v>8.4793123170334994E-2</v>
      </c>
      <c r="BB278" s="7">
        <f>VLOOKUP($H278,'[1]Unit factor_selected'!$F$3:$AC$346,'[1]Unit factor_selected'!T$1,FALSE)</f>
        <v>4.9120726538256897E-3</v>
      </c>
      <c r="BC278" s="7">
        <f>VLOOKUP($H278,'[1]Unit factor_selected'!$F$3:$AC$346,'[1]Unit factor_selected'!U$1,FALSE)</f>
        <v>1.5984857458058499E-2</v>
      </c>
      <c r="BD278" s="7">
        <f>VLOOKUP($H278,'[1]Unit factor_selected'!$F$3:$AC$346,'[1]Unit factor_selected'!V$1,FALSE)</f>
        <v>7.9979898120999704E-6</v>
      </c>
      <c r="BE278" s="7">
        <f>VLOOKUP($H278,'[1]Unit factor_selected'!$F$3:$AC$346,'[1]Unit factor_selected'!W$1,FALSE)</f>
        <v>5.8183001950795903E-4</v>
      </c>
      <c r="BF278" s="7">
        <f>VLOOKUP($H278,'[1]Unit factor_selected'!$F$3:$AC$346,'[1]Unit factor_selected'!X$1,FALSE)</f>
        <v>7.4379576374734803E-4</v>
      </c>
      <c r="BG278" s="7">
        <f>VLOOKUP($H278,'[1]Unit factor_selected'!$F$3:$AC$346,'[1]Unit factor_selected'!Y$1,FALSE)</f>
        <v>7.5874089752607802E-4</v>
      </c>
      <c r="BH278" s="7">
        <f>VLOOKUP($H278,'[1]Unit factor_selected'!$F$3:$AC$346,'[1]Unit factor_selected'!Z$1,FALSE)</f>
        <v>1.3452291425765E-7</v>
      </c>
      <c r="BI278" s="7">
        <f>VLOOKUP($H278,'[1]Unit factor_selected'!$F$3:$AC$346,'[1]Unit factor_selected'!AA$1,FALSE)</f>
        <v>1.35594163646376E-3</v>
      </c>
      <c r="BJ278" s="5">
        <f>VLOOKUP($H278,'[1]Unit factor_selected'!$F$3:$AC$346,'[1]Unit factor_selected'!AB$1,FALSE)</f>
        <v>0.47061637305181098</v>
      </c>
      <c r="BK278" s="77">
        <f>VLOOKUP($H278,'[1]Unit factor_selected'!$F$3:$AC$346,'[1]Unit factor_selected'!AC$1,FALSE)</f>
        <v>1.6840278154762599E-3</v>
      </c>
    </row>
    <row r="279" spans="2:63" x14ac:dyDescent="0.2">
      <c r="B279" s="61"/>
      <c r="C279" s="40"/>
      <c r="D279" s="61"/>
      <c r="E279" s="121"/>
      <c r="F279" s="63"/>
      <c r="G279" s="64" t="str">
        <f t="shared" si="158"/>
        <v>KR</v>
      </c>
      <c r="H279" s="3" t="str">
        <f t="shared" si="158"/>
        <v>2fcc8944-1021-3349-ace4-288efc955cd1</v>
      </c>
      <c r="I279" s="65">
        <f t="shared" si="158"/>
        <v>0.04</v>
      </c>
      <c r="J279" s="66"/>
      <c r="K279" s="277"/>
      <c r="L279" s="278"/>
      <c r="M279" s="278"/>
      <c r="N279" s="278"/>
      <c r="O279" s="278"/>
      <c r="P279" s="278"/>
      <c r="Q279" s="69"/>
      <c r="R279" s="278"/>
      <c r="S279" s="278"/>
      <c r="T279" s="278"/>
      <c r="U279" s="278"/>
      <c r="V279" s="278"/>
      <c r="W279" s="278"/>
      <c r="X279" s="278"/>
      <c r="Y279" s="69"/>
      <c r="Z279" s="279"/>
      <c r="AA279" s="71">
        <f t="shared" si="159"/>
        <v>0</v>
      </c>
      <c r="AB279" s="72">
        <f t="shared" si="157"/>
        <v>0</v>
      </c>
      <c r="AC279" s="72">
        <f t="shared" si="157"/>
        <v>0</v>
      </c>
      <c r="AD279" s="72">
        <f t="shared" si="157"/>
        <v>0</v>
      </c>
      <c r="AE279" s="72">
        <f t="shared" si="157"/>
        <v>0</v>
      </c>
      <c r="AF279" s="72">
        <f t="shared" si="157"/>
        <v>0</v>
      </c>
      <c r="AG279" s="73">
        <f t="shared" si="157"/>
        <v>0.10201806842922105</v>
      </c>
      <c r="AH279" s="72">
        <f t="shared" si="157"/>
        <v>0</v>
      </c>
      <c r="AI279" s="72">
        <f t="shared" si="157"/>
        <v>0</v>
      </c>
      <c r="AJ279" s="72">
        <f t="shared" si="157"/>
        <v>0</v>
      </c>
      <c r="AK279" s="72">
        <f t="shared" si="157"/>
        <v>0</v>
      </c>
      <c r="AL279" s="72">
        <f t="shared" si="157"/>
        <v>0</v>
      </c>
      <c r="AM279" s="72">
        <f t="shared" si="157"/>
        <v>0</v>
      </c>
      <c r="AN279" s="72">
        <f t="shared" si="157"/>
        <v>0</v>
      </c>
      <c r="AO279" s="73">
        <f t="shared" si="157"/>
        <v>0.19619213937393351</v>
      </c>
      <c r="AP279" s="74">
        <f t="shared" si="157"/>
        <v>0</v>
      </c>
      <c r="AQ279" s="75" t="str">
        <f>VLOOKUP($H279,'[1]Unit factor_selected'!$F$3:$AC$346,'[1]Unit factor_selected'!H$1,FALSE)</f>
        <v>kWh</v>
      </c>
      <c r="AR279" s="76">
        <f>VLOOKUP($H279,'[1]Unit factor_selected'!$F$3:$AC$346,'[1]Unit factor_selected'!J$1,FALSE)</f>
        <v>0.44882419692131298</v>
      </c>
      <c r="AS279" s="6">
        <f>VLOOKUP($H279,'[1]Unit factor_selected'!$F$3:$AC$346,'[1]Unit factor_selected'!K$1,FALSE)</f>
        <v>10.6797594704434</v>
      </c>
      <c r="AT279" s="7">
        <f>VLOOKUP($H279,'[1]Unit factor_selected'!$F$3:$AC$346,'[1]Unit factor_selected'!L$1,FALSE)</f>
        <v>4.9265264292420302E-4</v>
      </c>
      <c r="AU279" s="5">
        <f>VLOOKUP($H279,'[1]Unit factor_selected'!$F$3:$AC$346,'[1]Unit factor_selected'!M$1,FALSE)</f>
        <v>0.12623149246165999</v>
      </c>
      <c r="AV279" s="7">
        <f>VLOOKUP($H279,'[1]Unit factor_selected'!$F$3:$AC$346,'[1]Unit factor_selected'!N$1,FALSE)</f>
        <v>1.6968609446120098E-2</v>
      </c>
      <c r="AW279" s="7">
        <f>VLOOKUP($H279,'[1]Unit factor_selected'!$F$3:$AC$346,'[1]Unit factor_selected'!O$1,FALSE)</f>
        <v>2.7405747398636201E-4</v>
      </c>
      <c r="AX279" s="5">
        <f>VLOOKUP($H279,'[1]Unit factor_selected'!$F$3:$AC$346,'[1]Unit factor_selected'!P$1,FALSE)</f>
        <v>0.45253492451686</v>
      </c>
      <c r="AY279" s="7">
        <f>VLOOKUP($H279,'[1]Unit factor_selected'!$F$3:$AC$346,'[1]Unit factor_selected'!Q$1,FALSE)</f>
        <v>2.48684596265452E-2</v>
      </c>
      <c r="AZ279" s="5">
        <f>VLOOKUP($H279,'[1]Unit factor_selected'!$F$3:$AC$346,'[1]Unit factor_selected'!R$1,FALSE)</f>
        <v>0.42508296115309102</v>
      </c>
      <c r="BA279" s="7">
        <f>VLOOKUP($H279,'[1]Unit factor_selected'!$F$3:$AC$346,'[1]Unit factor_selected'!S$1,FALSE)</f>
        <v>0.191914630710534</v>
      </c>
      <c r="BB279" s="7">
        <f>VLOOKUP($H279,'[1]Unit factor_selected'!$F$3:$AC$346,'[1]Unit factor_selected'!T$1,FALSE)</f>
        <v>8.9421744425186196E-3</v>
      </c>
      <c r="BC279" s="7">
        <f>VLOOKUP($H279,'[1]Unit factor_selected'!$F$3:$AC$346,'[1]Unit factor_selected'!U$1,FALSE)</f>
        <v>2.2227062220125101E-2</v>
      </c>
      <c r="BD279" s="7">
        <f>VLOOKUP($H279,'[1]Unit factor_selected'!$F$3:$AC$346,'[1]Unit factor_selected'!V$1,FALSE)</f>
        <v>2.0839885011706401E-5</v>
      </c>
      <c r="BE279" s="7">
        <f>VLOOKUP($H279,'[1]Unit factor_selected'!$F$3:$AC$346,'[1]Unit factor_selected'!W$1,FALSE)</f>
        <v>5.9720515722452502E-4</v>
      </c>
      <c r="BF279" s="7">
        <f>VLOOKUP($H279,'[1]Unit factor_selected'!$F$3:$AC$346,'[1]Unit factor_selected'!X$1,FALSE)</f>
        <v>9.57080591438114E-4</v>
      </c>
      <c r="BG279" s="7">
        <f>VLOOKUP($H279,'[1]Unit factor_selected'!$F$3:$AC$346,'[1]Unit factor_selected'!Y$1,FALSE)</f>
        <v>9.6987712976880503E-4</v>
      </c>
      <c r="BH279" s="7">
        <f>VLOOKUP($H279,'[1]Unit factor_selected'!$F$3:$AC$346,'[1]Unit factor_selected'!Z$1,FALSE)</f>
        <v>1.6228126937245899E-7</v>
      </c>
      <c r="BI279" s="7">
        <f>VLOOKUP($H279,'[1]Unit factor_selected'!$F$3:$AC$346,'[1]Unit factor_selected'!AA$1,FALSE)</f>
        <v>8.2713932894040601E-4</v>
      </c>
      <c r="BJ279" s="5">
        <f>VLOOKUP($H279,'[1]Unit factor_selected'!$F$3:$AC$346,'[1]Unit factor_selected'!AB$1,FALSE)</f>
        <v>0.51620363771325195</v>
      </c>
      <c r="BK279" s="77">
        <f>VLOOKUP($H279,'[1]Unit factor_selected'!$F$3:$AC$346,'[1]Unit factor_selected'!AC$1,FALSE)</f>
        <v>3.0323563137813099E-3</v>
      </c>
    </row>
    <row r="280" spans="2:63" x14ac:dyDescent="0.2">
      <c r="B280" s="61"/>
      <c r="C280" s="40"/>
      <c r="D280" s="61"/>
      <c r="E280" s="121"/>
      <c r="F280" s="63"/>
      <c r="G280" s="64" t="str">
        <f t="shared" si="158"/>
        <v>RER</v>
      </c>
      <c r="H280" s="3">
        <f t="shared" si="158"/>
        <v>0</v>
      </c>
      <c r="I280" s="65">
        <f t="shared" si="158"/>
        <v>0.17</v>
      </c>
      <c r="J280" s="66"/>
      <c r="K280" s="277"/>
      <c r="L280" s="278"/>
      <c r="M280" s="278"/>
      <c r="N280" s="278"/>
      <c r="O280" s="278"/>
      <c r="P280" s="278"/>
      <c r="Q280" s="69"/>
      <c r="R280" s="278"/>
      <c r="S280" s="278"/>
      <c r="T280" s="278"/>
      <c r="U280" s="278"/>
      <c r="V280" s="278"/>
      <c r="W280" s="278"/>
      <c r="X280" s="278"/>
      <c r="Y280" s="69"/>
      <c r="Z280" s="279"/>
      <c r="AA280" s="71">
        <f t="shared" si="159"/>
        <v>0</v>
      </c>
      <c r="AB280" s="72">
        <f t="shared" si="157"/>
        <v>0</v>
      </c>
      <c r="AC280" s="72">
        <f t="shared" si="157"/>
        <v>0</v>
      </c>
      <c r="AD280" s="72">
        <f t="shared" si="157"/>
        <v>0</v>
      </c>
      <c r="AE280" s="72">
        <f t="shared" si="157"/>
        <v>0</v>
      </c>
      <c r="AF280" s="72">
        <f t="shared" si="157"/>
        <v>0</v>
      </c>
      <c r="AG280" s="73">
        <f t="shared" si="157"/>
        <v>0.43357679082418948</v>
      </c>
      <c r="AH280" s="72">
        <f t="shared" si="157"/>
        <v>0</v>
      </c>
      <c r="AI280" s="72">
        <f t="shared" si="157"/>
        <v>0</v>
      </c>
      <c r="AJ280" s="72">
        <f t="shared" si="157"/>
        <v>0</v>
      </c>
      <c r="AK280" s="72">
        <f t="shared" si="157"/>
        <v>0</v>
      </c>
      <c r="AL280" s="72">
        <f t="shared" si="157"/>
        <v>0</v>
      </c>
      <c r="AM280" s="72">
        <f t="shared" si="157"/>
        <v>0</v>
      </c>
      <c r="AN280" s="72">
        <f t="shared" si="157"/>
        <v>0</v>
      </c>
      <c r="AO280" s="73">
        <f t="shared" si="157"/>
        <v>0.83381659233921745</v>
      </c>
      <c r="AP280" s="74">
        <f t="shared" si="157"/>
        <v>0</v>
      </c>
      <c r="AQ280" s="75" t="str">
        <f>VLOOKUP($H280,'[1]Unit factor_selected'!$F$3:$AC$346,'[1]Unit factor_selected'!H$1,FALSE)</f>
        <v>kWh</v>
      </c>
      <c r="AR280" s="76">
        <f>VLOOKUP($H280,'[1]Unit factor_selected'!$F$3:$AC$346,'[1]Unit factor_selected'!J$1,FALSE)</f>
        <v>0.21957146944853601</v>
      </c>
      <c r="AS280" s="6">
        <f>VLOOKUP($H280,'[1]Unit factor_selected'!$F$3:$AC$346,'[1]Unit factor_selected'!K$1,FALSE)</f>
        <v>7.0862201970238701</v>
      </c>
      <c r="AT280" s="7">
        <f>VLOOKUP($H280,'[1]Unit factor_selected'!$F$3:$AC$346,'[1]Unit factor_selected'!L$1,FALSE)</f>
        <v>8.3772731763599921E-5</v>
      </c>
      <c r="AU280" s="5">
        <f>VLOOKUP($H280,'[1]Unit factor_selected'!$F$3:$AC$346,'[1]Unit factor_selected'!M$1,FALSE)</f>
        <v>6.70359680813368E-2</v>
      </c>
      <c r="AV280" s="7">
        <f>VLOOKUP($H280,'[1]Unit factor_selected'!$F$3:$AC$346,'[1]Unit factor_selected'!N$1,FALSE)</f>
        <v>1.4266749439454635E-2</v>
      </c>
      <c r="AW280" s="7">
        <f>VLOOKUP($H280,'[1]Unit factor_selected'!$F$3:$AC$346,'[1]Unit factor_selected'!O$1,FALSE)</f>
        <v>1.7149187688680467E-4</v>
      </c>
      <c r="AX280" s="5">
        <f>VLOOKUP($H280,'[1]Unit factor_selected'!$F$3:$AC$346,'[1]Unit factor_selected'!P$1,FALSE)</f>
        <v>0.22332948822621831</v>
      </c>
      <c r="AY280" s="7">
        <f>VLOOKUP($H280,'[1]Unit factor_selected'!$F$3:$AC$346,'[1]Unit factor_selected'!Q$1,FALSE)</f>
        <v>1.7528206718914665E-2</v>
      </c>
      <c r="AZ280" s="5">
        <f>VLOOKUP($H280,'[1]Unit factor_selected'!$F$3:$AC$346,'[1]Unit factor_selected'!R$1,FALSE)</f>
        <v>0.24292780895591501</v>
      </c>
      <c r="BA280" s="7">
        <f>VLOOKUP($H280,'[1]Unit factor_selected'!$F$3:$AC$346,'[1]Unit factor_selected'!S$1,FALSE)</f>
        <v>6.1311111138674372E-2</v>
      </c>
      <c r="BB280" s="7">
        <f>VLOOKUP($H280,'[1]Unit factor_selected'!$F$3:$AC$346,'[1]Unit factor_selected'!T$1,FALSE)</f>
        <v>8.6136377138703001E-3</v>
      </c>
      <c r="BC280" s="7">
        <f>VLOOKUP($H280,'[1]Unit factor_selected'!$F$3:$AC$346,'[1]Unit factor_selected'!U$1,FALSE)</f>
        <v>1.8263804873492769E-2</v>
      </c>
      <c r="BD280" s="7">
        <f>VLOOKUP($H280,'[1]Unit factor_selected'!$F$3:$AC$346,'[1]Unit factor_selected'!V$1,FALSE)</f>
        <v>1.2041369103710334E-5</v>
      </c>
      <c r="BE280" s="7">
        <f>VLOOKUP($H280,'[1]Unit factor_selected'!$F$3:$AC$346,'[1]Unit factor_selected'!W$1,FALSE)</f>
        <v>5.1752647425555532E-4</v>
      </c>
      <c r="BF280" s="7">
        <f>VLOOKUP($H280,'[1]Unit factor_selected'!$F$3:$AC$346,'[1]Unit factor_selected'!X$1,FALSE)</f>
        <v>9.5976832614757729E-5</v>
      </c>
      <c r="BG280" s="7">
        <f>VLOOKUP($H280,'[1]Unit factor_selected'!$F$3:$AC$346,'[1]Unit factor_selected'!Y$1,FALSE)</f>
        <v>1.0406939694266351E-4</v>
      </c>
      <c r="BH280" s="7">
        <f>VLOOKUP($H280,'[1]Unit factor_selected'!$F$3:$AC$346,'[1]Unit factor_selected'!Z$1,FALSE)</f>
        <v>1.4849161471338802E-7</v>
      </c>
      <c r="BI280" s="7">
        <f>VLOOKUP($H280,'[1]Unit factor_selected'!$F$3:$AC$346,'[1]Unit factor_selected'!AA$1,FALSE)</f>
        <v>1.9100570584220264E-4</v>
      </c>
      <c r="BJ280" s="5">
        <f>VLOOKUP($H280,'[1]Unit factor_selected'!$F$3:$AC$346,'[1]Unit factor_selected'!AB$1,FALSE)</f>
        <v>0.403963453734209</v>
      </c>
      <c r="BK280" s="77">
        <f>VLOOKUP($H280,'[1]Unit factor_selected'!$F$3:$AC$346,'[1]Unit factor_selected'!AC$1,FALSE)</f>
        <v>2.2325972022637624E-3</v>
      </c>
    </row>
    <row r="281" spans="2:63" x14ac:dyDescent="0.2">
      <c r="B281" s="61"/>
      <c r="C281" s="40"/>
      <c r="D281" s="61"/>
      <c r="E281" s="121" t="str">
        <f>[1]LCI!AA10</f>
        <v>Heat</v>
      </c>
      <c r="F281" s="63" t="str">
        <f>F191</f>
        <v>heat production, natural gas, at industrial furnace &gt;100kW | heat, district or industrial, natural gas | Cutoff</v>
      </c>
      <c r="G281" s="64" t="str">
        <f>G191</f>
        <v>US</v>
      </c>
      <c r="H281" s="3" t="str">
        <f>H191</f>
        <v>348b3b3e-3913-4d14-a18a-422487f6f063</v>
      </c>
      <c r="I281" s="65">
        <f>I276</f>
        <v>0.02</v>
      </c>
      <c r="J281" s="66">
        <f>SUM(I281:I285)</f>
        <v>1</v>
      </c>
      <c r="K281" s="277">
        <v>0</v>
      </c>
      <c r="L281" s="278">
        <v>0</v>
      </c>
      <c r="M281" s="278">
        <v>0</v>
      </c>
      <c r="N281" s="278">
        <v>0</v>
      </c>
      <c r="O281" s="278">
        <v>0</v>
      </c>
      <c r="P281" s="278">
        <v>0</v>
      </c>
      <c r="Q281" s="69">
        <f>'[1]EV proj_BAU'!AF$82*[1]LCI!$AB10</f>
        <v>143.33117052039321</v>
      </c>
      <c r="R281" s="278">
        <v>0</v>
      </c>
      <c r="S281" s="278">
        <v>0</v>
      </c>
      <c r="T281" s="278">
        <v>0</v>
      </c>
      <c r="U281" s="278">
        <v>0</v>
      </c>
      <c r="V281" s="278">
        <v>0</v>
      </c>
      <c r="W281" s="278">
        <v>0</v>
      </c>
      <c r="X281" s="278">
        <v>0</v>
      </c>
      <c r="Y281" s="69">
        <f>'[1]EV proj_BAU'!AG$82*[1]LCI!$AB10</f>
        <v>275.64184870717935</v>
      </c>
      <c r="Z281" s="279">
        <v>0</v>
      </c>
      <c r="AA281" s="71">
        <f>$I281*K$281</f>
        <v>0</v>
      </c>
      <c r="AB281" s="72">
        <f t="shared" ref="AB281:AP285" si="160">$I281*L$281</f>
        <v>0</v>
      </c>
      <c r="AC281" s="72">
        <f t="shared" si="160"/>
        <v>0</v>
      </c>
      <c r="AD281" s="72">
        <f t="shared" si="160"/>
        <v>0</v>
      </c>
      <c r="AE281" s="72">
        <f t="shared" si="160"/>
        <v>0</v>
      </c>
      <c r="AF281" s="72">
        <f t="shared" si="160"/>
        <v>0</v>
      </c>
      <c r="AG281" s="73">
        <f t="shared" si="160"/>
        <v>2.8666234104078643</v>
      </c>
      <c r="AH281" s="72">
        <f t="shared" si="160"/>
        <v>0</v>
      </c>
      <c r="AI281" s="72">
        <f t="shared" si="160"/>
        <v>0</v>
      </c>
      <c r="AJ281" s="72">
        <f t="shared" si="160"/>
        <v>0</v>
      </c>
      <c r="AK281" s="72">
        <f t="shared" si="160"/>
        <v>0</v>
      </c>
      <c r="AL281" s="72">
        <f t="shared" si="160"/>
        <v>0</v>
      </c>
      <c r="AM281" s="72">
        <f t="shared" si="160"/>
        <v>0</v>
      </c>
      <c r="AN281" s="72">
        <f t="shared" si="160"/>
        <v>0</v>
      </c>
      <c r="AO281" s="73">
        <f t="shared" si="160"/>
        <v>5.5128369741435872</v>
      </c>
      <c r="AP281" s="74">
        <f t="shared" si="160"/>
        <v>0</v>
      </c>
      <c r="AQ281" s="75" t="str">
        <f>VLOOKUP($H281,'[1]Unit factor_selected'!$F$3:$AC$346,'[1]Unit factor_selected'!H$1,FALSE)</f>
        <v>MJ</v>
      </c>
      <c r="AR281" s="76">
        <f>VLOOKUP($H281,'[1]Unit factor_selected'!$F$3:$AC$346,'[1]Unit factor_selected'!J$1,FALSE)</f>
        <v>7.2094031587863094E-2</v>
      </c>
      <c r="AS281" s="6">
        <f>VLOOKUP($H281,'[1]Unit factor_selected'!$F$3:$AC$346,'[1]Unit factor_selected'!K$1,FALSE)</f>
        <v>1.1623922373923701</v>
      </c>
      <c r="AT281" s="7">
        <f>VLOOKUP($H281,'[1]Unit factor_selected'!$F$3:$AC$346,'[1]Unit factor_selected'!L$1,FALSE)</f>
        <v>2.0931598834842001E-5</v>
      </c>
      <c r="AU281" s="5">
        <f>VLOOKUP($H281,'[1]Unit factor_selected'!$F$3:$AC$346,'[1]Unit factor_selected'!M$1,FALSE)</f>
        <v>2.5321132153628099E-2</v>
      </c>
      <c r="AV281" s="7">
        <f>VLOOKUP($H281,'[1]Unit factor_selected'!$F$3:$AC$346,'[1]Unit factor_selected'!N$1,FALSE)</f>
        <v>1.6961817255031701E-4</v>
      </c>
      <c r="AW281" s="7">
        <f>VLOOKUP($H281,'[1]Unit factor_selected'!$F$3:$AC$346,'[1]Unit factor_selected'!O$1,FALSE)</f>
        <v>8.4553408816282301E-7</v>
      </c>
      <c r="AX281" s="5">
        <f>VLOOKUP($H281,'[1]Unit factor_selected'!$F$3:$AC$346,'[1]Unit factor_selected'!P$1,FALSE)</f>
        <v>7.3587134749462393E-2</v>
      </c>
      <c r="AY281" s="7">
        <f>VLOOKUP($H281,'[1]Unit factor_selected'!$F$3:$AC$346,'[1]Unit factor_selected'!Q$1,FALSE)</f>
        <v>4.5255056973978998E-4</v>
      </c>
      <c r="AZ281" s="5">
        <f>VLOOKUP($H281,'[1]Unit factor_selected'!$F$3:$AC$346,'[1]Unit factor_selected'!R$1,FALSE)</f>
        <v>3.2094938120077201E-3</v>
      </c>
      <c r="BA281" s="7">
        <f>VLOOKUP($H281,'[1]Unit factor_selected'!$F$3:$AC$346,'[1]Unit factor_selected'!S$1,FALSE)</f>
        <v>2.6225037052588201E-4</v>
      </c>
      <c r="BB281" s="7">
        <f>VLOOKUP($H281,'[1]Unit factor_selected'!$F$3:$AC$346,'[1]Unit factor_selected'!T$1,FALSE)</f>
        <v>2.2693752243180101E-5</v>
      </c>
      <c r="BC281" s="7">
        <f>VLOOKUP($H281,'[1]Unit factor_selected'!$F$3:$AC$346,'[1]Unit factor_selected'!U$1,FALSE)</f>
        <v>2.1284632193969801E-4</v>
      </c>
      <c r="BD281" s="7">
        <f>VLOOKUP($H281,'[1]Unit factor_selected'!$F$3:$AC$346,'[1]Unit factor_selected'!V$1,FALSE)</f>
        <v>2.4085315647483799E-7</v>
      </c>
      <c r="BE281" s="7">
        <f>VLOOKUP($H281,'[1]Unit factor_selected'!$F$3:$AC$346,'[1]Unit factor_selected'!W$1,FALSE)</f>
        <v>1.5759495571695601E-5</v>
      </c>
      <c r="BF281" s="7">
        <f>VLOOKUP($H281,'[1]Unit factor_selected'!$F$3:$AC$346,'[1]Unit factor_selected'!X$1,FALSE)</f>
        <v>4.1886391251840799E-5</v>
      </c>
      <c r="BG281" s="7">
        <f>VLOOKUP($H281,'[1]Unit factor_selected'!$F$3:$AC$346,'[1]Unit factor_selected'!Y$1,FALSE)</f>
        <v>4.4587043810290402E-5</v>
      </c>
      <c r="BH281" s="7">
        <f>VLOOKUP($H281,'[1]Unit factor_selected'!$F$3:$AC$346,'[1]Unit factor_selected'!Z$1,FALSE)</f>
        <v>1.33252968090072E-8</v>
      </c>
      <c r="BI281" s="7">
        <f>VLOOKUP($H281,'[1]Unit factor_selected'!$F$3:$AC$346,'[1]Unit factor_selected'!AA$1,FALSE)</f>
        <v>6.2351253446064903E-5</v>
      </c>
      <c r="BJ281" s="5">
        <f>VLOOKUP($H281,'[1]Unit factor_selected'!$F$3:$AC$346,'[1]Unit factor_selected'!AB$1,FALSE)</f>
        <v>4.1849833346856496E-3</v>
      </c>
      <c r="BK281" s="77">
        <f>VLOOKUP($H281,'[1]Unit factor_selected'!$F$3:$AC$346,'[1]Unit factor_selected'!AC$1,FALSE)</f>
        <v>1.71513863272773E-5</v>
      </c>
    </row>
    <row r="282" spans="2:63" x14ac:dyDescent="0.2">
      <c r="B282" s="61"/>
      <c r="C282" s="40"/>
      <c r="D282" s="61"/>
      <c r="E282" s="121"/>
      <c r="F282" s="63"/>
      <c r="G282" s="64" t="str">
        <f t="shared" ref="G282:H285" si="161">G192</f>
        <v>CN</v>
      </c>
      <c r="H282" s="3" t="str">
        <f t="shared" si="161"/>
        <v>94b37130-2d92-460f-afc2-f9d6895d0814</v>
      </c>
      <c r="I282" s="65">
        <f t="shared" ref="I282:I285" si="162">I277</f>
        <v>0.65</v>
      </c>
      <c r="J282" s="66"/>
      <c r="K282" s="277"/>
      <c r="L282" s="278"/>
      <c r="M282" s="278"/>
      <c r="N282" s="278"/>
      <c r="O282" s="278"/>
      <c r="P282" s="278"/>
      <c r="Q282" s="69"/>
      <c r="R282" s="278"/>
      <c r="S282" s="278"/>
      <c r="T282" s="278"/>
      <c r="U282" s="278"/>
      <c r="V282" s="278"/>
      <c r="W282" s="278"/>
      <c r="X282" s="278"/>
      <c r="Y282" s="69"/>
      <c r="Z282" s="279"/>
      <c r="AA282" s="71">
        <f t="shared" ref="AA282:AA285" si="163">$I282*K$281</f>
        <v>0</v>
      </c>
      <c r="AB282" s="72">
        <f t="shared" si="160"/>
        <v>0</v>
      </c>
      <c r="AC282" s="72">
        <f t="shared" si="160"/>
        <v>0</v>
      </c>
      <c r="AD282" s="72">
        <f t="shared" si="160"/>
        <v>0</v>
      </c>
      <c r="AE282" s="72">
        <f t="shared" si="160"/>
        <v>0</v>
      </c>
      <c r="AF282" s="72">
        <f t="shared" si="160"/>
        <v>0</v>
      </c>
      <c r="AG282" s="73">
        <f t="shared" si="160"/>
        <v>93.165260838255591</v>
      </c>
      <c r="AH282" s="72">
        <f t="shared" si="160"/>
        <v>0</v>
      </c>
      <c r="AI282" s="72">
        <f t="shared" si="160"/>
        <v>0</v>
      </c>
      <c r="AJ282" s="72">
        <f t="shared" si="160"/>
        <v>0</v>
      </c>
      <c r="AK282" s="72">
        <f t="shared" si="160"/>
        <v>0</v>
      </c>
      <c r="AL282" s="72">
        <f t="shared" si="160"/>
        <v>0</v>
      </c>
      <c r="AM282" s="72">
        <f t="shared" si="160"/>
        <v>0</v>
      </c>
      <c r="AN282" s="72">
        <f t="shared" si="160"/>
        <v>0</v>
      </c>
      <c r="AO282" s="73">
        <f t="shared" si="160"/>
        <v>179.16720165966657</v>
      </c>
      <c r="AP282" s="74">
        <f t="shared" si="160"/>
        <v>0</v>
      </c>
      <c r="AQ282" s="75" t="str">
        <f>VLOOKUP($H282,'[1]Unit factor_selected'!$F$3:$AC$346,'[1]Unit factor_selected'!H$1,FALSE)</f>
        <v>MJ</v>
      </c>
      <c r="AR282" s="76">
        <f>VLOOKUP($H282,'[1]Unit factor_selected'!$F$3:$AC$346,'[1]Unit factor_selected'!J$1,FALSE)</f>
        <v>6.7561703505123999E-2</v>
      </c>
      <c r="AS282" s="6">
        <f>VLOOKUP($H282,'[1]Unit factor_selected'!$F$3:$AC$346,'[1]Unit factor_selected'!K$1,FALSE)</f>
        <v>1.1286368642416</v>
      </c>
      <c r="AT282" s="7">
        <f>VLOOKUP($H282,'[1]Unit factor_selected'!$F$3:$AC$346,'[1]Unit factor_selected'!L$1,FALSE)</f>
        <v>1.34192652696239E-5</v>
      </c>
      <c r="AU282" s="5">
        <f>VLOOKUP($H282,'[1]Unit factor_selected'!$F$3:$AC$346,'[1]Unit factor_selected'!M$1,FALSE)</f>
        <v>2.46079777505234E-2</v>
      </c>
      <c r="AV282" s="7">
        <f>VLOOKUP($H282,'[1]Unit factor_selected'!$F$3:$AC$346,'[1]Unit factor_selected'!N$1,FALSE)</f>
        <v>1.3297703340276601E-4</v>
      </c>
      <c r="AW282" s="7">
        <f>VLOOKUP($H282,'[1]Unit factor_selected'!$F$3:$AC$346,'[1]Unit factor_selected'!O$1,FALSE)</f>
        <v>4.7544411438651503E-7</v>
      </c>
      <c r="AX282" s="5">
        <f>VLOOKUP($H282,'[1]Unit factor_selected'!$F$3:$AC$346,'[1]Unit factor_selected'!P$1,FALSE)</f>
        <v>6.8294048582825603E-2</v>
      </c>
      <c r="AY282" s="7">
        <f>VLOOKUP($H282,'[1]Unit factor_selected'!$F$3:$AC$346,'[1]Unit factor_selected'!Q$1,FALSE)</f>
        <v>3.04392105561114E-4</v>
      </c>
      <c r="AZ282" s="5">
        <f>VLOOKUP($H282,'[1]Unit factor_selected'!$F$3:$AC$346,'[1]Unit factor_selected'!R$1,FALSE)</f>
        <v>3.2654437525124198E-3</v>
      </c>
      <c r="BA282" s="7">
        <f>VLOOKUP($H282,'[1]Unit factor_selected'!$F$3:$AC$346,'[1]Unit factor_selected'!S$1,FALSE)</f>
        <v>2.0455474075815999E-4</v>
      </c>
      <c r="BB282" s="7">
        <f>VLOOKUP($H282,'[1]Unit factor_selected'!$F$3:$AC$346,'[1]Unit factor_selected'!T$1,FALSE)</f>
        <v>1.44714443289619E-5</v>
      </c>
      <c r="BC282" s="7">
        <f>VLOOKUP($H282,'[1]Unit factor_selected'!$F$3:$AC$346,'[1]Unit factor_selected'!U$1,FALSE)</f>
        <v>1.8673082475627399E-4</v>
      </c>
      <c r="BD282" s="7">
        <f>VLOOKUP($H282,'[1]Unit factor_selected'!$F$3:$AC$346,'[1]Unit factor_selected'!V$1,FALSE)</f>
        <v>1.1570836096670501E-7</v>
      </c>
      <c r="BE282" s="7">
        <f>VLOOKUP($H282,'[1]Unit factor_selected'!$F$3:$AC$346,'[1]Unit factor_selected'!W$1,FALSE)</f>
        <v>1.0657233038909801E-5</v>
      </c>
      <c r="BF282" s="7">
        <f>VLOOKUP($H282,'[1]Unit factor_selected'!$F$3:$AC$346,'[1]Unit factor_selected'!X$1,FALSE)</f>
        <v>3.8412323609695801E-5</v>
      </c>
      <c r="BG282" s="7">
        <f>VLOOKUP($H282,'[1]Unit factor_selected'!$F$3:$AC$346,'[1]Unit factor_selected'!Y$1,FALSE)</f>
        <v>4.1262791322937203E-5</v>
      </c>
      <c r="BH282" s="7">
        <f>VLOOKUP($H282,'[1]Unit factor_selected'!$F$3:$AC$346,'[1]Unit factor_selected'!Z$1,FALSE)</f>
        <v>6.9985129754833599E-9</v>
      </c>
      <c r="BI282" s="7">
        <f>VLOOKUP($H282,'[1]Unit factor_selected'!$F$3:$AC$346,'[1]Unit factor_selected'!AA$1,FALSE)</f>
        <v>3.97048683969412E-5</v>
      </c>
      <c r="BJ282" s="5">
        <f>VLOOKUP($H282,'[1]Unit factor_selected'!$F$3:$AC$346,'[1]Unit factor_selected'!AB$1,FALSE)</f>
        <v>3.8609525070636801E-3</v>
      </c>
      <c r="BK282" s="77">
        <f>VLOOKUP($H282,'[1]Unit factor_selected'!$F$3:$AC$346,'[1]Unit factor_selected'!AC$1,FALSE)</f>
        <v>7.9763357328164692E-6</v>
      </c>
    </row>
    <row r="283" spans="2:63" x14ac:dyDescent="0.2">
      <c r="B283" s="61"/>
      <c r="C283" s="40"/>
      <c r="D283" s="61"/>
      <c r="E283" s="121"/>
      <c r="F283" s="63"/>
      <c r="G283" s="64" t="str">
        <f t="shared" si="161"/>
        <v>JP</v>
      </c>
      <c r="H283" s="3" t="str">
        <f t="shared" si="161"/>
        <v>4c970fa9-d056-405f-8871-64ebf0f37ffc</v>
      </c>
      <c r="I283" s="65">
        <f t="shared" si="162"/>
        <v>0.12</v>
      </c>
      <c r="J283" s="66"/>
      <c r="K283" s="277"/>
      <c r="L283" s="278"/>
      <c r="M283" s="278"/>
      <c r="N283" s="278"/>
      <c r="O283" s="278"/>
      <c r="P283" s="278"/>
      <c r="Q283" s="69"/>
      <c r="R283" s="278"/>
      <c r="S283" s="278"/>
      <c r="T283" s="278"/>
      <c r="U283" s="278"/>
      <c r="V283" s="278"/>
      <c r="W283" s="278"/>
      <c r="X283" s="278"/>
      <c r="Y283" s="69"/>
      <c r="Z283" s="279"/>
      <c r="AA283" s="71">
        <f t="shared" si="163"/>
        <v>0</v>
      </c>
      <c r="AB283" s="72">
        <f t="shared" si="160"/>
        <v>0</v>
      </c>
      <c r="AC283" s="72">
        <f t="shared" si="160"/>
        <v>0</v>
      </c>
      <c r="AD283" s="72">
        <f t="shared" si="160"/>
        <v>0</v>
      </c>
      <c r="AE283" s="72">
        <f t="shared" si="160"/>
        <v>0</v>
      </c>
      <c r="AF283" s="72">
        <f t="shared" si="160"/>
        <v>0</v>
      </c>
      <c r="AG283" s="73">
        <f t="shared" si="160"/>
        <v>17.199740462447185</v>
      </c>
      <c r="AH283" s="72">
        <f t="shared" si="160"/>
        <v>0</v>
      </c>
      <c r="AI283" s="72">
        <f t="shared" si="160"/>
        <v>0</v>
      </c>
      <c r="AJ283" s="72">
        <f t="shared" si="160"/>
        <v>0</v>
      </c>
      <c r="AK283" s="72">
        <f t="shared" si="160"/>
        <v>0</v>
      </c>
      <c r="AL283" s="72">
        <f t="shared" si="160"/>
        <v>0</v>
      </c>
      <c r="AM283" s="72">
        <f t="shared" si="160"/>
        <v>0</v>
      </c>
      <c r="AN283" s="72">
        <f t="shared" si="160"/>
        <v>0</v>
      </c>
      <c r="AO283" s="73">
        <f t="shared" si="160"/>
        <v>33.07702184486152</v>
      </c>
      <c r="AP283" s="74">
        <f t="shared" si="160"/>
        <v>0</v>
      </c>
      <c r="AQ283" s="75" t="str">
        <f>VLOOKUP($H283,'[1]Unit factor_selected'!$F$3:$AC$346,'[1]Unit factor_selected'!H$1,FALSE)</f>
        <v>MJ</v>
      </c>
      <c r="AR283" s="76">
        <f>VLOOKUP($H283,'[1]Unit factor_selected'!$F$3:$AC$346,'[1]Unit factor_selected'!J$1,FALSE)</f>
        <v>7.93512076278024E-2</v>
      </c>
      <c r="AS283" s="6">
        <f>VLOOKUP($H283,'[1]Unit factor_selected'!$F$3:$AC$346,'[1]Unit factor_selected'!K$1,FALSE)</f>
        <v>1.32276848359443</v>
      </c>
      <c r="AT283" s="7">
        <f>VLOOKUP($H283,'[1]Unit factor_selected'!$F$3:$AC$346,'[1]Unit factor_selected'!L$1,FALSE)</f>
        <v>3.1263415803588299E-5</v>
      </c>
      <c r="AU283" s="5">
        <f>VLOOKUP($H283,'[1]Unit factor_selected'!$F$3:$AC$346,'[1]Unit factor_selected'!M$1,FALSE)</f>
        <v>2.8641793027265099E-2</v>
      </c>
      <c r="AV283" s="7">
        <f>VLOOKUP($H283,'[1]Unit factor_selected'!$F$3:$AC$346,'[1]Unit factor_selected'!N$1,FALSE)</f>
        <v>4.5261992541638499E-4</v>
      </c>
      <c r="AW283" s="7">
        <f>VLOOKUP($H283,'[1]Unit factor_selected'!$F$3:$AC$346,'[1]Unit factor_selected'!O$1,FALSE)</f>
        <v>1.53309941271616E-6</v>
      </c>
      <c r="AX283" s="5">
        <f>VLOOKUP($H283,'[1]Unit factor_selected'!$F$3:$AC$346,'[1]Unit factor_selected'!P$1,FALSE)</f>
        <v>8.0566010804188806E-2</v>
      </c>
      <c r="AY283" s="7">
        <f>VLOOKUP($H283,'[1]Unit factor_selected'!$F$3:$AC$346,'[1]Unit factor_selected'!Q$1,FALSE)</f>
        <v>1.6155785489210201E-3</v>
      </c>
      <c r="AZ283" s="5">
        <f>VLOOKUP($H283,'[1]Unit factor_selected'!$F$3:$AC$346,'[1]Unit factor_selected'!R$1,FALSE)</f>
        <v>8.8357184081817308E-3</v>
      </c>
      <c r="BA283" s="7">
        <f>VLOOKUP($H283,'[1]Unit factor_selected'!$F$3:$AC$346,'[1]Unit factor_selected'!S$1,FALSE)</f>
        <v>4.2126662656830402E-4</v>
      </c>
      <c r="BB283" s="7">
        <f>VLOOKUP($H283,'[1]Unit factor_selected'!$F$3:$AC$346,'[1]Unit factor_selected'!T$1,FALSE)</f>
        <v>3.1856838700717401E-4</v>
      </c>
      <c r="BC283" s="7">
        <f>VLOOKUP($H283,'[1]Unit factor_selected'!$F$3:$AC$346,'[1]Unit factor_selected'!U$1,FALSE)</f>
        <v>5.9676567228942202E-4</v>
      </c>
      <c r="BD283" s="7">
        <f>VLOOKUP($H283,'[1]Unit factor_selected'!$F$3:$AC$346,'[1]Unit factor_selected'!V$1,FALSE)</f>
        <v>3.62731138567858E-7</v>
      </c>
      <c r="BE283" s="7">
        <f>VLOOKUP($H283,'[1]Unit factor_selected'!$F$3:$AC$346,'[1]Unit factor_selected'!W$1,FALSE)</f>
        <v>7.2609868172480204E-5</v>
      </c>
      <c r="BF283" s="7">
        <f>VLOOKUP($H283,'[1]Unit factor_selected'!$F$3:$AC$346,'[1]Unit factor_selected'!X$1,FALSE)</f>
        <v>7.5021780235330594E-5</v>
      </c>
      <c r="BG283" s="7">
        <f>VLOOKUP($H283,'[1]Unit factor_selected'!$F$3:$AC$346,'[1]Unit factor_selected'!Y$1,FALSE)</f>
        <v>7.92969361637094E-5</v>
      </c>
      <c r="BH283" s="7">
        <f>VLOOKUP($H283,'[1]Unit factor_selected'!$F$3:$AC$346,'[1]Unit factor_selected'!Z$1,FALSE)</f>
        <v>4.5492952877156298E-9</v>
      </c>
      <c r="BI283" s="7">
        <f>VLOOKUP($H283,'[1]Unit factor_selected'!$F$3:$AC$346,'[1]Unit factor_selected'!AA$1,FALSE)</f>
        <v>9.0580613030702498E-5</v>
      </c>
      <c r="BJ283" s="5">
        <f>VLOOKUP($H283,'[1]Unit factor_selected'!$F$3:$AC$346,'[1]Unit factor_selected'!AB$1,FALSE)</f>
        <v>2.86655183532433E-2</v>
      </c>
      <c r="BK283" s="77">
        <f>VLOOKUP($H283,'[1]Unit factor_selected'!$F$3:$AC$346,'[1]Unit factor_selected'!AC$1,FALSE)</f>
        <v>4.2197206111642398E-5</v>
      </c>
    </row>
    <row r="284" spans="2:63" x14ac:dyDescent="0.2">
      <c r="B284" s="61"/>
      <c r="C284" s="40"/>
      <c r="D284" s="61"/>
      <c r="E284" s="121"/>
      <c r="F284" s="63"/>
      <c r="G284" s="64" t="str">
        <f t="shared" si="161"/>
        <v>KR</v>
      </c>
      <c r="H284" s="3" t="str">
        <f t="shared" si="161"/>
        <v>a3a7e5f6-7e8c-43a3-8d7a-39bd79efc2f9</v>
      </c>
      <c r="I284" s="65">
        <f t="shared" si="162"/>
        <v>0.04</v>
      </c>
      <c r="J284" s="66"/>
      <c r="K284" s="277"/>
      <c r="L284" s="278"/>
      <c r="M284" s="278"/>
      <c r="N284" s="278"/>
      <c r="O284" s="278"/>
      <c r="P284" s="278"/>
      <c r="Q284" s="69"/>
      <c r="R284" s="278"/>
      <c r="S284" s="278"/>
      <c r="T284" s="278"/>
      <c r="U284" s="278"/>
      <c r="V284" s="278"/>
      <c r="W284" s="278"/>
      <c r="X284" s="278"/>
      <c r="Y284" s="69"/>
      <c r="Z284" s="279"/>
      <c r="AA284" s="71">
        <f t="shared" si="163"/>
        <v>0</v>
      </c>
      <c r="AB284" s="72">
        <f t="shared" si="160"/>
        <v>0</v>
      </c>
      <c r="AC284" s="72">
        <f t="shared" si="160"/>
        <v>0</v>
      </c>
      <c r="AD284" s="72">
        <f t="shared" si="160"/>
        <v>0</v>
      </c>
      <c r="AE284" s="72">
        <f t="shared" si="160"/>
        <v>0</v>
      </c>
      <c r="AF284" s="72">
        <f t="shared" si="160"/>
        <v>0</v>
      </c>
      <c r="AG284" s="73">
        <f t="shared" si="160"/>
        <v>5.7332468208157286</v>
      </c>
      <c r="AH284" s="72">
        <f t="shared" si="160"/>
        <v>0</v>
      </c>
      <c r="AI284" s="72">
        <f t="shared" si="160"/>
        <v>0</v>
      </c>
      <c r="AJ284" s="72">
        <f t="shared" si="160"/>
        <v>0</v>
      </c>
      <c r="AK284" s="72">
        <f t="shared" si="160"/>
        <v>0</v>
      </c>
      <c r="AL284" s="72">
        <f t="shared" si="160"/>
        <v>0</v>
      </c>
      <c r="AM284" s="72">
        <f t="shared" si="160"/>
        <v>0</v>
      </c>
      <c r="AN284" s="72">
        <f t="shared" si="160"/>
        <v>0</v>
      </c>
      <c r="AO284" s="73">
        <f t="shared" si="160"/>
        <v>11.025673948287174</v>
      </c>
      <c r="AP284" s="74">
        <f t="shared" si="160"/>
        <v>0</v>
      </c>
      <c r="AQ284" s="75" t="str">
        <f>VLOOKUP($H284,'[1]Unit factor_selected'!$F$3:$AC$346,'[1]Unit factor_selected'!H$1,FALSE)</f>
        <v>MJ</v>
      </c>
      <c r="AR284" s="76">
        <f>VLOOKUP($H284,'[1]Unit factor_selected'!$F$3:$AC$346,'[1]Unit factor_selected'!J$1,FALSE)</f>
        <v>6.7253809860047906E-2</v>
      </c>
      <c r="AS284" s="6">
        <f>VLOOKUP($H284,'[1]Unit factor_selected'!$F$3:$AC$346,'[1]Unit factor_selected'!K$1,FALSE)</f>
        <v>1.1294125052100501</v>
      </c>
      <c r="AT284" s="7">
        <f>VLOOKUP($H284,'[1]Unit factor_selected'!$F$3:$AC$346,'[1]Unit factor_selected'!L$1,FALSE)</f>
        <v>1.2795087764735001E-5</v>
      </c>
      <c r="AU284" s="5">
        <f>VLOOKUP($H284,'[1]Unit factor_selected'!$F$3:$AC$346,'[1]Unit factor_selected'!M$1,FALSE)</f>
        <v>2.4575331543782601E-2</v>
      </c>
      <c r="AV284" s="7">
        <f>VLOOKUP($H284,'[1]Unit factor_selected'!$F$3:$AC$346,'[1]Unit factor_selected'!N$1,FALSE)</f>
        <v>1.3506052312702401E-4</v>
      </c>
      <c r="AW284" s="7">
        <f>VLOOKUP($H284,'[1]Unit factor_selected'!$F$3:$AC$346,'[1]Unit factor_selected'!O$1,FALSE)</f>
        <v>6.5286606690765305E-7</v>
      </c>
      <c r="AX284" s="5">
        <f>VLOOKUP($H284,'[1]Unit factor_selected'!$F$3:$AC$346,'[1]Unit factor_selected'!P$1,FALSE)</f>
        <v>6.7967294629948397E-2</v>
      </c>
      <c r="AY284" s="7">
        <f>VLOOKUP($H284,'[1]Unit factor_selected'!$F$3:$AC$346,'[1]Unit factor_selected'!Q$1,FALSE)</f>
        <v>3.0695237695689098E-4</v>
      </c>
      <c r="AZ284" s="5">
        <f>VLOOKUP($H284,'[1]Unit factor_selected'!$F$3:$AC$346,'[1]Unit factor_selected'!R$1,FALSE)</f>
        <v>3.3629623399084999E-3</v>
      </c>
      <c r="BA284" s="7">
        <f>VLOOKUP($H284,'[1]Unit factor_selected'!$F$3:$AC$346,'[1]Unit factor_selected'!S$1,FALSE)</f>
        <v>3.1601268785079798E-4</v>
      </c>
      <c r="BB284" s="7">
        <f>VLOOKUP($H284,'[1]Unit factor_selected'!$F$3:$AC$346,'[1]Unit factor_selected'!T$1,FALSE)</f>
        <v>2.41154246765223E-5</v>
      </c>
      <c r="BC284" s="7">
        <f>VLOOKUP($H284,'[1]Unit factor_selected'!$F$3:$AC$346,'[1]Unit factor_selected'!U$1,FALSE)</f>
        <v>1.8980648163218099E-4</v>
      </c>
      <c r="BD284" s="7">
        <f>VLOOKUP($H284,'[1]Unit factor_selected'!$F$3:$AC$346,'[1]Unit factor_selected'!V$1,FALSE)</f>
        <v>1.2888913005812801E-7</v>
      </c>
      <c r="BE284" s="7">
        <f>VLOOKUP($H284,'[1]Unit factor_selected'!$F$3:$AC$346,'[1]Unit factor_selected'!W$1,FALSE)</f>
        <v>1.0828460730635399E-5</v>
      </c>
      <c r="BF284" s="7">
        <f>VLOOKUP($H284,'[1]Unit factor_selected'!$F$3:$AC$346,'[1]Unit factor_selected'!X$1,FALSE)</f>
        <v>3.7330935365714099E-5</v>
      </c>
      <c r="BG284" s="7">
        <f>VLOOKUP($H284,'[1]Unit factor_selected'!$F$3:$AC$346,'[1]Unit factor_selected'!Y$1,FALSE)</f>
        <v>4.0187916432751998E-5</v>
      </c>
      <c r="BH284" s="7">
        <f>VLOOKUP($H284,'[1]Unit factor_selected'!$F$3:$AC$346,'[1]Unit factor_selected'!Z$1,FALSE)</f>
        <v>6.9775474062308804E-9</v>
      </c>
      <c r="BI284" s="7">
        <f>VLOOKUP($H284,'[1]Unit factor_selected'!$F$3:$AC$346,'[1]Unit factor_selected'!AA$1,FALSE)</f>
        <v>3.7985140662090601E-5</v>
      </c>
      <c r="BJ284" s="5">
        <f>VLOOKUP($H284,'[1]Unit factor_selected'!$F$3:$AC$346,'[1]Unit factor_selected'!AB$1,FALSE)</f>
        <v>3.7708823359342602E-3</v>
      </c>
      <c r="BK284" s="77">
        <f>VLOOKUP($H284,'[1]Unit factor_selected'!$F$3:$AC$346,'[1]Unit factor_selected'!AC$1,FALSE)</f>
        <v>9.0492303943148604E-6</v>
      </c>
    </row>
    <row r="285" spans="2:63" x14ac:dyDescent="0.2">
      <c r="B285" s="61"/>
      <c r="C285" s="40"/>
      <c r="D285" s="61"/>
      <c r="E285" s="121"/>
      <c r="F285" s="63"/>
      <c r="G285" s="64" t="str">
        <f t="shared" si="161"/>
        <v>RER</v>
      </c>
      <c r="H285" s="3" t="str">
        <f t="shared" si="161"/>
        <v>81f57f68-26a0-32eb-bdd1-6d68bf145cbf</v>
      </c>
      <c r="I285" s="65">
        <f t="shared" si="162"/>
        <v>0.17</v>
      </c>
      <c r="J285" s="66"/>
      <c r="K285" s="277"/>
      <c r="L285" s="278"/>
      <c r="M285" s="278"/>
      <c r="N285" s="278"/>
      <c r="O285" s="278"/>
      <c r="P285" s="278"/>
      <c r="Q285" s="69"/>
      <c r="R285" s="278"/>
      <c r="S285" s="278"/>
      <c r="T285" s="278"/>
      <c r="U285" s="278"/>
      <c r="V285" s="278"/>
      <c r="W285" s="278"/>
      <c r="X285" s="278"/>
      <c r="Y285" s="69"/>
      <c r="Z285" s="279"/>
      <c r="AA285" s="71">
        <f t="shared" si="163"/>
        <v>0</v>
      </c>
      <c r="AB285" s="72">
        <f t="shared" si="160"/>
        <v>0</v>
      </c>
      <c r="AC285" s="72">
        <f t="shared" si="160"/>
        <v>0</v>
      </c>
      <c r="AD285" s="72">
        <f t="shared" si="160"/>
        <v>0</v>
      </c>
      <c r="AE285" s="72">
        <f t="shared" si="160"/>
        <v>0</v>
      </c>
      <c r="AF285" s="72">
        <f t="shared" si="160"/>
        <v>0</v>
      </c>
      <c r="AG285" s="73">
        <f t="shared" si="160"/>
        <v>24.366298988466848</v>
      </c>
      <c r="AH285" s="72">
        <f t="shared" si="160"/>
        <v>0</v>
      </c>
      <c r="AI285" s="72">
        <f t="shared" si="160"/>
        <v>0</v>
      </c>
      <c r="AJ285" s="72">
        <f t="shared" si="160"/>
        <v>0</v>
      </c>
      <c r="AK285" s="72">
        <f t="shared" si="160"/>
        <v>0</v>
      </c>
      <c r="AL285" s="72">
        <f t="shared" si="160"/>
        <v>0</v>
      </c>
      <c r="AM285" s="72">
        <f t="shared" si="160"/>
        <v>0</v>
      </c>
      <c r="AN285" s="72">
        <f t="shared" si="160"/>
        <v>0</v>
      </c>
      <c r="AO285" s="73">
        <f t="shared" si="160"/>
        <v>46.859114280220496</v>
      </c>
      <c r="AP285" s="74">
        <f t="shared" si="160"/>
        <v>0</v>
      </c>
      <c r="AQ285" s="75" t="str">
        <f>VLOOKUP($H285,'[1]Unit factor_selected'!$F$3:$AC$346,'[1]Unit factor_selected'!H$1,FALSE)</f>
        <v>MJ</v>
      </c>
      <c r="AR285" s="76">
        <f>VLOOKUP($H285,'[1]Unit factor_selected'!$F$3:$AC$346,'[1]Unit factor_selected'!J$1,FALSE)</f>
        <v>7.0118048765538996E-2</v>
      </c>
      <c r="AS285" s="6">
        <f>VLOOKUP($H285,'[1]Unit factor_selected'!$F$3:$AC$346,'[1]Unit factor_selected'!K$1,FALSE)</f>
        <v>1.3497453408187099</v>
      </c>
      <c r="AT285" s="7">
        <f>VLOOKUP($H285,'[1]Unit factor_selected'!$F$3:$AC$346,'[1]Unit factor_selected'!L$1,FALSE)</f>
        <v>1.06301210372212E-5</v>
      </c>
      <c r="AU285" s="5">
        <f>VLOOKUP($H285,'[1]Unit factor_selected'!$F$3:$AC$346,'[1]Unit factor_selected'!M$1,FALSE)</f>
        <v>2.9385955179995399E-2</v>
      </c>
      <c r="AV285" s="7">
        <f>VLOOKUP($H285,'[1]Unit factor_selected'!$F$3:$AC$346,'[1]Unit factor_selected'!N$1,FALSE)</f>
        <v>1.0025233031106201E-4</v>
      </c>
      <c r="AW285" s="7">
        <f>VLOOKUP($H285,'[1]Unit factor_selected'!$F$3:$AC$346,'[1]Unit factor_selected'!O$1,FALSE)</f>
        <v>5.9555853283527898E-7</v>
      </c>
      <c r="AX285" s="5">
        <f>VLOOKUP($H285,'[1]Unit factor_selected'!$F$3:$AC$346,'[1]Unit factor_selected'!P$1,FALSE)</f>
        <v>7.0869144201546899E-2</v>
      </c>
      <c r="AY285" s="7">
        <f>VLOOKUP($H285,'[1]Unit factor_selected'!$F$3:$AC$346,'[1]Unit factor_selected'!Q$1,FALSE)</f>
        <v>4.5144039477974199E-4</v>
      </c>
      <c r="AZ285" s="5">
        <f>VLOOKUP($H285,'[1]Unit factor_selected'!$F$3:$AC$346,'[1]Unit factor_selected'!R$1,FALSE)</f>
        <v>1.5356028778998299E-3</v>
      </c>
      <c r="BA285" s="7">
        <f>VLOOKUP($H285,'[1]Unit factor_selected'!$F$3:$AC$346,'[1]Unit factor_selected'!S$1,FALSE)</f>
        <v>3.2455970565379699E-4</v>
      </c>
      <c r="BB285" s="7">
        <f>VLOOKUP($H285,'[1]Unit factor_selected'!$F$3:$AC$346,'[1]Unit factor_selected'!T$1,FALSE)</f>
        <v>3.01250376434892E-5</v>
      </c>
      <c r="BC285" s="7">
        <f>VLOOKUP($H285,'[1]Unit factor_selected'!$F$3:$AC$346,'[1]Unit factor_selected'!U$1,FALSE)</f>
        <v>2.66615630405421E-4</v>
      </c>
      <c r="BD285" s="7">
        <f>VLOOKUP($H285,'[1]Unit factor_selected'!$F$3:$AC$346,'[1]Unit factor_selected'!V$1,FALSE)</f>
        <v>6.0700632641943398E-8</v>
      </c>
      <c r="BE285" s="7">
        <f>VLOOKUP($H285,'[1]Unit factor_selected'!$F$3:$AC$346,'[1]Unit factor_selected'!W$1,FALSE)</f>
        <v>1.7662890886774801E-5</v>
      </c>
      <c r="BF285" s="7">
        <f>VLOOKUP($H285,'[1]Unit factor_selected'!$F$3:$AC$346,'[1]Unit factor_selected'!X$1,FALSE)</f>
        <v>3.2165862121886299E-5</v>
      </c>
      <c r="BG285" s="7">
        <f>VLOOKUP($H285,'[1]Unit factor_selected'!$F$3:$AC$346,'[1]Unit factor_selected'!Y$1,FALSE)</f>
        <v>3.4052642672935498E-5</v>
      </c>
      <c r="BH285" s="7">
        <f>VLOOKUP($H285,'[1]Unit factor_selected'!$F$3:$AC$346,'[1]Unit factor_selected'!Z$1,FALSE)</f>
        <v>1.6017502682224398E-8</v>
      </c>
      <c r="BI285" s="7">
        <f>VLOOKUP($H285,'[1]Unit factor_selected'!$F$3:$AC$346,'[1]Unit factor_selected'!AA$1,FALSE)</f>
        <v>3.0729154602136902E-5</v>
      </c>
      <c r="BJ285" s="5">
        <f>VLOOKUP($H285,'[1]Unit factor_selected'!$F$3:$AC$346,'[1]Unit factor_selected'!AB$1,FALSE)</f>
        <v>5.1457720294377004E-3</v>
      </c>
      <c r="BK285" s="77">
        <f>VLOOKUP($H285,'[1]Unit factor_selected'!$F$3:$AC$346,'[1]Unit factor_selected'!AC$1,FALSE)</f>
        <v>2.1648941226151601E-5</v>
      </c>
    </row>
    <row r="286" spans="2:63" x14ac:dyDescent="0.2">
      <c r="B286" s="61"/>
      <c r="C286" s="40"/>
      <c r="D286" s="61"/>
      <c r="E286" s="276" t="s">
        <v>41</v>
      </c>
      <c r="F286" s="203" t="str">
        <f>'[1]Unit factor_selected'!D343</f>
        <v>Waste treatment for DOL</v>
      </c>
      <c r="G286" s="64" t="str">
        <f>'[1]Unit factor_selected'!E343</f>
        <v>GLO</v>
      </c>
      <c r="H286" s="3" t="str">
        <f>'[1]Unit factor_selected'!F343</f>
        <v>3bd838d2-1570-44cd-8e37-7751f6274e11</v>
      </c>
      <c r="I286" s="65">
        <v>1</v>
      </c>
      <c r="J286" s="65">
        <f t="shared" ref="J286:J287" si="164">I286</f>
        <v>1</v>
      </c>
      <c r="K286" s="280">
        <v>0</v>
      </c>
      <c r="L286" s="281">
        <v>0</v>
      </c>
      <c r="M286" s="281">
        <v>0</v>
      </c>
      <c r="N286" s="281">
        <v>0</v>
      </c>
      <c r="O286" s="281">
        <v>0</v>
      </c>
      <c r="P286" s="281">
        <v>0</v>
      </c>
      <c r="Q286" s="291">
        <f>'[1]EV proj_BAU'!AF82</f>
        <v>10.539056655911265</v>
      </c>
      <c r="R286" s="281">
        <v>0</v>
      </c>
      <c r="S286" s="281">
        <v>0</v>
      </c>
      <c r="T286" s="281">
        <v>0</v>
      </c>
      <c r="U286" s="281">
        <v>0</v>
      </c>
      <c r="V286" s="281">
        <v>0</v>
      </c>
      <c r="W286" s="281">
        <v>0</v>
      </c>
      <c r="X286" s="281">
        <v>0</v>
      </c>
      <c r="Y286" s="291">
        <f>'[1]EV proj_BAU'!AG82</f>
        <v>20.267782993174951</v>
      </c>
      <c r="Z286" s="282">
        <v>0</v>
      </c>
      <c r="AA286" s="71">
        <f>$I286*K$286</f>
        <v>0</v>
      </c>
      <c r="AB286" s="72">
        <f t="shared" ref="AB286:AP286" si="165">$I286*L$286</f>
        <v>0</v>
      </c>
      <c r="AC286" s="72">
        <f t="shared" si="165"/>
        <v>0</v>
      </c>
      <c r="AD286" s="72">
        <f t="shared" si="165"/>
        <v>0</v>
      </c>
      <c r="AE286" s="72">
        <f t="shared" si="165"/>
        <v>0</v>
      </c>
      <c r="AF286" s="72">
        <f t="shared" si="165"/>
        <v>0</v>
      </c>
      <c r="AG286" s="73">
        <f t="shared" si="165"/>
        <v>10.539056655911265</v>
      </c>
      <c r="AH286" s="72">
        <f t="shared" si="165"/>
        <v>0</v>
      </c>
      <c r="AI286" s="72">
        <f t="shared" si="165"/>
        <v>0</v>
      </c>
      <c r="AJ286" s="72">
        <f t="shared" si="165"/>
        <v>0</v>
      </c>
      <c r="AK286" s="72">
        <f t="shared" si="165"/>
        <v>0</v>
      </c>
      <c r="AL286" s="72">
        <f t="shared" si="165"/>
        <v>0</v>
      </c>
      <c r="AM286" s="72">
        <f t="shared" si="165"/>
        <v>0</v>
      </c>
      <c r="AN286" s="72">
        <f t="shared" si="165"/>
        <v>0</v>
      </c>
      <c r="AO286" s="73">
        <f t="shared" si="165"/>
        <v>20.267782993174951</v>
      </c>
      <c r="AP286" s="74">
        <f t="shared" si="165"/>
        <v>0</v>
      </c>
      <c r="AQ286" s="75" t="str">
        <f>VLOOKUP($H286,'[1]Unit factor_selected'!$F$3:$AC$346,'[1]Unit factor_selected'!H$1,FALSE)</f>
        <v>kg</v>
      </c>
      <c r="AR286" s="76">
        <f>VLOOKUP($H286,'[1]Unit factor_selected'!$F$3:$AC$346,'[1]Unit factor_selected'!J$1,FALSE)</f>
        <v>0</v>
      </c>
      <c r="AS286" s="6">
        <f>VLOOKUP($H286,'[1]Unit factor_selected'!$F$3:$AC$346,'[1]Unit factor_selected'!K$1,FALSE)</f>
        <v>0</v>
      </c>
      <c r="AT286" s="7">
        <f>VLOOKUP($H286,'[1]Unit factor_selected'!$F$3:$AC$346,'[1]Unit factor_selected'!L$1,FALSE)</f>
        <v>0</v>
      </c>
      <c r="AU286" s="5">
        <f>VLOOKUP($H286,'[1]Unit factor_selected'!$F$3:$AC$346,'[1]Unit factor_selected'!M$1,FALSE)</f>
        <v>0</v>
      </c>
      <c r="AV286" s="7">
        <f>VLOOKUP($H286,'[1]Unit factor_selected'!$F$3:$AC$346,'[1]Unit factor_selected'!N$1,FALSE)</f>
        <v>5.1705277799999998E-2</v>
      </c>
      <c r="AW286" s="7">
        <f>VLOOKUP($H286,'[1]Unit factor_selected'!$F$3:$AC$346,'[1]Unit factor_selected'!O$1,FALSE)</f>
        <v>0</v>
      </c>
      <c r="AX286" s="5">
        <f>VLOOKUP($H286,'[1]Unit factor_selected'!$F$3:$AC$346,'[1]Unit factor_selected'!P$1,FALSE)</f>
        <v>0</v>
      </c>
      <c r="AY286" s="7">
        <f>VLOOKUP($H286,'[1]Unit factor_selected'!$F$3:$AC$346,'[1]Unit factor_selected'!Q$1,FALSE)</f>
        <v>1.50714E-2</v>
      </c>
      <c r="AZ286" s="5">
        <f>VLOOKUP($H286,'[1]Unit factor_selected'!$F$3:$AC$346,'[1]Unit factor_selected'!R$1,FALSE)</f>
        <v>2.7961199999999999E-2</v>
      </c>
      <c r="BA286" s="7">
        <f>VLOOKUP($H286,'[1]Unit factor_selected'!$F$3:$AC$346,'[1]Unit factor_selected'!S$1,FALSE)</f>
        <v>0</v>
      </c>
      <c r="BB286" s="7">
        <f>VLOOKUP($H286,'[1]Unit factor_selected'!$F$3:$AC$346,'[1]Unit factor_selected'!T$1,FALSE)</f>
        <v>0</v>
      </c>
      <c r="BC286" s="7">
        <f>VLOOKUP($H286,'[1]Unit factor_selected'!$F$3:$AC$346,'[1]Unit factor_selected'!U$1,FALSE)</f>
        <v>1.3519440999999999E-3</v>
      </c>
      <c r="BD286" s="7">
        <f>VLOOKUP($H286,'[1]Unit factor_selected'!$F$3:$AC$346,'[1]Unit factor_selected'!V$1,FALSE)</f>
        <v>0</v>
      </c>
      <c r="BE286" s="7">
        <f>VLOOKUP($H286,'[1]Unit factor_selected'!$F$3:$AC$346,'[1]Unit factor_selected'!W$1,FALSE)</f>
        <v>0</v>
      </c>
      <c r="BF286" s="7">
        <f>VLOOKUP($H286,'[1]Unit factor_selected'!$F$3:$AC$346,'[1]Unit factor_selected'!X$1,FALSE)</f>
        <v>2.1209E-5</v>
      </c>
      <c r="BG286" s="7">
        <f>VLOOKUP($H286,'[1]Unit factor_selected'!$F$3:$AC$346,'[1]Unit factor_selected'!Y$1,FALSE)</f>
        <v>3.4162999999999998E-5</v>
      </c>
      <c r="BH286" s="7">
        <f>VLOOKUP($H286,'[1]Unit factor_selected'!$F$3:$AC$346,'[1]Unit factor_selected'!Z$1,FALSE)</f>
        <v>0</v>
      </c>
      <c r="BI286" s="7">
        <f>VLOOKUP($H286,'[1]Unit factor_selected'!$F$3:$AC$346,'[1]Unit factor_selected'!AA$1,FALSE)</f>
        <v>0</v>
      </c>
      <c r="BJ286" s="5">
        <f>VLOOKUP($H286,'[1]Unit factor_selected'!$F$3:$AC$346,'[1]Unit factor_selected'!AB$1,FALSE)</f>
        <v>5.1964099999999999E-2</v>
      </c>
      <c r="BK286" s="77">
        <f>VLOOKUP($H286,'[1]Unit factor_selected'!$F$3:$AC$346,'[1]Unit factor_selected'!AC$1,FALSE)</f>
        <v>0</v>
      </c>
    </row>
    <row r="287" spans="2:63" x14ac:dyDescent="0.2">
      <c r="B287" s="61"/>
      <c r="C287" s="40"/>
      <c r="D287" s="78"/>
      <c r="E287" s="283" t="str">
        <f>E272</f>
        <v>Wastewater treatment, solvent mixture</v>
      </c>
      <c r="F287" s="284" t="str">
        <f t="shared" ref="F287:H287" si="166">F272</f>
        <v>treatment of spent solvent mixture, hazardous waste incineration | spent solvent mixture | Cutoff, U</v>
      </c>
      <c r="G287" s="80" t="str">
        <f t="shared" si="166"/>
        <v>RoW</v>
      </c>
      <c r="H287" s="147" t="str">
        <f t="shared" si="166"/>
        <v>42cb8897-4071-32e8-975d-a0d0c31c21c4</v>
      </c>
      <c r="I287" s="82">
        <v>1</v>
      </c>
      <c r="J287" s="82">
        <f t="shared" si="164"/>
        <v>1</v>
      </c>
      <c r="K287" s="285">
        <v>0</v>
      </c>
      <c r="L287" s="286">
        <v>0</v>
      </c>
      <c r="M287" s="286">
        <v>0</v>
      </c>
      <c r="N287" s="286">
        <v>0</v>
      </c>
      <c r="O287" s="286">
        <v>0</v>
      </c>
      <c r="P287" s="286">
        <v>0</v>
      </c>
      <c r="Q287" s="109">
        <f>'[1]EV proj_BAU'!AF$82*[1]LCI!$AB14</f>
        <v>0.55857000276329705</v>
      </c>
      <c r="R287" s="286">
        <v>0</v>
      </c>
      <c r="S287" s="286">
        <v>0</v>
      </c>
      <c r="T287" s="286">
        <v>0</v>
      </c>
      <c r="U287" s="286">
        <v>0</v>
      </c>
      <c r="V287" s="286">
        <v>0</v>
      </c>
      <c r="W287" s="286">
        <v>0</v>
      </c>
      <c r="X287" s="286">
        <v>0</v>
      </c>
      <c r="Y287" s="109">
        <f>'[1]EV proj_BAU'!AG$82*[1]LCI!$AB14</f>
        <v>1.0741924986382723</v>
      </c>
      <c r="Z287" s="287">
        <v>0</v>
      </c>
      <c r="AA287" s="88">
        <f>$I287*K$287</f>
        <v>0</v>
      </c>
      <c r="AB287" s="89">
        <f t="shared" ref="AB287:AP287" si="167">$I287*L$287</f>
        <v>0</v>
      </c>
      <c r="AC287" s="89">
        <f t="shared" si="167"/>
        <v>0</v>
      </c>
      <c r="AD287" s="89">
        <f t="shared" si="167"/>
        <v>0</v>
      </c>
      <c r="AE287" s="89">
        <f t="shared" si="167"/>
        <v>0</v>
      </c>
      <c r="AF287" s="89">
        <f t="shared" si="167"/>
        <v>0</v>
      </c>
      <c r="AG287" s="35">
        <f t="shared" si="167"/>
        <v>0.55857000276329705</v>
      </c>
      <c r="AH287" s="89">
        <f t="shared" si="167"/>
        <v>0</v>
      </c>
      <c r="AI287" s="89">
        <f t="shared" si="167"/>
        <v>0</v>
      </c>
      <c r="AJ287" s="89">
        <f t="shared" si="167"/>
        <v>0</v>
      </c>
      <c r="AK287" s="89">
        <f t="shared" si="167"/>
        <v>0</v>
      </c>
      <c r="AL287" s="89">
        <f t="shared" si="167"/>
        <v>0</v>
      </c>
      <c r="AM287" s="89">
        <f t="shared" si="167"/>
        <v>0</v>
      </c>
      <c r="AN287" s="89">
        <f t="shared" si="167"/>
        <v>0</v>
      </c>
      <c r="AO287" s="35">
        <f t="shared" si="167"/>
        <v>1.0741924986382723</v>
      </c>
      <c r="AP287" s="90">
        <f t="shared" si="167"/>
        <v>0</v>
      </c>
      <c r="AQ287" s="91" t="str">
        <f>VLOOKUP($H287,'[1]Unit factor_selected'!$F$3:$AC$346,'[1]Unit factor_selected'!H$1,FALSE)</f>
        <v>kg</v>
      </c>
      <c r="AR287" s="92">
        <f>VLOOKUP($H287,'[1]Unit factor_selected'!$F$3:$AC$346,'[1]Unit factor_selected'!J$1,FALSE)</f>
        <v>1.9624210989999999</v>
      </c>
      <c r="AS287" s="93">
        <f>VLOOKUP($H287,'[1]Unit factor_selected'!$F$3:$AC$346,'[1]Unit factor_selected'!K$1,FALSE)</f>
        <v>3.1329685760000001</v>
      </c>
      <c r="AT287" s="94">
        <f>VLOOKUP($H287,'[1]Unit factor_selected'!$F$3:$AC$346,'[1]Unit factor_selected'!L$1,FALSE)</f>
        <v>3.2232099999999998E-4</v>
      </c>
      <c r="AU287" s="95">
        <f>VLOOKUP($H287,'[1]Unit factor_selected'!$F$3:$AC$346,'[1]Unit factor_selected'!M$1,FALSE)</f>
        <v>6.2159803999999999E-2</v>
      </c>
      <c r="AV287" s="94">
        <f>VLOOKUP($H287,'[1]Unit factor_selected'!$F$3:$AC$346,'[1]Unit factor_selected'!N$1,FALSE)</f>
        <v>5.5838440000000001E-3</v>
      </c>
      <c r="AW287" s="94">
        <f>VLOOKUP($H287,'[1]Unit factor_selected'!$F$3:$AC$346,'[1]Unit factor_selected'!O$1,FALSE)</f>
        <v>2.7422299999999998E-4</v>
      </c>
      <c r="AX287" s="95">
        <f>VLOOKUP($H287,'[1]Unit factor_selected'!$F$3:$AC$346,'[1]Unit factor_selected'!P$1,FALSE)</f>
        <v>1.965291428</v>
      </c>
      <c r="AY287" s="94">
        <f>VLOOKUP($H287,'[1]Unit factor_selected'!$F$3:$AC$346,'[1]Unit factor_selected'!Q$1,FALSE)</f>
        <v>1.2566693E-2</v>
      </c>
      <c r="AZ287" s="95">
        <f>VLOOKUP($H287,'[1]Unit factor_selected'!$F$3:$AC$346,'[1]Unit factor_selected'!R$1,FALSE)</f>
        <v>0.13457923999999999</v>
      </c>
      <c r="BA287" s="94">
        <f>VLOOKUP($H287,'[1]Unit factor_selected'!$F$3:$AC$346,'[1]Unit factor_selected'!S$1,FALSE)</f>
        <v>8.8754539999999996E-3</v>
      </c>
      <c r="BB287" s="94">
        <f>VLOOKUP($H287,'[1]Unit factor_selected'!$F$3:$AC$346,'[1]Unit factor_selected'!T$1,FALSE)</f>
        <v>2.0673829999999999E-3</v>
      </c>
      <c r="BC287" s="94">
        <f>VLOOKUP($H287,'[1]Unit factor_selected'!$F$3:$AC$346,'[1]Unit factor_selected'!U$1,FALSE)</f>
        <v>7.5143329999999998E-3</v>
      </c>
      <c r="BD287" s="94">
        <f>VLOOKUP($H287,'[1]Unit factor_selected'!$F$3:$AC$346,'[1]Unit factor_selected'!V$1,FALSE)</f>
        <v>3.7599999999999999E-5</v>
      </c>
      <c r="BE287" s="94">
        <f>VLOOKUP($H287,'[1]Unit factor_selected'!$F$3:$AC$346,'[1]Unit factor_selected'!W$1,FALSE)</f>
        <v>5.9894199999999999E-4</v>
      </c>
      <c r="BF287" s="94">
        <f>VLOOKUP($H287,'[1]Unit factor_selected'!$F$3:$AC$346,'[1]Unit factor_selected'!X$1,FALSE)</f>
        <v>7.8458300000000005E-4</v>
      </c>
      <c r="BG287" s="94">
        <f>VLOOKUP($H287,'[1]Unit factor_selected'!$F$3:$AC$346,'[1]Unit factor_selected'!Y$1,FALSE)</f>
        <v>7.92953E-4</v>
      </c>
      <c r="BH287" s="94">
        <f>VLOOKUP($H287,'[1]Unit factor_selected'!$F$3:$AC$346,'[1]Unit factor_selected'!Z$1,FALSE)</f>
        <v>5.2099999999999997E-7</v>
      </c>
      <c r="BI287" s="94">
        <f>VLOOKUP($H287,'[1]Unit factor_selected'!$F$3:$AC$346,'[1]Unit factor_selected'!AA$1,FALSE)</f>
        <v>7.1150599999999999E-4</v>
      </c>
      <c r="BJ287" s="95">
        <f>VLOOKUP($H287,'[1]Unit factor_selected'!$F$3:$AC$346,'[1]Unit factor_selected'!AB$1,FALSE)</f>
        <v>0.47500002000000002</v>
      </c>
      <c r="BK287" s="96">
        <f>VLOOKUP($H287,'[1]Unit factor_selected'!$F$3:$AC$346,'[1]Unit factor_selected'!AC$1,FALSE)</f>
        <v>2.5981469999999999E-3</v>
      </c>
    </row>
    <row r="288" spans="2:63" x14ac:dyDescent="0.2">
      <c r="B288" s="61"/>
      <c r="C288" s="40"/>
      <c r="D288" s="39" t="s">
        <v>42</v>
      </c>
      <c r="E288" s="120" t="str">
        <f>[1]LCI!AE6</f>
        <v>Lithium carbonate</v>
      </c>
      <c r="F288" s="42" t="str">
        <f>F101</f>
        <v>lithium carbonate production, from concentrated brine | lithium carbonate | Cutoff</v>
      </c>
      <c r="G288" s="43" t="str">
        <f>G101</f>
        <v>CL</v>
      </c>
      <c r="H288" s="44" t="str">
        <f>H101</f>
        <v>0c0bebe1-def0-469d-9d08-e6e6b779e148</v>
      </c>
      <c r="I288" s="45">
        <f>I101</f>
        <v>0.3</v>
      </c>
      <c r="J288" s="46">
        <f>SUM(I288:I291)</f>
        <v>0.99999999999999989</v>
      </c>
      <c r="K288" s="292">
        <v>0</v>
      </c>
      <c r="L288" s="293">
        <v>0</v>
      </c>
      <c r="M288" s="293">
        <v>0</v>
      </c>
      <c r="N288" s="293">
        <v>0</v>
      </c>
      <c r="O288" s="293">
        <v>0</v>
      </c>
      <c r="P288" s="293">
        <v>0</v>
      </c>
      <c r="Q288" s="49">
        <f>'[1]EV proj_BAU'!AF$84*[1]LCI!$AF6</f>
        <v>0.17589322142969094</v>
      </c>
      <c r="R288" s="293">
        <v>0</v>
      </c>
      <c r="S288" s="293">
        <v>0</v>
      </c>
      <c r="T288" s="293">
        <v>0</v>
      </c>
      <c r="U288" s="293">
        <v>0</v>
      </c>
      <c r="V288" s="293">
        <v>0</v>
      </c>
      <c r="W288" s="293">
        <v>0</v>
      </c>
      <c r="X288" s="293">
        <v>0</v>
      </c>
      <c r="Y288" s="49">
        <f>'[1]EV proj_BAU'!AG$84*[1]LCI!$AF6</f>
        <v>0.33826230926540235</v>
      </c>
      <c r="Z288" s="294">
        <v>0</v>
      </c>
      <c r="AA288" s="51">
        <f>$I288*K$288</f>
        <v>0</v>
      </c>
      <c r="AB288" s="52">
        <f t="shared" ref="AB288:AP291" si="168">$I288*L$288</f>
        <v>0</v>
      </c>
      <c r="AC288" s="52">
        <f t="shared" si="168"/>
        <v>0</v>
      </c>
      <c r="AD288" s="52">
        <f t="shared" si="168"/>
        <v>0</v>
      </c>
      <c r="AE288" s="52">
        <f t="shared" si="168"/>
        <v>0</v>
      </c>
      <c r="AF288" s="52">
        <f t="shared" si="168"/>
        <v>0</v>
      </c>
      <c r="AG288" s="53">
        <f t="shared" si="168"/>
        <v>5.2767966428907277E-2</v>
      </c>
      <c r="AH288" s="52">
        <f t="shared" si="168"/>
        <v>0</v>
      </c>
      <c r="AI288" s="52">
        <f t="shared" si="168"/>
        <v>0</v>
      </c>
      <c r="AJ288" s="52">
        <f t="shared" si="168"/>
        <v>0</v>
      </c>
      <c r="AK288" s="52">
        <f t="shared" si="168"/>
        <v>0</v>
      </c>
      <c r="AL288" s="52">
        <f t="shared" si="168"/>
        <v>0</v>
      </c>
      <c r="AM288" s="52">
        <f t="shared" si="168"/>
        <v>0</v>
      </c>
      <c r="AN288" s="52">
        <f t="shared" si="168"/>
        <v>0</v>
      </c>
      <c r="AO288" s="53">
        <f t="shared" si="168"/>
        <v>0.1014786927796207</v>
      </c>
      <c r="AP288" s="54">
        <f t="shared" si="168"/>
        <v>0</v>
      </c>
      <c r="AQ288" s="55" t="str">
        <f>VLOOKUP($H288,'[1]Unit factor_selected'!$F$3:$AC$346,'[1]Unit factor_selected'!H$1,FALSE)</f>
        <v>kg</v>
      </c>
      <c r="AR288" s="56">
        <f>VLOOKUP($H288,'[1]Unit factor_selected'!$F$3:$AC$346,'[1]Unit factor_selected'!J$1,FALSE)</f>
        <v>1.8291379558282701</v>
      </c>
      <c r="AS288" s="57">
        <f>VLOOKUP($H288,'[1]Unit factor_selected'!$F$3:$AC$346,'[1]Unit factor_selected'!K$1,FALSE)</f>
        <v>26.065711394562999</v>
      </c>
      <c r="AT288" s="58">
        <f>VLOOKUP($H288,'[1]Unit factor_selected'!$F$3:$AC$346,'[1]Unit factor_selected'!L$1,FALSE)</f>
        <v>8.4057181094351098E-3</v>
      </c>
      <c r="AU288" s="59">
        <f>VLOOKUP($H288,'[1]Unit factor_selected'!$F$3:$AC$346,'[1]Unit factor_selected'!M$1,FALSE)</f>
        <v>0.48291512712401202</v>
      </c>
      <c r="AV288" s="58">
        <f>VLOOKUP($H288,'[1]Unit factor_selected'!$F$3:$AC$346,'[1]Unit factor_selected'!N$1,FALSE)</f>
        <v>0.17078241456073301</v>
      </c>
      <c r="AW288" s="58">
        <f>VLOOKUP($H288,'[1]Unit factor_selected'!$F$3:$AC$346,'[1]Unit factor_selected'!O$1,FALSE)</f>
        <v>1.9855187723483601E-3</v>
      </c>
      <c r="AX288" s="59">
        <f>VLOOKUP($H288,'[1]Unit factor_selected'!$F$3:$AC$346,'[1]Unit factor_selected'!P$1,FALSE)</f>
        <v>1.8524193193259799</v>
      </c>
      <c r="AY288" s="58">
        <f>VLOOKUP($H288,'[1]Unit factor_selected'!$F$3:$AC$346,'[1]Unit factor_selected'!Q$1,FALSE)</f>
        <v>0.39507704039220798</v>
      </c>
      <c r="AZ288" s="59">
        <f>VLOOKUP($H288,'[1]Unit factor_selected'!$F$3:$AC$346,'[1]Unit factor_selected'!R$1,FALSE)</f>
        <v>5.4480581959463699</v>
      </c>
      <c r="BA288" s="58">
        <f>VLOOKUP($H288,'[1]Unit factor_selected'!$F$3:$AC$346,'[1]Unit factor_selected'!S$1,FALSE)</f>
        <v>5.1976459388376403E-2</v>
      </c>
      <c r="BB288" s="58">
        <f>VLOOKUP($H288,'[1]Unit factor_selected'!$F$3:$AC$346,'[1]Unit factor_selected'!T$1,FALSE)</f>
        <v>0.13789624752415899</v>
      </c>
      <c r="BC288" s="58">
        <f>VLOOKUP($H288,'[1]Unit factor_selected'!$F$3:$AC$346,'[1]Unit factor_selected'!U$1,FALSE)</f>
        <v>0.22475522501570599</v>
      </c>
      <c r="BD288" s="58">
        <f>VLOOKUP($H288,'[1]Unit factor_selected'!$F$3:$AC$346,'[1]Unit factor_selected'!V$1,FALSE)</f>
        <v>1.56026409039008E-3</v>
      </c>
      <c r="BE288" s="58">
        <f>VLOOKUP($H288,'[1]Unit factor_selected'!$F$3:$AC$346,'[1]Unit factor_selected'!W$1,FALSE)</f>
        <v>1.3705070598268501</v>
      </c>
      <c r="BF288" s="58">
        <f>VLOOKUP($H288,'[1]Unit factor_selected'!$F$3:$AC$346,'[1]Unit factor_selected'!X$1,FALSE)</f>
        <v>7.9046125070543899E-3</v>
      </c>
      <c r="BG288" s="58">
        <f>VLOOKUP($H288,'[1]Unit factor_selected'!$F$3:$AC$346,'[1]Unit factor_selected'!Y$1,FALSE)</f>
        <v>8.0181152410804205E-3</v>
      </c>
      <c r="BH288" s="58">
        <f>VLOOKUP($H288,'[1]Unit factor_selected'!$F$3:$AC$346,'[1]Unit factor_selected'!Z$1,FALSE)</f>
        <v>6.7883728304431496E-7</v>
      </c>
      <c r="BI288" s="58">
        <f>VLOOKUP($H288,'[1]Unit factor_selected'!$F$3:$AC$346,'[1]Unit factor_selected'!AA$1,FALSE)</f>
        <v>1.2530514582591201E-2</v>
      </c>
      <c r="BJ288" s="59">
        <f>VLOOKUP($H288,'[1]Unit factor_selected'!$F$3:$AC$346,'[1]Unit factor_selected'!AB$1,FALSE)</f>
        <v>14.3349442969932</v>
      </c>
      <c r="BK288" s="60">
        <f>VLOOKUP($H288,'[1]Unit factor_selected'!$F$3:$AC$346,'[1]Unit factor_selected'!AC$1,FALSE)</f>
        <v>3.92197016547998E-2</v>
      </c>
    </row>
    <row r="289" spans="2:63" x14ac:dyDescent="0.2">
      <c r="B289" s="61"/>
      <c r="C289" s="40"/>
      <c r="D289" s="61"/>
      <c r="E289" s="121"/>
      <c r="F289" s="63"/>
      <c r="G289" s="64" t="str">
        <f t="shared" ref="G289:I295" si="169">G102</f>
        <v>CN</v>
      </c>
      <c r="H289" s="3" t="str">
        <f t="shared" si="169"/>
        <v>8aace14a-024a-4234-b8ee-defab115d2f8</v>
      </c>
      <c r="I289" s="65">
        <f t="shared" si="169"/>
        <v>0.6</v>
      </c>
      <c r="J289" s="66"/>
      <c r="K289" s="277"/>
      <c r="L289" s="278"/>
      <c r="M289" s="278"/>
      <c r="N289" s="278"/>
      <c r="O289" s="278"/>
      <c r="P289" s="278"/>
      <c r="Q289" s="69"/>
      <c r="R289" s="278"/>
      <c r="S289" s="278"/>
      <c r="T289" s="278"/>
      <c r="U289" s="278"/>
      <c r="V289" s="278"/>
      <c r="W289" s="278"/>
      <c r="X289" s="278"/>
      <c r="Y289" s="69"/>
      <c r="Z289" s="279"/>
      <c r="AA289" s="71">
        <f t="shared" ref="AA289:AA291" si="170">$I289*K$288</f>
        <v>0</v>
      </c>
      <c r="AB289" s="72">
        <f t="shared" si="168"/>
        <v>0</v>
      </c>
      <c r="AC289" s="72">
        <f t="shared" si="168"/>
        <v>0</v>
      </c>
      <c r="AD289" s="72">
        <f t="shared" si="168"/>
        <v>0</v>
      </c>
      <c r="AE289" s="72">
        <f t="shared" si="168"/>
        <v>0</v>
      </c>
      <c r="AF289" s="72">
        <f t="shared" si="168"/>
        <v>0</v>
      </c>
      <c r="AG289" s="73">
        <f t="shared" si="168"/>
        <v>0.10553593285781455</v>
      </c>
      <c r="AH289" s="72">
        <f t="shared" si="168"/>
        <v>0</v>
      </c>
      <c r="AI289" s="72">
        <f t="shared" si="168"/>
        <v>0</v>
      </c>
      <c r="AJ289" s="72">
        <f t="shared" si="168"/>
        <v>0</v>
      </c>
      <c r="AK289" s="72">
        <f t="shared" si="168"/>
        <v>0</v>
      </c>
      <c r="AL289" s="72">
        <f t="shared" si="168"/>
        <v>0</v>
      </c>
      <c r="AM289" s="72">
        <f t="shared" si="168"/>
        <v>0</v>
      </c>
      <c r="AN289" s="72">
        <f t="shared" si="168"/>
        <v>0</v>
      </c>
      <c r="AO289" s="73">
        <f t="shared" si="168"/>
        <v>0.20295738555924139</v>
      </c>
      <c r="AP289" s="74">
        <f t="shared" si="168"/>
        <v>0</v>
      </c>
      <c r="AQ289" s="75" t="str">
        <f>VLOOKUP($H289,'[1]Unit factor_selected'!$F$3:$AC$346,'[1]Unit factor_selected'!H$1,FALSE)</f>
        <v>kg</v>
      </c>
      <c r="AR289" s="76">
        <f>VLOOKUP($H289,'[1]Unit factor_selected'!$F$3:$AC$346,'[1]Unit factor_selected'!J$1,FALSE)</f>
        <v>1.9048129358058801</v>
      </c>
      <c r="AS289" s="6">
        <f>VLOOKUP($H289,'[1]Unit factor_selected'!$F$3:$AC$346,'[1]Unit factor_selected'!K$1,FALSE)</f>
        <v>26.710111285874699</v>
      </c>
      <c r="AT289" s="7">
        <f>VLOOKUP($H289,'[1]Unit factor_selected'!$F$3:$AC$346,'[1]Unit factor_selected'!L$1,FALSE)</f>
        <v>4.2535243950635997E-3</v>
      </c>
      <c r="AU289" s="5">
        <f>VLOOKUP($H289,'[1]Unit factor_selected'!$F$3:$AC$346,'[1]Unit factor_selected'!M$1,FALSE)</f>
        <v>0.480935428847868</v>
      </c>
      <c r="AV289" s="7">
        <f>VLOOKUP($H289,'[1]Unit factor_selected'!$F$3:$AC$346,'[1]Unit factor_selected'!N$1,FALSE)</f>
        <v>0.16892707518908001</v>
      </c>
      <c r="AW289" s="7">
        <f>VLOOKUP($H289,'[1]Unit factor_selected'!$F$3:$AC$346,'[1]Unit factor_selected'!O$1,FALSE)</f>
        <v>1.8243989974005899E-3</v>
      </c>
      <c r="AX289" s="5">
        <f>VLOOKUP($H289,'[1]Unit factor_selected'!$F$3:$AC$346,'[1]Unit factor_selected'!P$1,FALSE)</f>
        <v>1.93725179706228</v>
      </c>
      <c r="AY289" s="7">
        <f>VLOOKUP($H289,'[1]Unit factor_selected'!$F$3:$AC$346,'[1]Unit factor_selected'!Q$1,FALSE)</f>
        <v>0.388642363241122</v>
      </c>
      <c r="AZ289" s="5">
        <f>VLOOKUP($H289,'[1]Unit factor_selected'!$F$3:$AC$346,'[1]Unit factor_selected'!R$1,FALSE)</f>
        <v>5.3027818119885097</v>
      </c>
      <c r="BA289" s="7">
        <f>VLOOKUP($H289,'[1]Unit factor_selected'!$F$3:$AC$346,'[1]Unit factor_selected'!S$1,FALSE)</f>
        <v>0.104818395265942</v>
      </c>
      <c r="BB289" s="7">
        <f>VLOOKUP($H289,'[1]Unit factor_selected'!$F$3:$AC$346,'[1]Unit factor_selected'!T$1,FALSE)</f>
        <v>0.137542284056482</v>
      </c>
      <c r="BC289" s="7">
        <f>VLOOKUP($H289,'[1]Unit factor_selected'!$F$3:$AC$346,'[1]Unit factor_selected'!U$1,FALSE)</f>
        <v>0.22182580283813999</v>
      </c>
      <c r="BD289" s="7">
        <f>VLOOKUP($H289,'[1]Unit factor_selected'!$F$3:$AC$346,'[1]Unit factor_selected'!V$1,FALSE)</f>
        <v>1.55137473288703E-3</v>
      </c>
      <c r="BE289" s="7">
        <f>VLOOKUP($H289,'[1]Unit factor_selected'!$F$3:$AC$346,'[1]Unit factor_selected'!W$1,FALSE)</f>
        <v>1.37062105839361</v>
      </c>
      <c r="BF289" s="7">
        <f>VLOOKUP($H289,'[1]Unit factor_selected'!$F$3:$AC$346,'[1]Unit factor_selected'!X$1,FALSE)</f>
        <v>7.4077571319012703E-3</v>
      </c>
      <c r="BG289" s="7">
        <f>VLOOKUP($H289,'[1]Unit factor_selected'!$F$3:$AC$346,'[1]Unit factor_selected'!Y$1,FALSE)</f>
        <v>7.5187123493680201E-3</v>
      </c>
      <c r="BH289" s="7">
        <f>VLOOKUP($H289,'[1]Unit factor_selected'!$F$3:$AC$346,'[1]Unit factor_selected'!Z$1,FALSE)</f>
        <v>6.8194874365566299E-7</v>
      </c>
      <c r="BI289" s="7">
        <f>VLOOKUP($H289,'[1]Unit factor_selected'!$F$3:$AC$346,'[1]Unit factor_selected'!AA$1,FALSE)</f>
        <v>1.20400014625376E-2</v>
      </c>
      <c r="BJ289" s="5">
        <f>VLOOKUP($H289,'[1]Unit factor_selected'!$F$3:$AC$346,'[1]Unit factor_selected'!AB$1,FALSE)</f>
        <v>14.411886017735601</v>
      </c>
      <c r="BK289" s="77">
        <f>VLOOKUP($H289,'[1]Unit factor_selected'!$F$3:$AC$346,'[1]Unit factor_selected'!AC$1,FALSE)</f>
        <v>3.9882787185088898E-2</v>
      </c>
    </row>
    <row r="290" spans="2:63" x14ac:dyDescent="0.2">
      <c r="B290" s="61"/>
      <c r="C290" s="40"/>
      <c r="D290" s="61"/>
      <c r="E290" s="121"/>
      <c r="F290" s="63"/>
      <c r="G290" s="64" t="str">
        <f t="shared" si="169"/>
        <v>AR</v>
      </c>
      <c r="H290" s="3" t="str">
        <f t="shared" si="169"/>
        <v>716f8dc1-ec9e-406e-adfd-55769768687d</v>
      </c>
      <c r="I290" s="65">
        <f t="shared" si="169"/>
        <v>0.1</v>
      </c>
      <c r="J290" s="66"/>
      <c r="K290" s="277"/>
      <c r="L290" s="278"/>
      <c r="M290" s="278"/>
      <c r="N290" s="278"/>
      <c r="O290" s="278"/>
      <c r="P290" s="278"/>
      <c r="Q290" s="69"/>
      <c r="R290" s="278"/>
      <c r="S290" s="278"/>
      <c r="T290" s="278"/>
      <c r="U290" s="278"/>
      <c r="V290" s="278"/>
      <c r="W290" s="278"/>
      <c r="X290" s="278"/>
      <c r="Y290" s="69"/>
      <c r="Z290" s="279"/>
      <c r="AA290" s="71">
        <f t="shared" si="170"/>
        <v>0</v>
      </c>
      <c r="AB290" s="72">
        <f t="shared" si="168"/>
        <v>0</v>
      </c>
      <c r="AC290" s="72">
        <f t="shared" si="168"/>
        <v>0</v>
      </c>
      <c r="AD290" s="72">
        <f t="shared" si="168"/>
        <v>0</v>
      </c>
      <c r="AE290" s="72">
        <f t="shared" si="168"/>
        <v>0</v>
      </c>
      <c r="AF290" s="72">
        <f t="shared" si="168"/>
        <v>0</v>
      </c>
      <c r="AG290" s="73">
        <f t="shared" si="168"/>
        <v>1.7589322142969096E-2</v>
      </c>
      <c r="AH290" s="72">
        <f t="shared" si="168"/>
        <v>0</v>
      </c>
      <c r="AI290" s="72">
        <f t="shared" si="168"/>
        <v>0</v>
      </c>
      <c r="AJ290" s="72">
        <f t="shared" si="168"/>
        <v>0</v>
      </c>
      <c r="AK290" s="72">
        <f t="shared" si="168"/>
        <v>0</v>
      </c>
      <c r="AL290" s="72">
        <f t="shared" si="168"/>
        <v>0</v>
      </c>
      <c r="AM290" s="72">
        <f t="shared" si="168"/>
        <v>0</v>
      </c>
      <c r="AN290" s="72">
        <f t="shared" si="168"/>
        <v>0</v>
      </c>
      <c r="AO290" s="73">
        <f t="shared" si="168"/>
        <v>3.3826230926540239E-2</v>
      </c>
      <c r="AP290" s="74">
        <f t="shared" si="168"/>
        <v>0</v>
      </c>
      <c r="AQ290" s="75" t="str">
        <f>VLOOKUP($H290,'[1]Unit factor_selected'!$F$3:$AC$346,'[1]Unit factor_selected'!H$1,FALSE)</f>
        <v>kg</v>
      </c>
      <c r="AR290" s="76">
        <f>VLOOKUP($H290,'[1]Unit factor_selected'!$F$3:$AC$346,'[1]Unit factor_selected'!J$1,FALSE)</f>
        <v>1.72571959782721</v>
      </c>
      <c r="AS290" s="6">
        <f>VLOOKUP($H290,'[1]Unit factor_selected'!$F$3:$AC$346,'[1]Unit factor_selected'!K$1,FALSE)</f>
        <v>26.154198321539301</v>
      </c>
      <c r="AT290" s="7">
        <f>VLOOKUP($H290,'[1]Unit factor_selected'!$F$3:$AC$346,'[1]Unit factor_selected'!L$1,FALSE)</f>
        <v>3.7463997185976199E-3</v>
      </c>
      <c r="AU290" s="5">
        <f>VLOOKUP($H290,'[1]Unit factor_selected'!$F$3:$AC$346,'[1]Unit factor_selected'!M$1,FALSE)</f>
        <v>0.47717801475956001</v>
      </c>
      <c r="AV290" s="7">
        <f>VLOOKUP($H290,'[1]Unit factor_selected'!$F$3:$AC$346,'[1]Unit factor_selected'!N$1,FALSE)</f>
        <v>0.166046812101386</v>
      </c>
      <c r="AW290" s="7">
        <f>VLOOKUP($H290,'[1]Unit factor_selected'!$F$3:$AC$346,'[1]Unit factor_selected'!O$1,FALSE)</f>
        <v>1.7329733317069599E-3</v>
      </c>
      <c r="AX290" s="5">
        <f>VLOOKUP($H290,'[1]Unit factor_selected'!$F$3:$AC$346,'[1]Unit factor_selected'!P$1,FALSE)</f>
        <v>1.7512594802674899</v>
      </c>
      <c r="AY290" s="7">
        <f>VLOOKUP($H290,'[1]Unit factor_selected'!$F$3:$AC$346,'[1]Unit factor_selected'!Q$1,FALSE)</f>
        <v>0.37739612869184902</v>
      </c>
      <c r="AZ290" s="5">
        <f>VLOOKUP($H290,'[1]Unit factor_selected'!$F$3:$AC$346,'[1]Unit factor_selected'!R$1,FALSE)</f>
        <v>5.12913815844965</v>
      </c>
      <c r="BA290" s="7">
        <f>VLOOKUP($H290,'[1]Unit factor_selected'!$F$3:$AC$346,'[1]Unit factor_selected'!S$1,FALSE)</f>
        <v>8.1281875893336394E-2</v>
      </c>
      <c r="BB290" s="7">
        <f>VLOOKUP($H290,'[1]Unit factor_selected'!$F$3:$AC$346,'[1]Unit factor_selected'!T$1,FALSE)</f>
        <v>0.13704976063351901</v>
      </c>
      <c r="BC290" s="7">
        <f>VLOOKUP($H290,'[1]Unit factor_selected'!$F$3:$AC$346,'[1]Unit factor_selected'!U$1,FALSE)</f>
        <v>0.21777442408865</v>
      </c>
      <c r="BD290" s="7">
        <f>VLOOKUP($H290,'[1]Unit factor_selected'!$F$3:$AC$346,'[1]Unit factor_selected'!V$1,FALSE)</f>
        <v>1.5460194388017801E-3</v>
      </c>
      <c r="BE290" s="7">
        <f>VLOOKUP($H290,'[1]Unit factor_selected'!$F$3:$AC$346,'[1]Unit factor_selected'!W$1,FALSE)</f>
        <v>1.3705641204542101</v>
      </c>
      <c r="BF290" s="7">
        <f>VLOOKUP($H290,'[1]Unit factor_selected'!$F$3:$AC$346,'[1]Unit factor_selected'!X$1,FALSE)</f>
        <v>6.5782319908091998E-3</v>
      </c>
      <c r="BG290" s="7">
        <f>VLOOKUP($H290,'[1]Unit factor_selected'!$F$3:$AC$346,'[1]Unit factor_selected'!Y$1,FALSE)</f>
        <v>6.6953666557951598E-3</v>
      </c>
      <c r="BH290" s="7">
        <f>VLOOKUP($H290,'[1]Unit factor_selected'!$F$3:$AC$346,'[1]Unit factor_selected'!Z$1,FALSE)</f>
        <v>1.0066495541900299E-6</v>
      </c>
      <c r="BI290" s="7">
        <f>VLOOKUP($H290,'[1]Unit factor_selected'!$F$3:$AC$346,'[1]Unit factor_selected'!AA$1,FALSE)</f>
        <v>1.1077649731234601E-2</v>
      </c>
      <c r="BJ290" s="5">
        <f>VLOOKUP($H290,'[1]Unit factor_selected'!$F$3:$AC$346,'[1]Unit factor_selected'!AB$1,FALSE)</f>
        <v>14.372723814199199</v>
      </c>
      <c r="BK290" s="77">
        <f>VLOOKUP($H290,'[1]Unit factor_selected'!$F$3:$AC$346,'[1]Unit factor_selected'!AC$1,FALSE)</f>
        <v>4.6020610494455001E-2</v>
      </c>
    </row>
    <row r="291" spans="2:63" x14ac:dyDescent="0.2">
      <c r="B291" s="61"/>
      <c r="C291" s="40"/>
      <c r="D291" s="61"/>
      <c r="E291" s="121"/>
      <c r="F291" s="63"/>
      <c r="G291" s="64" t="str">
        <f t="shared" si="169"/>
        <v>US</v>
      </c>
      <c r="H291" s="3" t="str">
        <f t="shared" si="169"/>
        <v>1d9fb5c7-c6f1-4a91-8755-5da113a89b0a</v>
      </c>
      <c r="I291" s="65">
        <f t="shared" si="169"/>
        <v>0</v>
      </c>
      <c r="J291" s="66"/>
      <c r="K291" s="277"/>
      <c r="L291" s="278"/>
      <c r="M291" s="278"/>
      <c r="N291" s="278"/>
      <c r="O291" s="278"/>
      <c r="P291" s="278"/>
      <c r="Q291" s="69"/>
      <c r="R291" s="278"/>
      <c r="S291" s="278"/>
      <c r="T291" s="278"/>
      <c r="U291" s="278"/>
      <c r="V291" s="278"/>
      <c r="W291" s="278"/>
      <c r="X291" s="278"/>
      <c r="Y291" s="69"/>
      <c r="Z291" s="279"/>
      <c r="AA291" s="71">
        <f t="shared" si="170"/>
        <v>0</v>
      </c>
      <c r="AB291" s="72">
        <f t="shared" si="168"/>
        <v>0</v>
      </c>
      <c r="AC291" s="72">
        <f t="shared" si="168"/>
        <v>0</v>
      </c>
      <c r="AD291" s="72">
        <f t="shared" si="168"/>
        <v>0</v>
      </c>
      <c r="AE291" s="72">
        <f t="shared" si="168"/>
        <v>0</v>
      </c>
      <c r="AF291" s="72">
        <f t="shared" si="168"/>
        <v>0</v>
      </c>
      <c r="AG291" s="73">
        <f t="shared" si="168"/>
        <v>0</v>
      </c>
      <c r="AH291" s="72">
        <f t="shared" si="168"/>
        <v>0</v>
      </c>
      <c r="AI291" s="72">
        <f t="shared" si="168"/>
        <v>0</v>
      </c>
      <c r="AJ291" s="72">
        <f t="shared" si="168"/>
        <v>0</v>
      </c>
      <c r="AK291" s="72">
        <f t="shared" si="168"/>
        <v>0</v>
      </c>
      <c r="AL291" s="72">
        <f t="shared" si="168"/>
        <v>0</v>
      </c>
      <c r="AM291" s="72">
        <f t="shared" si="168"/>
        <v>0</v>
      </c>
      <c r="AN291" s="72">
        <f t="shared" si="168"/>
        <v>0</v>
      </c>
      <c r="AO291" s="73">
        <f t="shared" si="168"/>
        <v>0</v>
      </c>
      <c r="AP291" s="74">
        <f t="shared" si="168"/>
        <v>0</v>
      </c>
      <c r="AQ291" s="75" t="str">
        <f>VLOOKUP($H291,'[1]Unit factor_selected'!$F$3:$AC$346,'[1]Unit factor_selected'!H$1,FALSE)</f>
        <v>kg</v>
      </c>
      <c r="AR291" s="76">
        <f>VLOOKUP($H291,'[1]Unit factor_selected'!$F$3:$AC$346,'[1]Unit factor_selected'!J$1,FALSE)</f>
        <v>1.8011150433698799</v>
      </c>
      <c r="AS291" s="6">
        <f>VLOOKUP($H291,'[1]Unit factor_selected'!$F$3:$AC$346,'[1]Unit factor_selected'!K$1,FALSE)</f>
        <v>26.754183872301699</v>
      </c>
      <c r="AT291" s="7">
        <f>VLOOKUP($H291,'[1]Unit factor_selected'!$F$3:$AC$346,'[1]Unit factor_selected'!L$1,FALSE)</f>
        <v>4.2777229505294601E-3</v>
      </c>
      <c r="AU291" s="5">
        <f>VLOOKUP($H291,'[1]Unit factor_selected'!$F$3:$AC$346,'[1]Unit factor_selected'!M$1,FALSE)</f>
        <v>0.47861243667245801</v>
      </c>
      <c r="AV291" s="7">
        <f>VLOOKUP($H291,'[1]Unit factor_selected'!$F$3:$AC$346,'[1]Unit factor_selected'!N$1,FALSE)</f>
        <v>0.169122926135817</v>
      </c>
      <c r="AW291" s="7">
        <f>VLOOKUP($H291,'[1]Unit factor_selected'!$F$3:$AC$346,'[1]Unit factor_selected'!O$1,FALSE)</f>
        <v>1.92460906879917E-3</v>
      </c>
      <c r="AX291" s="5">
        <f>VLOOKUP($H291,'[1]Unit factor_selected'!$F$3:$AC$346,'[1]Unit factor_selected'!P$1,FALSE)</f>
        <v>1.82705514942164</v>
      </c>
      <c r="AY291" s="7">
        <f>VLOOKUP($H291,'[1]Unit factor_selected'!$F$3:$AC$346,'[1]Unit factor_selected'!Q$1,FALSE)</f>
        <v>0.38839264872099799</v>
      </c>
      <c r="AZ291" s="5">
        <f>VLOOKUP($H291,'[1]Unit factor_selected'!$F$3:$AC$346,'[1]Unit factor_selected'!R$1,FALSE)</f>
        <v>5.3575578631968002</v>
      </c>
      <c r="BA291" s="7">
        <f>VLOOKUP($H291,'[1]Unit factor_selected'!$F$3:$AC$346,'[1]Unit factor_selected'!S$1,FALSE)</f>
        <v>0.115666187042459</v>
      </c>
      <c r="BB291" s="7">
        <f>VLOOKUP($H291,'[1]Unit factor_selected'!$F$3:$AC$346,'[1]Unit factor_selected'!T$1,FALSE)</f>
        <v>0.13818309443054599</v>
      </c>
      <c r="BC291" s="7">
        <f>VLOOKUP($H291,'[1]Unit factor_selected'!$F$3:$AC$346,'[1]Unit factor_selected'!U$1,FALSE)</f>
        <v>0.22227797268234201</v>
      </c>
      <c r="BD291" s="7">
        <f>VLOOKUP($H291,'[1]Unit factor_selected'!$F$3:$AC$346,'[1]Unit factor_selected'!V$1,FALSE)</f>
        <v>1.5579828523806E-3</v>
      </c>
      <c r="BE291" s="7">
        <f>VLOOKUP($H291,'[1]Unit factor_selected'!$F$3:$AC$346,'[1]Unit factor_selected'!W$1,FALSE)</f>
        <v>1.3706022871533601</v>
      </c>
      <c r="BF291" s="7">
        <f>VLOOKUP($H291,'[1]Unit factor_selected'!$F$3:$AC$346,'[1]Unit factor_selected'!X$1,FALSE)</f>
        <v>6.6896586938574596E-3</v>
      </c>
      <c r="BG291" s="7">
        <f>VLOOKUP($H291,'[1]Unit factor_selected'!$F$3:$AC$346,'[1]Unit factor_selected'!Y$1,FALSE)</f>
        <v>6.8040020851265499E-3</v>
      </c>
      <c r="BH291" s="7">
        <f>VLOOKUP($H291,'[1]Unit factor_selected'!$F$3:$AC$346,'[1]Unit factor_selected'!Z$1,FALSE)</f>
        <v>6.94842472481849E-7</v>
      </c>
      <c r="BI291" s="7">
        <f>VLOOKUP($H291,'[1]Unit factor_selected'!$F$3:$AC$346,'[1]Unit factor_selected'!AA$1,FALSE)</f>
        <v>1.14292623652843E-2</v>
      </c>
      <c r="BJ291" s="5">
        <f>VLOOKUP($H291,'[1]Unit factor_selected'!$F$3:$AC$346,'[1]Unit factor_selected'!AB$1,FALSE)</f>
        <v>14.2656333861891</v>
      </c>
      <c r="BK291" s="77">
        <f>VLOOKUP($H291,'[1]Unit factor_selected'!$F$3:$AC$346,'[1]Unit factor_selected'!AC$1,FALSE)</f>
        <v>4.1086830189352101E-2</v>
      </c>
    </row>
    <row r="292" spans="2:63" x14ac:dyDescent="0.2">
      <c r="B292" s="61"/>
      <c r="C292" s="40"/>
      <c r="D292" s="61"/>
      <c r="E292" s="121" t="str">
        <f>[1]LCI!AE7</f>
        <v>Lithium hydroxide</v>
      </c>
      <c r="F292" s="63" t="str">
        <f>F105</f>
        <v>lithium hydroxide production | lithium hydroxide | Cutoff</v>
      </c>
      <c r="G292" s="64" t="str">
        <f t="shared" si="169"/>
        <v>CL</v>
      </c>
      <c r="H292" s="3" t="str">
        <f t="shared" si="169"/>
        <v>8acccaf1-2fbc-49be-9976-7b120daa329f</v>
      </c>
      <c r="I292" s="65">
        <f t="shared" si="169"/>
        <v>0.3</v>
      </c>
      <c r="J292" s="66">
        <f>SUM(I292:I295)</f>
        <v>0.99999999999999989</v>
      </c>
      <c r="K292" s="277">
        <v>0</v>
      </c>
      <c r="L292" s="278">
        <v>0</v>
      </c>
      <c r="M292" s="278">
        <v>0</v>
      </c>
      <c r="N292" s="278">
        <v>0</v>
      </c>
      <c r="O292" s="278">
        <v>0</v>
      </c>
      <c r="P292" s="278">
        <v>0</v>
      </c>
      <c r="Q292" s="69">
        <f>'[1]EV proj_BAU'!AF$84*[1]LCI!$AF7</f>
        <v>1.1992719642933474E-2</v>
      </c>
      <c r="R292" s="278">
        <v>0</v>
      </c>
      <c r="S292" s="278">
        <v>0</v>
      </c>
      <c r="T292" s="278">
        <v>0</v>
      </c>
      <c r="U292" s="278">
        <v>0</v>
      </c>
      <c r="V292" s="278">
        <v>0</v>
      </c>
      <c r="W292" s="278">
        <v>0</v>
      </c>
      <c r="X292" s="278">
        <v>0</v>
      </c>
      <c r="Y292" s="69">
        <f>'[1]EV proj_BAU'!AG$84*[1]LCI!$AF7</f>
        <v>2.3063339268095617E-2</v>
      </c>
      <c r="Z292" s="279">
        <v>0</v>
      </c>
      <c r="AA292" s="71">
        <f>$I292*K$292</f>
        <v>0</v>
      </c>
      <c r="AB292" s="72">
        <f t="shared" ref="AB292:AP295" si="171">$I292*L$292</f>
        <v>0</v>
      </c>
      <c r="AC292" s="72">
        <f t="shared" si="171"/>
        <v>0</v>
      </c>
      <c r="AD292" s="72">
        <f t="shared" si="171"/>
        <v>0</v>
      </c>
      <c r="AE292" s="72">
        <f t="shared" si="171"/>
        <v>0</v>
      </c>
      <c r="AF292" s="72">
        <f t="shared" si="171"/>
        <v>0</v>
      </c>
      <c r="AG292" s="73">
        <f t="shared" si="171"/>
        <v>3.5978158928800423E-3</v>
      </c>
      <c r="AH292" s="72">
        <f t="shared" si="171"/>
        <v>0</v>
      </c>
      <c r="AI292" s="72">
        <f t="shared" si="171"/>
        <v>0</v>
      </c>
      <c r="AJ292" s="72">
        <f t="shared" si="171"/>
        <v>0</v>
      </c>
      <c r="AK292" s="72">
        <f t="shared" si="171"/>
        <v>0</v>
      </c>
      <c r="AL292" s="72">
        <f t="shared" si="171"/>
        <v>0</v>
      </c>
      <c r="AM292" s="72">
        <f t="shared" si="171"/>
        <v>0</v>
      </c>
      <c r="AN292" s="72">
        <f t="shared" si="171"/>
        <v>0</v>
      </c>
      <c r="AO292" s="73">
        <f t="shared" si="171"/>
        <v>6.9190017804286854E-3</v>
      </c>
      <c r="AP292" s="74">
        <f t="shared" si="171"/>
        <v>0</v>
      </c>
      <c r="AQ292" s="75" t="str">
        <f>VLOOKUP($H292,'[1]Unit factor_selected'!$F$3:$AC$346,'[1]Unit factor_selected'!H$1,FALSE)</f>
        <v>kg</v>
      </c>
      <c r="AR292" s="76">
        <f>VLOOKUP($H292,'[1]Unit factor_selected'!$F$3:$AC$346,'[1]Unit factor_selected'!J$1,FALSE)</f>
        <v>5.1143344107545596</v>
      </c>
      <c r="AS292" s="6">
        <f>VLOOKUP($H292,'[1]Unit factor_selected'!$F$3:$AC$346,'[1]Unit factor_selected'!K$1,FALSE)</f>
        <v>60.2094906384553</v>
      </c>
      <c r="AT292" s="7">
        <f>VLOOKUP($H292,'[1]Unit factor_selected'!$F$3:$AC$346,'[1]Unit factor_selected'!L$1,FALSE)</f>
        <v>1.99024843259029E-2</v>
      </c>
      <c r="AU292" s="5">
        <f>VLOOKUP($H292,'[1]Unit factor_selected'!$F$3:$AC$346,'[1]Unit factor_selected'!M$1,FALSE)</f>
        <v>1.1292978339108399</v>
      </c>
      <c r="AV292" s="7">
        <f>VLOOKUP($H292,'[1]Unit factor_selected'!$F$3:$AC$346,'[1]Unit factor_selected'!N$1,FALSE)</f>
        <v>0.35765074443125799</v>
      </c>
      <c r="AW292" s="7">
        <f>VLOOKUP($H292,'[1]Unit factor_selected'!$F$3:$AC$346,'[1]Unit factor_selected'!O$1,FALSE)</f>
        <v>3.6394317999299398E-3</v>
      </c>
      <c r="AX292" s="5">
        <f>VLOOKUP($H292,'[1]Unit factor_selected'!$F$3:$AC$346,'[1]Unit factor_selected'!P$1,FALSE)</f>
        <v>5.16115297801643</v>
      </c>
      <c r="AY292" s="7">
        <f>VLOOKUP($H292,'[1]Unit factor_selected'!$F$3:$AC$346,'[1]Unit factor_selected'!Q$1,FALSE)</f>
        <v>0.71720982214179896</v>
      </c>
      <c r="AZ292" s="5">
        <f>VLOOKUP($H292,'[1]Unit factor_selected'!$F$3:$AC$346,'[1]Unit factor_selected'!R$1,FALSE)</f>
        <v>10.790796147783601</v>
      </c>
      <c r="BA292" s="7">
        <f>VLOOKUP($H292,'[1]Unit factor_selected'!$F$3:$AC$346,'[1]Unit factor_selected'!S$1,FALSE)</f>
        <v>0.105887912707694</v>
      </c>
      <c r="BB292" s="7">
        <f>VLOOKUP($H292,'[1]Unit factor_selected'!$F$3:$AC$346,'[1]Unit factor_selected'!T$1,FALSE)</f>
        <v>0.23797310641101699</v>
      </c>
      <c r="BC292" s="7">
        <f>VLOOKUP($H292,'[1]Unit factor_selected'!$F$3:$AC$346,'[1]Unit factor_selected'!U$1,FALSE)</f>
        <v>0.47293864764551402</v>
      </c>
      <c r="BD292" s="7">
        <f>VLOOKUP($H292,'[1]Unit factor_selected'!$F$3:$AC$346,'[1]Unit factor_selected'!V$1,FALSE)</f>
        <v>2.5579846899552198E-3</v>
      </c>
      <c r="BE292" s="7">
        <f>VLOOKUP($H292,'[1]Unit factor_selected'!$F$3:$AC$346,'[1]Unit factor_selected'!W$1,FALSE)</f>
        <v>2.2288505554901401</v>
      </c>
      <c r="BF292" s="7">
        <f>VLOOKUP($H292,'[1]Unit factor_selected'!$F$3:$AC$346,'[1]Unit factor_selected'!X$1,FALSE)</f>
        <v>1.6280032768808499E-2</v>
      </c>
      <c r="BG292" s="7">
        <f>VLOOKUP($H292,'[1]Unit factor_selected'!$F$3:$AC$346,'[1]Unit factor_selected'!Y$1,FALSE)</f>
        <v>1.6518594842971E-2</v>
      </c>
      <c r="BH292" s="7">
        <f>VLOOKUP($H292,'[1]Unit factor_selected'!$F$3:$AC$346,'[1]Unit factor_selected'!Z$1,FALSE)</f>
        <v>1.51305905129405E-6</v>
      </c>
      <c r="BI292" s="7">
        <f>VLOOKUP($H292,'[1]Unit factor_selected'!$F$3:$AC$346,'[1]Unit factor_selected'!AA$1,FALSE)</f>
        <v>2.47024045393157E-2</v>
      </c>
      <c r="BJ292" s="5">
        <f>VLOOKUP($H292,'[1]Unit factor_selected'!$F$3:$AC$346,'[1]Unit factor_selected'!AB$1,FALSE)</f>
        <v>31.2314438132113</v>
      </c>
      <c r="BK292" s="77">
        <f>VLOOKUP($H292,'[1]Unit factor_selected'!$F$3:$AC$346,'[1]Unit factor_selected'!AC$1,FALSE)</f>
        <v>6.9458874668196502E-2</v>
      </c>
    </row>
    <row r="293" spans="2:63" x14ac:dyDescent="0.2">
      <c r="B293" s="61"/>
      <c r="C293" s="40"/>
      <c r="D293" s="61"/>
      <c r="E293" s="121"/>
      <c r="F293" s="63"/>
      <c r="G293" s="64" t="str">
        <f t="shared" si="169"/>
        <v>CN</v>
      </c>
      <c r="H293" s="3" t="str">
        <f t="shared" si="169"/>
        <v>5529c28f-9fe7-418f-9c22-73eb739eff42</v>
      </c>
      <c r="I293" s="65">
        <f t="shared" si="169"/>
        <v>0.6</v>
      </c>
      <c r="J293" s="66"/>
      <c r="K293" s="277"/>
      <c r="L293" s="278"/>
      <c r="M293" s="278"/>
      <c r="N293" s="278"/>
      <c r="O293" s="278"/>
      <c r="P293" s="278"/>
      <c r="Q293" s="69"/>
      <c r="R293" s="278"/>
      <c r="S293" s="278"/>
      <c r="T293" s="278"/>
      <c r="U293" s="278"/>
      <c r="V293" s="278"/>
      <c r="W293" s="278"/>
      <c r="X293" s="278"/>
      <c r="Y293" s="69"/>
      <c r="Z293" s="279"/>
      <c r="AA293" s="71">
        <f t="shared" ref="AA293:AA295" si="172">$I293*K$292</f>
        <v>0</v>
      </c>
      <c r="AB293" s="72">
        <f t="shared" si="171"/>
        <v>0</v>
      </c>
      <c r="AC293" s="72">
        <f t="shared" si="171"/>
        <v>0</v>
      </c>
      <c r="AD293" s="72">
        <f t="shared" si="171"/>
        <v>0</v>
      </c>
      <c r="AE293" s="72">
        <f t="shared" si="171"/>
        <v>0</v>
      </c>
      <c r="AF293" s="72">
        <f t="shared" si="171"/>
        <v>0</v>
      </c>
      <c r="AG293" s="73">
        <f t="shared" si="171"/>
        <v>7.1956317857600847E-3</v>
      </c>
      <c r="AH293" s="72">
        <f t="shared" si="171"/>
        <v>0</v>
      </c>
      <c r="AI293" s="72">
        <f t="shared" si="171"/>
        <v>0</v>
      </c>
      <c r="AJ293" s="72">
        <f t="shared" si="171"/>
        <v>0</v>
      </c>
      <c r="AK293" s="72">
        <f t="shared" si="171"/>
        <v>0</v>
      </c>
      <c r="AL293" s="72">
        <f t="shared" si="171"/>
        <v>0</v>
      </c>
      <c r="AM293" s="72">
        <f t="shared" si="171"/>
        <v>0</v>
      </c>
      <c r="AN293" s="72">
        <f t="shared" si="171"/>
        <v>0</v>
      </c>
      <c r="AO293" s="73">
        <f t="shared" si="171"/>
        <v>1.3838003560857371E-2</v>
      </c>
      <c r="AP293" s="74">
        <f t="shared" si="171"/>
        <v>0</v>
      </c>
      <c r="AQ293" s="75" t="str">
        <f>VLOOKUP($H293,'[1]Unit factor_selected'!$F$3:$AC$346,'[1]Unit factor_selected'!H$1,FALSE)</f>
        <v>kg</v>
      </c>
      <c r="AR293" s="76">
        <f>VLOOKUP($H293,'[1]Unit factor_selected'!$F$3:$AC$346,'[1]Unit factor_selected'!J$1,FALSE)</f>
        <v>5.3159573096664703</v>
      </c>
      <c r="AS293" s="6">
        <f>VLOOKUP($H293,'[1]Unit factor_selected'!$F$3:$AC$346,'[1]Unit factor_selected'!K$1,FALSE)</f>
        <v>61.932562411698001</v>
      </c>
      <c r="AT293" s="7">
        <f>VLOOKUP($H293,'[1]Unit factor_selected'!$F$3:$AC$346,'[1]Unit factor_selected'!L$1,FALSE)</f>
        <v>8.5086628261087094E-3</v>
      </c>
      <c r="AU293" s="5">
        <f>VLOOKUP($H293,'[1]Unit factor_selected'!$F$3:$AC$346,'[1]Unit factor_selected'!M$1,FALSE)</f>
        <v>1.12178317206394</v>
      </c>
      <c r="AV293" s="7">
        <f>VLOOKUP($H293,'[1]Unit factor_selected'!$F$3:$AC$346,'[1]Unit factor_selected'!N$1,FALSE)</f>
        <v>0.35197784481480499</v>
      </c>
      <c r="AW293" s="7">
        <f>VLOOKUP($H293,'[1]Unit factor_selected'!$F$3:$AC$346,'[1]Unit factor_selected'!O$1,FALSE)</f>
        <v>3.1672799755129099E-3</v>
      </c>
      <c r="AX293" s="5">
        <f>VLOOKUP($H293,'[1]Unit factor_selected'!$F$3:$AC$346,'[1]Unit factor_selected'!P$1,FALSE)</f>
        <v>5.3881667299483</v>
      </c>
      <c r="AY293" s="7">
        <f>VLOOKUP($H293,'[1]Unit factor_selected'!$F$3:$AC$346,'[1]Unit factor_selected'!Q$1,FALSE)</f>
        <v>0.69822419333625296</v>
      </c>
      <c r="AZ293" s="5">
        <f>VLOOKUP($H293,'[1]Unit factor_selected'!$F$3:$AC$346,'[1]Unit factor_selected'!R$1,FALSE)</f>
        <v>10.3640627708183</v>
      </c>
      <c r="BA293" s="7">
        <f>VLOOKUP($H293,'[1]Unit factor_selected'!$F$3:$AC$346,'[1]Unit factor_selected'!S$1,FALSE)</f>
        <v>0.25268906816465903</v>
      </c>
      <c r="BB293" s="7">
        <f>VLOOKUP($H293,'[1]Unit factor_selected'!$F$3:$AC$346,'[1]Unit factor_selected'!T$1,FALSE)</f>
        <v>0.23696274360195499</v>
      </c>
      <c r="BC293" s="7">
        <f>VLOOKUP($H293,'[1]Unit factor_selected'!$F$3:$AC$346,'[1]Unit factor_selected'!U$1,FALSE)</f>
        <v>0.46407807195687401</v>
      </c>
      <c r="BD293" s="7">
        <f>VLOOKUP($H293,'[1]Unit factor_selected'!$F$3:$AC$346,'[1]Unit factor_selected'!V$1,FALSE)</f>
        <v>2.53179924844886E-3</v>
      </c>
      <c r="BE293" s="7">
        <f>VLOOKUP($H293,'[1]Unit factor_selected'!$F$3:$AC$346,'[1]Unit factor_selected'!W$1,FALSE)</f>
        <v>2.22916919800186</v>
      </c>
      <c r="BF293" s="7">
        <f>VLOOKUP($H293,'[1]Unit factor_selected'!$F$3:$AC$346,'[1]Unit factor_selected'!X$1,FALSE)</f>
        <v>1.4916499072486E-2</v>
      </c>
      <c r="BG293" s="7">
        <f>VLOOKUP($H293,'[1]Unit factor_selected'!$F$3:$AC$346,'[1]Unit factor_selected'!Y$1,FALSE)</f>
        <v>1.5148001618778301E-2</v>
      </c>
      <c r="BH293" s="7">
        <f>VLOOKUP($H293,'[1]Unit factor_selected'!$F$3:$AC$346,'[1]Unit factor_selected'!Z$1,FALSE)</f>
        <v>1.5080067658904401E-6</v>
      </c>
      <c r="BI293" s="7">
        <f>VLOOKUP($H293,'[1]Unit factor_selected'!$F$3:$AC$346,'[1]Unit factor_selected'!AA$1,FALSE)</f>
        <v>2.33405055463561E-2</v>
      </c>
      <c r="BJ293" s="5">
        <f>VLOOKUP($H293,'[1]Unit factor_selected'!$F$3:$AC$346,'[1]Unit factor_selected'!AB$1,FALSE)</f>
        <v>31.448118402230001</v>
      </c>
      <c r="BK293" s="77">
        <f>VLOOKUP($H293,'[1]Unit factor_selected'!$F$3:$AC$346,'[1]Unit factor_selected'!AC$1,FALSE)</f>
        <v>7.1253973473408699E-2</v>
      </c>
    </row>
    <row r="294" spans="2:63" x14ac:dyDescent="0.2">
      <c r="B294" s="61"/>
      <c r="C294" s="40"/>
      <c r="D294" s="61"/>
      <c r="E294" s="121"/>
      <c r="F294" s="63"/>
      <c r="G294" s="64" t="str">
        <f t="shared" si="169"/>
        <v>AR</v>
      </c>
      <c r="H294" s="3" t="str">
        <f t="shared" si="169"/>
        <v>0ba1d802-6b5b-41fc-a1d5-6bc32844edfe</v>
      </c>
      <c r="I294" s="65">
        <f t="shared" si="169"/>
        <v>0.1</v>
      </c>
      <c r="J294" s="66"/>
      <c r="K294" s="277"/>
      <c r="L294" s="278"/>
      <c r="M294" s="278"/>
      <c r="N294" s="278"/>
      <c r="O294" s="278"/>
      <c r="P294" s="278"/>
      <c r="Q294" s="69"/>
      <c r="R294" s="278"/>
      <c r="S294" s="278"/>
      <c r="T294" s="278"/>
      <c r="U294" s="278"/>
      <c r="V294" s="278"/>
      <c r="W294" s="278"/>
      <c r="X294" s="278"/>
      <c r="Y294" s="69"/>
      <c r="Z294" s="279"/>
      <c r="AA294" s="71">
        <f t="shared" si="172"/>
        <v>0</v>
      </c>
      <c r="AB294" s="72">
        <f t="shared" si="171"/>
        <v>0</v>
      </c>
      <c r="AC294" s="72">
        <f t="shared" si="171"/>
        <v>0</v>
      </c>
      <c r="AD294" s="72">
        <f t="shared" si="171"/>
        <v>0</v>
      </c>
      <c r="AE294" s="72">
        <f t="shared" si="171"/>
        <v>0</v>
      </c>
      <c r="AF294" s="72">
        <f t="shared" si="171"/>
        <v>0</v>
      </c>
      <c r="AG294" s="73">
        <f t="shared" si="171"/>
        <v>1.1992719642933474E-3</v>
      </c>
      <c r="AH294" s="72">
        <f t="shared" si="171"/>
        <v>0</v>
      </c>
      <c r="AI294" s="72">
        <f t="shared" si="171"/>
        <v>0</v>
      </c>
      <c r="AJ294" s="72">
        <f t="shared" si="171"/>
        <v>0</v>
      </c>
      <c r="AK294" s="72">
        <f t="shared" si="171"/>
        <v>0</v>
      </c>
      <c r="AL294" s="72">
        <f t="shared" si="171"/>
        <v>0</v>
      </c>
      <c r="AM294" s="72">
        <f t="shared" si="171"/>
        <v>0</v>
      </c>
      <c r="AN294" s="72">
        <f t="shared" si="171"/>
        <v>0</v>
      </c>
      <c r="AO294" s="73">
        <f t="shared" si="171"/>
        <v>2.3063339268095616E-3</v>
      </c>
      <c r="AP294" s="74">
        <f t="shared" si="171"/>
        <v>0</v>
      </c>
      <c r="AQ294" s="75" t="str">
        <f>VLOOKUP($H294,'[1]Unit factor_selected'!$F$3:$AC$346,'[1]Unit factor_selected'!H$1,FALSE)</f>
        <v>kg</v>
      </c>
      <c r="AR294" s="76">
        <f>VLOOKUP($H294,'[1]Unit factor_selected'!$F$3:$AC$346,'[1]Unit factor_selected'!J$1,FALSE)</f>
        <v>4.8290966775678301</v>
      </c>
      <c r="AS294" s="6">
        <f>VLOOKUP($H294,'[1]Unit factor_selected'!$F$3:$AC$346,'[1]Unit factor_selected'!K$1,FALSE)</f>
        <v>60.408317862859903</v>
      </c>
      <c r="AT294" s="7">
        <f>VLOOKUP($H294,'[1]Unit factor_selected'!$F$3:$AC$346,'[1]Unit factor_selected'!L$1,FALSE)</f>
        <v>7.1641837434619701E-3</v>
      </c>
      <c r="AU294" s="5">
        <f>VLOOKUP($H294,'[1]Unit factor_selected'!$F$3:$AC$346,'[1]Unit factor_selected'!M$1,FALSE)</f>
        <v>1.1126734510893299</v>
      </c>
      <c r="AV294" s="7">
        <f>VLOOKUP($H294,'[1]Unit factor_selected'!$F$3:$AC$346,'[1]Unit factor_selected'!N$1,FALSE)</f>
        <v>0.34522827912755699</v>
      </c>
      <c r="AW294" s="7">
        <f>VLOOKUP($H294,'[1]Unit factor_selected'!$F$3:$AC$346,'[1]Unit factor_selected'!O$1,FALSE)</f>
        <v>2.9492233631398801E-3</v>
      </c>
      <c r="AX294" s="5">
        <f>VLOOKUP($H294,'[1]Unit factor_selected'!$F$3:$AC$346,'[1]Unit factor_selected'!P$1,FALSE)</f>
        <v>4.8820443085264502</v>
      </c>
      <c r="AY294" s="7">
        <f>VLOOKUP($H294,'[1]Unit factor_selected'!$F$3:$AC$346,'[1]Unit factor_selected'!Q$1,FALSE)</f>
        <v>0.66893637630293601</v>
      </c>
      <c r="AZ294" s="5">
        <f>VLOOKUP($H294,'[1]Unit factor_selected'!$F$3:$AC$346,'[1]Unit factor_selected'!R$1,FALSE)</f>
        <v>9.9212401306750699</v>
      </c>
      <c r="BA294" s="7">
        <f>VLOOKUP($H294,'[1]Unit factor_selected'!$F$3:$AC$346,'[1]Unit factor_selected'!S$1,FALSE)</f>
        <v>0.18568424938700101</v>
      </c>
      <c r="BB294" s="7">
        <f>VLOOKUP($H294,'[1]Unit factor_selected'!$F$3:$AC$346,'[1]Unit factor_selected'!T$1,FALSE)</f>
        <v>0.235659103831348</v>
      </c>
      <c r="BC294" s="7">
        <f>VLOOKUP($H294,'[1]Unit factor_selected'!$F$3:$AC$346,'[1]Unit factor_selected'!U$1,FALSE)</f>
        <v>0.45449459290937799</v>
      </c>
      <c r="BD294" s="7">
        <f>VLOOKUP($H294,'[1]Unit factor_selected'!$F$3:$AC$346,'[1]Unit factor_selected'!V$1,FALSE)</f>
        <v>2.5190457271452899E-3</v>
      </c>
      <c r="BE294" s="7">
        <f>VLOOKUP($H294,'[1]Unit factor_selected'!$F$3:$AC$346,'[1]Unit factor_selected'!W$1,FALSE)</f>
        <v>2.2290144200738902</v>
      </c>
      <c r="BF294" s="7">
        <f>VLOOKUP($H294,'[1]Unit factor_selected'!$F$3:$AC$346,'[1]Unit factor_selected'!X$1,FALSE)</f>
        <v>1.26516411384684E-2</v>
      </c>
      <c r="BG294" s="7">
        <f>VLOOKUP($H294,'[1]Unit factor_selected'!$F$3:$AC$346,'[1]Unit factor_selected'!Y$1,FALSE)</f>
        <v>1.2900050045525399E-2</v>
      </c>
      <c r="BH294" s="7">
        <f>VLOOKUP($H294,'[1]Unit factor_selected'!$F$3:$AC$346,'[1]Unit factor_selected'!Z$1,FALSE)</f>
        <v>2.40430287377726E-6</v>
      </c>
      <c r="BI294" s="7">
        <f>VLOOKUP($H294,'[1]Unit factor_selected'!$F$3:$AC$346,'[1]Unit factor_selected'!AA$1,FALSE)</f>
        <v>2.0728281174163699E-2</v>
      </c>
      <c r="BJ294" s="5">
        <f>VLOOKUP($H294,'[1]Unit factor_selected'!$F$3:$AC$346,'[1]Unit factor_selected'!AB$1,FALSE)</f>
        <v>31.3515913607846</v>
      </c>
      <c r="BK294" s="77">
        <f>VLOOKUP($H294,'[1]Unit factor_selected'!$F$3:$AC$346,'[1]Unit factor_selected'!AC$1,FALSE)</f>
        <v>8.7975291956191096E-2</v>
      </c>
    </row>
    <row r="295" spans="2:63" x14ac:dyDescent="0.2">
      <c r="B295" s="61"/>
      <c r="C295" s="40"/>
      <c r="D295" s="61"/>
      <c r="E295" s="121"/>
      <c r="F295" s="63"/>
      <c r="G295" s="64" t="str">
        <f t="shared" si="169"/>
        <v>US</v>
      </c>
      <c r="H295" s="3" t="str">
        <f t="shared" si="169"/>
        <v>92692576-847f-4e2a-a3be-e2a014e8ee04</v>
      </c>
      <c r="I295" s="65">
        <f t="shared" si="169"/>
        <v>0</v>
      </c>
      <c r="J295" s="66"/>
      <c r="K295" s="277"/>
      <c r="L295" s="278"/>
      <c r="M295" s="278"/>
      <c r="N295" s="278"/>
      <c r="O295" s="278"/>
      <c r="P295" s="278"/>
      <c r="Q295" s="69"/>
      <c r="R295" s="278"/>
      <c r="S295" s="278"/>
      <c r="T295" s="278"/>
      <c r="U295" s="278"/>
      <c r="V295" s="278"/>
      <c r="W295" s="278"/>
      <c r="X295" s="278"/>
      <c r="Y295" s="69"/>
      <c r="Z295" s="279"/>
      <c r="AA295" s="71">
        <f t="shared" si="172"/>
        <v>0</v>
      </c>
      <c r="AB295" s="72">
        <f t="shared" si="171"/>
        <v>0</v>
      </c>
      <c r="AC295" s="72">
        <f t="shared" si="171"/>
        <v>0</v>
      </c>
      <c r="AD295" s="72">
        <f t="shared" si="171"/>
        <v>0</v>
      </c>
      <c r="AE295" s="72">
        <f t="shared" si="171"/>
        <v>0</v>
      </c>
      <c r="AF295" s="72">
        <f t="shared" si="171"/>
        <v>0</v>
      </c>
      <c r="AG295" s="73">
        <f t="shared" si="171"/>
        <v>0</v>
      </c>
      <c r="AH295" s="72">
        <f t="shared" si="171"/>
        <v>0</v>
      </c>
      <c r="AI295" s="72">
        <f t="shared" si="171"/>
        <v>0</v>
      </c>
      <c r="AJ295" s="72">
        <f t="shared" si="171"/>
        <v>0</v>
      </c>
      <c r="AK295" s="72">
        <f t="shared" si="171"/>
        <v>0</v>
      </c>
      <c r="AL295" s="72">
        <f t="shared" si="171"/>
        <v>0</v>
      </c>
      <c r="AM295" s="72">
        <f t="shared" si="171"/>
        <v>0</v>
      </c>
      <c r="AN295" s="72">
        <f t="shared" si="171"/>
        <v>0</v>
      </c>
      <c r="AO295" s="73">
        <f t="shared" si="171"/>
        <v>0</v>
      </c>
      <c r="AP295" s="74">
        <f t="shared" si="171"/>
        <v>0</v>
      </c>
      <c r="AQ295" s="75" t="str">
        <f>VLOOKUP($H295,'[1]Unit factor_selected'!$F$3:$AC$346,'[1]Unit factor_selected'!H$1,FALSE)</f>
        <v>kg</v>
      </c>
      <c r="AR295" s="76">
        <f>VLOOKUP($H295,'[1]Unit factor_selected'!$F$3:$AC$346,'[1]Unit factor_selected'!J$1,FALSE)</f>
        <v>5.0030608513976098</v>
      </c>
      <c r="AS295" s="6">
        <f>VLOOKUP($H295,'[1]Unit factor_selected'!$F$3:$AC$346,'[1]Unit factor_selected'!K$1,FALSE)</f>
        <v>61.877784985239799</v>
      </c>
      <c r="AT295" s="7">
        <f>VLOOKUP($H295,'[1]Unit factor_selected'!$F$3:$AC$346,'[1]Unit factor_selected'!L$1,FALSE)</f>
        <v>8.5093111553504602E-3</v>
      </c>
      <c r="AU295" s="5">
        <f>VLOOKUP($H295,'[1]Unit factor_selected'!$F$3:$AC$346,'[1]Unit factor_selected'!M$1,FALSE)</f>
        <v>1.1096995092961299</v>
      </c>
      <c r="AV295" s="7">
        <f>VLOOKUP($H295,'[1]Unit factor_selected'!$F$3:$AC$346,'[1]Unit factor_selected'!N$1,FALSE)</f>
        <v>0.35143000992125001</v>
      </c>
      <c r="AW295" s="7">
        <f>VLOOKUP($H295,'[1]Unit factor_selected'!$F$3:$AC$346,'[1]Unit factor_selected'!O$1,FALSE)</f>
        <v>3.4037748861015702E-3</v>
      </c>
      <c r="AX295" s="5">
        <f>VLOOKUP($H295,'[1]Unit factor_selected'!$F$3:$AC$346,'[1]Unit factor_selected'!P$1,FALSE)</f>
        <v>5.0570712517725704</v>
      </c>
      <c r="AY295" s="7">
        <f>VLOOKUP($H295,'[1]Unit factor_selected'!$F$3:$AC$346,'[1]Unit factor_selected'!Q$1,FALSE)</f>
        <v>0.695261471808158</v>
      </c>
      <c r="AZ295" s="5">
        <f>VLOOKUP($H295,'[1]Unit factor_selected'!$F$3:$AC$346,'[1]Unit factor_selected'!R$1,FALSE)</f>
        <v>10.4697174467601</v>
      </c>
      <c r="BA295" s="7">
        <f>VLOOKUP($H295,'[1]Unit factor_selected'!$F$3:$AC$346,'[1]Unit factor_selected'!S$1,FALSE)</f>
        <v>0.28332781016594299</v>
      </c>
      <c r="BB295" s="7">
        <f>VLOOKUP($H295,'[1]Unit factor_selected'!$F$3:$AC$346,'[1]Unit factor_selected'!T$1,FALSE)</f>
        <v>0.23894066859181601</v>
      </c>
      <c r="BC295" s="7">
        <f>VLOOKUP($H295,'[1]Unit factor_selected'!$F$3:$AC$346,'[1]Unit factor_selected'!U$1,FALSE)</f>
        <v>0.463819066843834</v>
      </c>
      <c r="BD295" s="7">
        <f>VLOOKUP($H295,'[1]Unit factor_selected'!$F$3:$AC$346,'[1]Unit factor_selected'!V$1,FALSE)</f>
        <v>2.5476875043556201E-3</v>
      </c>
      <c r="BE295" s="7">
        <f>VLOOKUP($H295,'[1]Unit factor_selected'!$F$3:$AC$346,'[1]Unit factor_selected'!W$1,FALSE)</f>
        <v>2.2291215755419902</v>
      </c>
      <c r="BF295" s="7">
        <f>VLOOKUP($H295,'[1]Unit factor_selected'!$F$3:$AC$346,'[1]Unit factor_selected'!X$1,FALSE)</f>
        <v>1.28511193897699E-2</v>
      </c>
      <c r="BG295" s="7">
        <f>VLOOKUP($H295,'[1]Unit factor_selected'!$F$3:$AC$346,'[1]Unit factor_selected'!Y$1,FALSE)</f>
        <v>1.30919558689555E-2</v>
      </c>
      <c r="BH295" s="7">
        <f>VLOOKUP($H295,'[1]Unit factor_selected'!$F$3:$AC$346,'[1]Unit factor_selected'!Z$1,FALSE)</f>
        <v>1.5228964144087899E-6</v>
      </c>
      <c r="BI295" s="7">
        <f>VLOOKUP($H295,'[1]Unit factor_selected'!$F$3:$AC$346,'[1]Unit factor_selected'!AA$1,FALSE)</f>
        <v>2.1542028957627898E-2</v>
      </c>
      <c r="BJ295" s="5">
        <f>VLOOKUP($H295,'[1]Unit factor_selected'!$F$3:$AC$346,'[1]Unit factor_selected'!AB$1,FALSE)</f>
        <v>31.0311196590104</v>
      </c>
      <c r="BK295" s="77">
        <f>VLOOKUP($H295,'[1]Unit factor_selected'!$F$3:$AC$346,'[1]Unit factor_selected'!AC$1,FALSE)</f>
        <v>7.4583935670062607E-2</v>
      </c>
    </row>
    <row r="296" spans="2:63" x14ac:dyDescent="0.2">
      <c r="B296" s="61"/>
      <c r="C296" s="40"/>
      <c r="D296" s="61"/>
      <c r="E296" s="276" t="str">
        <f>[1]LCI!AE8</f>
        <v>Nitric acid</v>
      </c>
      <c r="F296" s="203" t="str">
        <f>'[1]Unit factor_selected'!D328</f>
        <v>market for nitric acid, without water, in 50% solution state | nitric acid, without water, in 50% solution state | Cutoff, U</v>
      </c>
      <c r="G296" s="64" t="str">
        <f>'[1]Unit factor_selected'!E328</f>
        <v>RoW</v>
      </c>
      <c r="H296" s="3" t="str">
        <f>'[1]Unit factor_selected'!F328</f>
        <v>92c451a8-dc2f-41ac-b342-c1f1f9c5f193</v>
      </c>
      <c r="I296" s="65">
        <v>1</v>
      </c>
      <c r="J296" s="65">
        <f t="shared" ref="J296:J297" si="173">I296</f>
        <v>1</v>
      </c>
      <c r="K296" s="280">
        <v>0</v>
      </c>
      <c r="L296" s="281">
        <v>0</v>
      </c>
      <c r="M296" s="281">
        <v>0</v>
      </c>
      <c r="N296" s="281">
        <v>0</v>
      </c>
      <c r="O296" s="281">
        <v>0</v>
      </c>
      <c r="P296" s="281">
        <v>0</v>
      </c>
      <c r="Q296" s="104">
        <f>'[1]EV proj_BAU'!AF$84*[1]LCI!$AF8</f>
        <v>0.33216199253458167</v>
      </c>
      <c r="R296" s="281">
        <v>0</v>
      </c>
      <c r="S296" s="281">
        <v>0</v>
      </c>
      <c r="T296" s="281">
        <v>0</v>
      </c>
      <c r="U296" s="281">
        <v>0</v>
      </c>
      <c r="V296" s="281">
        <v>0</v>
      </c>
      <c r="W296" s="281">
        <v>0</v>
      </c>
      <c r="X296" s="281">
        <v>0</v>
      </c>
      <c r="Y296" s="104">
        <f>'[1]EV proj_BAU'!AG$84*[1]LCI!$AF8</f>
        <v>0.6387846088193756</v>
      </c>
      <c r="Z296" s="282">
        <v>0</v>
      </c>
      <c r="AA296" s="71">
        <f>$I296*K$296</f>
        <v>0</v>
      </c>
      <c r="AB296" s="72">
        <f t="shared" ref="AB296:AP296" si="174">$I296*L$296</f>
        <v>0</v>
      </c>
      <c r="AC296" s="72">
        <f t="shared" si="174"/>
        <v>0</v>
      </c>
      <c r="AD296" s="72">
        <f t="shared" si="174"/>
        <v>0</v>
      </c>
      <c r="AE296" s="72">
        <f t="shared" si="174"/>
        <v>0</v>
      </c>
      <c r="AF296" s="72">
        <f t="shared" si="174"/>
        <v>0</v>
      </c>
      <c r="AG296" s="73">
        <f t="shared" si="174"/>
        <v>0.33216199253458167</v>
      </c>
      <c r="AH296" s="72">
        <f t="shared" si="174"/>
        <v>0</v>
      </c>
      <c r="AI296" s="72">
        <f t="shared" si="174"/>
        <v>0</v>
      </c>
      <c r="AJ296" s="72">
        <f t="shared" si="174"/>
        <v>0</v>
      </c>
      <c r="AK296" s="72">
        <f t="shared" si="174"/>
        <v>0</v>
      </c>
      <c r="AL296" s="72">
        <f t="shared" si="174"/>
        <v>0</v>
      </c>
      <c r="AM296" s="72">
        <f t="shared" si="174"/>
        <v>0</v>
      </c>
      <c r="AN296" s="72">
        <f t="shared" si="174"/>
        <v>0</v>
      </c>
      <c r="AO296" s="73">
        <f t="shared" si="174"/>
        <v>0.6387846088193756</v>
      </c>
      <c r="AP296" s="74">
        <f t="shared" si="174"/>
        <v>0</v>
      </c>
      <c r="AQ296" s="75" t="str">
        <f>VLOOKUP($H296,'[1]Unit factor_selected'!$F$3:$AC$346,'[1]Unit factor_selected'!H$1,FALSE)</f>
        <v>kg</v>
      </c>
      <c r="AR296" s="76">
        <f>VLOOKUP($H296,'[1]Unit factor_selected'!$F$3:$AC$346,'[1]Unit factor_selected'!J$1,FALSE)</f>
        <v>1.9808920299999999</v>
      </c>
      <c r="AS296" s="6">
        <f>VLOOKUP($H296,'[1]Unit factor_selected'!$F$3:$AC$346,'[1]Unit factor_selected'!K$1,FALSE)</f>
        <v>12.55748723</v>
      </c>
      <c r="AT296" s="7">
        <f>VLOOKUP($H296,'[1]Unit factor_selected'!$F$3:$AC$346,'[1]Unit factor_selected'!L$1,FALSE)</f>
        <v>1.4123759999999999E-3</v>
      </c>
      <c r="AU296" s="5">
        <f>VLOOKUP($H296,'[1]Unit factor_selected'!$F$3:$AC$346,'[1]Unit factor_selected'!M$1,FALSE)</f>
        <v>0.257225074</v>
      </c>
      <c r="AV296" s="7">
        <f>VLOOKUP($H296,'[1]Unit factor_selected'!$F$3:$AC$346,'[1]Unit factor_selected'!N$1,FALSE)</f>
        <v>4.9134403E-2</v>
      </c>
      <c r="AW296" s="7">
        <f>VLOOKUP($H296,'[1]Unit factor_selected'!$F$3:$AC$346,'[1]Unit factor_selected'!O$1,FALSE)</f>
        <v>2.5414900000000001E-4</v>
      </c>
      <c r="AX296" s="5">
        <f>VLOOKUP($H296,'[1]Unit factor_selected'!$F$3:$AC$346,'[1]Unit factor_selected'!P$1,FALSE)</f>
        <v>2.1218340690000002</v>
      </c>
      <c r="AY296" s="7">
        <f>VLOOKUP($H296,'[1]Unit factor_selected'!$F$3:$AC$346,'[1]Unit factor_selected'!Q$1,FALSE)</f>
        <v>5.1527529000000002E-2</v>
      </c>
      <c r="AZ296" s="5">
        <f>VLOOKUP($H296,'[1]Unit factor_selected'!$F$3:$AC$346,'[1]Unit factor_selected'!R$1,FALSE)</f>
        <v>0.95472855999999995</v>
      </c>
      <c r="BA296" s="7">
        <f>VLOOKUP($H296,'[1]Unit factor_selected'!$F$3:$AC$346,'[1]Unit factor_selected'!S$1,FALSE)</f>
        <v>1.6044079999999999E-2</v>
      </c>
      <c r="BB296" s="7">
        <f>VLOOKUP($H296,'[1]Unit factor_selected'!$F$3:$AC$346,'[1]Unit factor_selected'!T$1,FALSE)</f>
        <v>1.5175231000000001E-2</v>
      </c>
      <c r="BC296" s="7">
        <f>VLOOKUP($H296,'[1]Unit factor_selected'!$F$3:$AC$346,'[1]Unit factor_selected'!U$1,FALSE)</f>
        <v>6.4314816999999996E-2</v>
      </c>
      <c r="BD296" s="7">
        <f>VLOOKUP($H296,'[1]Unit factor_selected'!$F$3:$AC$346,'[1]Unit factor_selected'!V$1,FALSE)</f>
        <v>6.2399999999999999E-5</v>
      </c>
      <c r="BE296" s="7">
        <f>VLOOKUP($H296,'[1]Unit factor_selected'!$F$3:$AC$346,'[1]Unit factor_selected'!W$1,FALSE)</f>
        <v>4.1648060000000001E-3</v>
      </c>
      <c r="BF296" s="7">
        <f>VLOOKUP($H296,'[1]Unit factor_selected'!$F$3:$AC$346,'[1]Unit factor_selected'!X$1,FALSE)</f>
        <v>1.7503060000000001E-3</v>
      </c>
      <c r="BG296" s="7">
        <f>VLOOKUP($H296,'[1]Unit factor_selected'!$F$3:$AC$346,'[1]Unit factor_selected'!Y$1,FALSE)</f>
        <v>1.784363E-3</v>
      </c>
      <c r="BH296" s="7">
        <f>VLOOKUP($H296,'[1]Unit factor_selected'!$F$3:$AC$346,'[1]Unit factor_selected'!Z$1,FALSE)</f>
        <v>4.3000000000000002E-5</v>
      </c>
      <c r="BI296" s="7">
        <f>VLOOKUP($H296,'[1]Unit factor_selected'!$F$3:$AC$346,'[1]Unit factor_selected'!AA$1,FALSE)</f>
        <v>6.7929080000000003E-3</v>
      </c>
      <c r="BJ296" s="5">
        <f>VLOOKUP($H296,'[1]Unit factor_selected'!$F$3:$AC$346,'[1]Unit factor_selected'!AB$1,FALSE)</f>
        <v>4.0931413819999998</v>
      </c>
      <c r="BK296" s="77">
        <f>VLOOKUP($H296,'[1]Unit factor_selected'!$F$3:$AC$346,'[1]Unit factor_selected'!AC$1,FALSE)</f>
        <v>1.6417113000000001E-2</v>
      </c>
    </row>
    <row r="297" spans="2:63" x14ac:dyDescent="0.2">
      <c r="B297" s="61"/>
      <c r="C297" s="40"/>
      <c r="D297" s="61"/>
      <c r="E297" s="276" t="str">
        <f>[1]LCI!AE9</f>
        <v xml:space="preserve">Water </v>
      </c>
      <c r="F297" s="203" t="str">
        <f>F275</f>
        <v>market for water, decarbonised | water, decarbonised | Cutoff, U</v>
      </c>
      <c r="G297" s="64" t="str">
        <f t="shared" ref="G297:H297" si="175">G275</f>
        <v>RoW</v>
      </c>
      <c r="H297" s="3" t="str">
        <f t="shared" si="175"/>
        <v>7d2d9e98-3dd7-4808-994f-95116df8194e</v>
      </c>
      <c r="I297" s="65">
        <v>1</v>
      </c>
      <c r="J297" s="65">
        <f t="shared" si="173"/>
        <v>1</v>
      </c>
      <c r="K297" s="280">
        <v>0</v>
      </c>
      <c r="L297" s="281">
        <v>0</v>
      </c>
      <c r="M297" s="281">
        <v>0</v>
      </c>
      <c r="N297" s="281">
        <v>0</v>
      </c>
      <c r="O297" s="281">
        <v>0</v>
      </c>
      <c r="P297" s="281">
        <v>0</v>
      </c>
      <c r="Q297" s="104">
        <f>'[1]EV proj_BAU'!AF$84*[1]LCI!$AF9</f>
        <v>0.33216199253458167</v>
      </c>
      <c r="R297" s="281">
        <v>0</v>
      </c>
      <c r="S297" s="281">
        <v>0</v>
      </c>
      <c r="T297" s="281">
        <v>0</v>
      </c>
      <c r="U297" s="281">
        <v>0</v>
      </c>
      <c r="V297" s="281">
        <v>0</v>
      </c>
      <c r="W297" s="281">
        <v>0</v>
      </c>
      <c r="X297" s="281">
        <v>0</v>
      </c>
      <c r="Y297" s="104">
        <f>'[1]EV proj_BAU'!AG$84*[1]LCI!$AF9</f>
        <v>0.6387846088193756</v>
      </c>
      <c r="Z297" s="282">
        <v>0</v>
      </c>
      <c r="AA297" s="71">
        <f>$I297*K$297</f>
        <v>0</v>
      </c>
      <c r="AB297" s="72">
        <f t="shared" ref="AB297:AP297" si="176">$I297*L$297</f>
        <v>0</v>
      </c>
      <c r="AC297" s="72">
        <f t="shared" si="176"/>
        <v>0</v>
      </c>
      <c r="AD297" s="72">
        <f t="shared" si="176"/>
        <v>0</v>
      </c>
      <c r="AE297" s="72">
        <f t="shared" si="176"/>
        <v>0</v>
      </c>
      <c r="AF297" s="72">
        <f t="shared" si="176"/>
        <v>0</v>
      </c>
      <c r="AG297" s="73">
        <f t="shared" si="176"/>
        <v>0.33216199253458167</v>
      </c>
      <c r="AH297" s="72">
        <f t="shared" si="176"/>
        <v>0</v>
      </c>
      <c r="AI297" s="72">
        <f t="shared" si="176"/>
        <v>0</v>
      </c>
      <c r="AJ297" s="72">
        <f t="shared" si="176"/>
        <v>0</v>
      </c>
      <c r="AK297" s="72">
        <f t="shared" si="176"/>
        <v>0</v>
      </c>
      <c r="AL297" s="72">
        <f t="shared" si="176"/>
        <v>0</v>
      </c>
      <c r="AM297" s="72">
        <f t="shared" si="176"/>
        <v>0</v>
      </c>
      <c r="AN297" s="72">
        <f t="shared" si="176"/>
        <v>0</v>
      </c>
      <c r="AO297" s="73">
        <f t="shared" si="176"/>
        <v>0.6387846088193756</v>
      </c>
      <c r="AP297" s="74">
        <f t="shared" si="176"/>
        <v>0</v>
      </c>
      <c r="AQ297" s="75" t="str">
        <f>VLOOKUP($H297,'[1]Unit factor_selected'!$F$3:$AC$346,'[1]Unit factor_selected'!H$1,FALSE)</f>
        <v>kg</v>
      </c>
      <c r="AR297" s="76">
        <f>VLOOKUP($H297,'[1]Unit factor_selected'!$F$3:$AC$346,'[1]Unit factor_selected'!J$1,FALSE)</f>
        <v>7.33932337217713E-5</v>
      </c>
      <c r="AS297" s="6">
        <f>VLOOKUP($H297,'[1]Unit factor_selected'!$F$3:$AC$346,'[1]Unit factor_selected'!K$1,FALSE)</f>
        <v>1.554064448122E-3</v>
      </c>
      <c r="AT297" s="7">
        <f>VLOOKUP($H297,'[1]Unit factor_selected'!$F$3:$AC$346,'[1]Unit factor_selected'!L$1,FALSE)</f>
        <v>8.8753508561342304E-8</v>
      </c>
      <c r="AU297" s="5">
        <f>VLOOKUP($H297,'[1]Unit factor_selected'!$F$3:$AC$346,'[1]Unit factor_selected'!M$1,FALSE)</f>
        <v>2.4228314001563201E-5</v>
      </c>
      <c r="AV297" s="7">
        <f>VLOOKUP($H297,'[1]Unit factor_selected'!$F$3:$AC$346,'[1]Unit factor_selected'!N$1,FALSE)</f>
        <v>4.0205988980611102E-6</v>
      </c>
      <c r="AW297" s="7">
        <f>VLOOKUP($H297,'[1]Unit factor_selected'!$F$3:$AC$346,'[1]Unit factor_selected'!O$1,FALSE)</f>
        <v>2.18513224524162E-7</v>
      </c>
      <c r="AX297" s="5">
        <f>VLOOKUP($H297,'[1]Unit factor_selected'!$F$3:$AC$346,'[1]Unit factor_selected'!P$1,FALSE)</f>
        <v>7.4144530634284004E-5</v>
      </c>
      <c r="AY297" s="7">
        <f>VLOOKUP($H297,'[1]Unit factor_selected'!$F$3:$AC$346,'[1]Unit factor_selected'!Q$1,FALSE)</f>
        <v>3.9562691636093299E-5</v>
      </c>
      <c r="AZ297" s="5">
        <f>VLOOKUP($H297,'[1]Unit factor_selected'!$F$3:$AC$346,'[1]Unit factor_selected'!R$1,FALSE)</f>
        <v>3.8180597812679601E-4</v>
      </c>
      <c r="BA297" s="7">
        <f>VLOOKUP($H297,'[1]Unit factor_selected'!$F$3:$AC$346,'[1]Unit factor_selected'!S$1,FALSE)</f>
        <v>1.18527744867612E-5</v>
      </c>
      <c r="BB297" s="7">
        <f>VLOOKUP($H297,'[1]Unit factor_selected'!$F$3:$AC$346,'[1]Unit factor_selected'!T$1,FALSE)</f>
        <v>2.2652814921409E-6</v>
      </c>
      <c r="BC297" s="7">
        <f>VLOOKUP($H297,'[1]Unit factor_selected'!$F$3:$AC$346,'[1]Unit factor_selected'!U$1,FALSE)</f>
        <v>5.4491831562078396E-6</v>
      </c>
      <c r="BD297" s="7">
        <f>VLOOKUP($H297,'[1]Unit factor_selected'!$F$3:$AC$346,'[1]Unit factor_selected'!V$1,FALSE)</f>
        <v>2.0612264680721299E-7</v>
      </c>
      <c r="BE297" s="7">
        <f>VLOOKUP($H297,'[1]Unit factor_selected'!$F$3:$AC$346,'[1]Unit factor_selected'!W$1,FALSE)</f>
        <v>2.2460959949777799E-7</v>
      </c>
      <c r="BF297" s="7">
        <f>VLOOKUP($H297,'[1]Unit factor_selected'!$F$3:$AC$346,'[1]Unit factor_selected'!X$1,FALSE)</f>
        <v>1.5065120057831699E-7</v>
      </c>
      <c r="BG297" s="7">
        <f>VLOOKUP($H297,'[1]Unit factor_selected'!$F$3:$AC$346,'[1]Unit factor_selected'!Y$1,FALSE)</f>
        <v>1.5390791939395201E-7</v>
      </c>
      <c r="BH297" s="7">
        <f>VLOOKUP($H297,'[1]Unit factor_selected'!$F$3:$AC$346,'[1]Unit factor_selected'!Z$1,FALSE)</f>
        <v>3.9695439211095103E-11</v>
      </c>
      <c r="BI297" s="7">
        <f>VLOOKUP($H297,'[1]Unit factor_selected'!$F$3:$AC$346,'[1]Unit factor_selected'!AA$1,FALSE)</f>
        <v>1.7925778059452901E-7</v>
      </c>
      <c r="BJ297" s="5">
        <f>VLOOKUP($H297,'[1]Unit factor_selected'!$F$3:$AC$346,'[1]Unit factor_selected'!AB$1,FALSE)</f>
        <v>2.0315209039049401E-4</v>
      </c>
      <c r="BK297" s="77">
        <f>VLOOKUP($H297,'[1]Unit factor_selected'!$F$3:$AC$346,'[1]Unit factor_selected'!AC$1,FALSE)</f>
        <v>1.0083241165218101E-3</v>
      </c>
    </row>
    <row r="298" spans="2:63" x14ac:dyDescent="0.2">
      <c r="B298" s="61"/>
      <c r="C298" s="40"/>
      <c r="D298" s="61"/>
      <c r="E298" s="121" t="str">
        <f>[1]LCI!AE10</f>
        <v>Electricity</v>
      </c>
      <c r="F298" s="63" t="str">
        <f>F276</f>
        <v>market for electricity, medium voltage | electricity, medium voltage | Cutoff</v>
      </c>
      <c r="G298" s="64" t="str">
        <f>G276</f>
        <v>US</v>
      </c>
      <c r="H298" s="3" t="str">
        <f>H276</f>
        <v>c8427d94-a0eb-34c5-b306-c01919d79911</v>
      </c>
      <c r="I298" s="65">
        <f>I276</f>
        <v>0.02</v>
      </c>
      <c r="J298" s="66">
        <f>SUM(I298:I302)</f>
        <v>1</v>
      </c>
      <c r="K298" s="277">
        <v>0</v>
      </c>
      <c r="L298" s="278">
        <v>0</v>
      </c>
      <c r="M298" s="278">
        <v>0</v>
      </c>
      <c r="N298" s="278">
        <v>0</v>
      </c>
      <c r="O298" s="278">
        <v>0</v>
      </c>
      <c r="P298" s="278">
        <v>0</v>
      </c>
      <c r="Q298" s="69">
        <f>'[1]EV proj_BAU'!AF$84*[1]LCI!$AF10</f>
        <v>8.9036857955112153E-2</v>
      </c>
      <c r="R298" s="278">
        <v>0</v>
      </c>
      <c r="S298" s="278">
        <v>0</v>
      </c>
      <c r="T298" s="278">
        <v>0</v>
      </c>
      <c r="U298" s="278">
        <v>0</v>
      </c>
      <c r="V298" s="278">
        <v>0</v>
      </c>
      <c r="W298" s="278">
        <v>0</v>
      </c>
      <c r="X298" s="278">
        <v>0</v>
      </c>
      <c r="Y298" s="69">
        <f>'[1]EV proj_BAU'!AG$84*[1]LCI!$AF10</f>
        <v>0.17122782183889171</v>
      </c>
      <c r="Z298" s="279">
        <v>0</v>
      </c>
      <c r="AA298" s="71">
        <f>$I298*K$298</f>
        <v>0</v>
      </c>
      <c r="AB298" s="72">
        <f t="shared" ref="AB298:AP302" si="177">$I298*L$298</f>
        <v>0</v>
      </c>
      <c r="AC298" s="72">
        <f t="shared" si="177"/>
        <v>0</v>
      </c>
      <c r="AD298" s="72">
        <f t="shared" si="177"/>
        <v>0</v>
      </c>
      <c r="AE298" s="72">
        <f t="shared" si="177"/>
        <v>0</v>
      </c>
      <c r="AF298" s="72">
        <f t="shared" si="177"/>
        <v>0</v>
      </c>
      <c r="AG298" s="73">
        <f t="shared" si="177"/>
        <v>1.780737159102243E-3</v>
      </c>
      <c r="AH298" s="72">
        <f t="shared" si="177"/>
        <v>0</v>
      </c>
      <c r="AI298" s="72">
        <f t="shared" si="177"/>
        <v>0</v>
      </c>
      <c r="AJ298" s="72">
        <f t="shared" si="177"/>
        <v>0</v>
      </c>
      <c r="AK298" s="72">
        <f t="shared" si="177"/>
        <v>0</v>
      </c>
      <c r="AL298" s="72">
        <f t="shared" si="177"/>
        <v>0</v>
      </c>
      <c r="AM298" s="72">
        <f t="shared" si="177"/>
        <v>0</v>
      </c>
      <c r="AN298" s="72">
        <f t="shared" si="177"/>
        <v>0</v>
      </c>
      <c r="AO298" s="73">
        <f t="shared" si="177"/>
        <v>3.4245564367778344E-3</v>
      </c>
      <c r="AP298" s="74">
        <f t="shared" si="177"/>
        <v>0</v>
      </c>
      <c r="AQ298" s="75" t="str">
        <f>VLOOKUP($H298,'[1]Unit factor_selected'!$F$3:$AC$346,'[1]Unit factor_selected'!H$1,FALSE)</f>
        <v>kWh</v>
      </c>
      <c r="AR298" s="76">
        <f>VLOOKUP($H298,'[1]Unit factor_selected'!$F$3:$AC$346,'[1]Unit factor_selected'!J$1,FALSE)</f>
        <v>0.51356071017077598</v>
      </c>
      <c r="AS298" s="6">
        <f>VLOOKUP($H298,'[1]Unit factor_selected'!$F$3:$AC$346,'[1]Unit factor_selected'!K$1,FALSE)</f>
        <v>9.7980290474973906</v>
      </c>
      <c r="AT298" s="7">
        <f>VLOOKUP($H298,'[1]Unit factor_selected'!$F$3:$AC$346,'[1]Unit factor_selected'!L$1,FALSE)</f>
        <v>1.05044535305605E-3</v>
      </c>
      <c r="AU298" s="5">
        <f>VLOOKUP($H298,'[1]Unit factor_selected'!$F$3:$AC$346,'[1]Unit factor_selected'!M$1,FALSE)</f>
        <v>0.14601518715266901</v>
      </c>
      <c r="AV298" s="7">
        <f>VLOOKUP($H298,'[1]Unit factor_selected'!$F$3:$AC$346,'[1]Unit factor_selected'!N$1,FALSE)</f>
        <v>1.5122761355858E-2</v>
      </c>
      <c r="AW298" s="7">
        <f>VLOOKUP($H298,'[1]Unit factor_selected'!$F$3:$AC$346,'[1]Unit factor_selected'!O$1,FALSE)</f>
        <v>2.91307908682079E-4</v>
      </c>
      <c r="AX298" s="5">
        <f>VLOOKUP($H298,'[1]Unit factor_selected'!$F$3:$AC$346,'[1]Unit factor_selected'!P$1,FALSE)</f>
        <v>0.52160712549542898</v>
      </c>
      <c r="AY298" s="7">
        <f>VLOOKUP($H298,'[1]Unit factor_selected'!$F$3:$AC$346,'[1]Unit factor_selected'!Q$1,FALSE)</f>
        <v>2.1702994608386102E-2</v>
      </c>
      <c r="AZ298" s="5">
        <f>VLOOKUP($H298,'[1]Unit factor_selected'!$F$3:$AC$346,'[1]Unit factor_selected'!R$1,FALSE)</f>
        <v>0.427624273036463</v>
      </c>
      <c r="BA298" s="7">
        <f>VLOOKUP($H298,'[1]Unit factor_selected'!$F$3:$AC$346,'[1]Unit factor_selected'!S$1,FALSE)</f>
        <v>0.10895212603589199</v>
      </c>
      <c r="BB298" s="7">
        <f>VLOOKUP($H298,'[1]Unit factor_selected'!$F$3:$AC$346,'[1]Unit factor_selected'!T$1,FALSE)</f>
        <v>2.4258290731627502E-3</v>
      </c>
      <c r="BC298" s="7">
        <f>VLOOKUP($H298,'[1]Unit factor_selected'!$F$3:$AC$346,'[1]Unit factor_selected'!U$1,FALSE)</f>
        <v>1.98844341438464E-2</v>
      </c>
      <c r="BD298" s="7">
        <f>VLOOKUP($H298,'[1]Unit factor_selected'!$F$3:$AC$346,'[1]Unit factor_selected'!V$1,FALSE)</f>
        <v>2.0768878749921599E-5</v>
      </c>
      <c r="BE298" s="7">
        <f>VLOOKUP($H298,'[1]Unit factor_selected'!$F$3:$AC$346,'[1]Unit factor_selected'!W$1,FALSE)</f>
        <v>4.20143039530467E-4</v>
      </c>
      <c r="BF298" s="7">
        <f>VLOOKUP($H298,'[1]Unit factor_selected'!$F$3:$AC$346,'[1]Unit factor_selected'!X$1,FALSE)</f>
        <v>5.9654327586961995E-4</v>
      </c>
      <c r="BG298" s="7">
        <f>VLOOKUP($H298,'[1]Unit factor_selected'!$F$3:$AC$346,'[1]Unit factor_selected'!Y$1,FALSE)</f>
        <v>6.0959721536207499E-4</v>
      </c>
      <c r="BH298" s="7">
        <f>VLOOKUP($H298,'[1]Unit factor_selected'!$F$3:$AC$346,'[1]Unit factor_selected'!Z$1,FALSE)</f>
        <v>1.9732399390914601E-7</v>
      </c>
      <c r="BI298" s="7">
        <f>VLOOKUP($H298,'[1]Unit factor_selected'!$F$3:$AC$346,'[1]Unit factor_selected'!AA$1,FALSE)</f>
        <v>1.1922869355695501E-3</v>
      </c>
      <c r="BJ298" s="5">
        <f>VLOOKUP($H298,'[1]Unit factor_selected'!$F$3:$AC$346,'[1]Unit factor_selected'!AB$1,FALSE)</f>
        <v>0.35959326900184702</v>
      </c>
      <c r="BK298" s="77">
        <f>VLOOKUP($H298,'[1]Unit factor_selected'!$F$3:$AC$346,'[1]Unit factor_selected'!AC$1,FALSE)</f>
        <v>4.1351653880876303E-3</v>
      </c>
    </row>
    <row r="299" spans="2:63" x14ac:dyDescent="0.2">
      <c r="B299" s="61"/>
      <c r="C299" s="40"/>
      <c r="D299" s="61"/>
      <c r="E299" s="121"/>
      <c r="F299" s="63"/>
      <c r="G299" s="64" t="str">
        <f t="shared" ref="G299:I302" si="178">G277</f>
        <v>CN</v>
      </c>
      <c r="H299" s="3" t="str">
        <f t="shared" si="178"/>
        <v>2f8c8b91-331c-3e43-a127-1c812d3073f6</v>
      </c>
      <c r="I299" s="65">
        <f t="shared" si="178"/>
        <v>0.65</v>
      </c>
      <c r="J299" s="66"/>
      <c r="K299" s="277"/>
      <c r="L299" s="278"/>
      <c r="M299" s="278"/>
      <c r="N299" s="278"/>
      <c r="O299" s="278"/>
      <c r="P299" s="278"/>
      <c r="Q299" s="69"/>
      <c r="R299" s="278"/>
      <c r="S299" s="278"/>
      <c r="T299" s="278"/>
      <c r="U299" s="278"/>
      <c r="V299" s="278"/>
      <c r="W299" s="278"/>
      <c r="X299" s="278"/>
      <c r="Y299" s="69"/>
      <c r="Z299" s="279"/>
      <c r="AA299" s="71">
        <f t="shared" ref="AA299:AA302" si="179">$I299*K$298</f>
        <v>0</v>
      </c>
      <c r="AB299" s="72">
        <f t="shared" si="177"/>
        <v>0</v>
      </c>
      <c r="AC299" s="72">
        <f t="shared" si="177"/>
        <v>0</v>
      </c>
      <c r="AD299" s="72">
        <f t="shared" si="177"/>
        <v>0</v>
      </c>
      <c r="AE299" s="72">
        <f t="shared" si="177"/>
        <v>0</v>
      </c>
      <c r="AF299" s="72">
        <f t="shared" si="177"/>
        <v>0</v>
      </c>
      <c r="AG299" s="73">
        <f t="shared" si="177"/>
        <v>5.7873957670822901E-2</v>
      </c>
      <c r="AH299" s="72">
        <f t="shared" si="177"/>
        <v>0</v>
      </c>
      <c r="AI299" s="72">
        <f t="shared" si="177"/>
        <v>0</v>
      </c>
      <c r="AJ299" s="72">
        <f t="shared" si="177"/>
        <v>0</v>
      </c>
      <c r="AK299" s="72">
        <f t="shared" si="177"/>
        <v>0</v>
      </c>
      <c r="AL299" s="72">
        <f t="shared" si="177"/>
        <v>0</v>
      </c>
      <c r="AM299" s="72">
        <f t="shared" si="177"/>
        <v>0</v>
      </c>
      <c r="AN299" s="72">
        <f t="shared" si="177"/>
        <v>0</v>
      </c>
      <c r="AO299" s="73">
        <f t="shared" si="177"/>
        <v>0.11129808419527962</v>
      </c>
      <c r="AP299" s="74">
        <f t="shared" si="177"/>
        <v>0</v>
      </c>
      <c r="AQ299" s="75" t="str">
        <f>VLOOKUP($H299,'[1]Unit factor_selected'!$F$3:$AC$346,'[1]Unit factor_selected'!H$1,FALSE)</f>
        <v>kWh</v>
      </c>
      <c r="AR299" s="76">
        <f>VLOOKUP($H299,'[1]Unit factor_selected'!$F$3:$AC$346,'[1]Unit factor_selected'!J$1,FALSE)</f>
        <v>0.68746296560428899</v>
      </c>
      <c r="AS299" s="6">
        <f>VLOOKUP($H299,'[1]Unit factor_selected'!$F$3:$AC$346,'[1]Unit factor_selected'!K$1,FALSE)</f>
        <v>9.7010033787044794</v>
      </c>
      <c r="AT299" s="7">
        <f>VLOOKUP($H299,'[1]Unit factor_selected'!$F$3:$AC$346,'[1]Unit factor_selected'!L$1,FALSE)</f>
        <v>9.9226057000681802E-4</v>
      </c>
      <c r="AU299" s="5">
        <f>VLOOKUP($H299,'[1]Unit factor_selected'!$F$3:$AC$346,'[1]Unit factor_selected'!M$1,FALSE)</f>
        <v>0.148842974490274</v>
      </c>
      <c r="AV299" s="7">
        <f>VLOOKUP($H299,'[1]Unit factor_selected'!$F$3:$AC$346,'[1]Unit factor_selected'!N$1,FALSE)</f>
        <v>1.4762475304844201E-2</v>
      </c>
      <c r="AW299" s="7">
        <f>VLOOKUP($H299,'[1]Unit factor_selected'!$F$3:$AC$346,'[1]Unit factor_selected'!O$1,FALSE)</f>
        <v>1.17912616833355E-4</v>
      </c>
      <c r="AX299" s="5">
        <f>VLOOKUP($H299,'[1]Unit factor_selected'!$F$3:$AC$346,'[1]Unit factor_selected'!P$1,FALSE)</f>
        <v>0.70661367936612995</v>
      </c>
      <c r="AY299" s="7">
        <f>VLOOKUP($H299,'[1]Unit factor_selected'!$F$3:$AC$346,'[1]Unit factor_selected'!Q$1,FALSE)</f>
        <v>2.2040527160046699E-2</v>
      </c>
      <c r="AZ299" s="5">
        <f>VLOOKUP($H299,'[1]Unit factor_selected'!$F$3:$AC$346,'[1]Unit factor_selected'!R$1,FALSE)</f>
        <v>0.33196991561305</v>
      </c>
      <c r="BA299" s="7">
        <f>VLOOKUP($H299,'[1]Unit factor_selected'!$F$3:$AC$346,'[1]Unit factor_selected'!S$1,FALSE)</f>
        <v>9.1474678776494595E-2</v>
      </c>
      <c r="BB299" s="7">
        <f>VLOOKUP($H299,'[1]Unit factor_selected'!$F$3:$AC$346,'[1]Unit factor_selected'!T$1,FALSE)</f>
        <v>1.11973114173334E-3</v>
      </c>
      <c r="BC299" s="7">
        <f>VLOOKUP($H299,'[1]Unit factor_selected'!$F$3:$AC$346,'[1]Unit factor_selected'!U$1,FALSE)</f>
        <v>1.90732781196748E-2</v>
      </c>
      <c r="BD299" s="7">
        <f>VLOOKUP($H299,'[1]Unit factor_selected'!$F$3:$AC$346,'[1]Unit factor_selected'!V$1,FALSE)</f>
        <v>9.2699226365137902E-6</v>
      </c>
      <c r="BE299" s="7">
        <f>VLOOKUP($H299,'[1]Unit factor_selected'!$F$3:$AC$346,'[1]Unit factor_selected'!W$1,FALSE)</f>
        <v>4.5105351350897501E-4</v>
      </c>
      <c r="BF299" s="7">
        <f>VLOOKUP($H299,'[1]Unit factor_selected'!$F$3:$AC$346,'[1]Unit factor_selected'!X$1,FALSE)</f>
        <v>1.8178025091641801E-3</v>
      </c>
      <c r="BG299" s="7">
        <f>VLOOKUP($H299,'[1]Unit factor_selected'!$F$3:$AC$346,'[1]Unit factor_selected'!Y$1,FALSE)</f>
        <v>1.82493150768991E-3</v>
      </c>
      <c r="BH299" s="7">
        <f>VLOOKUP($H299,'[1]Unit factor_selected'!$F$3:$AC$346,'[1]Unit factor_selected'!Z$1,FALSE)</f>
        <v>1.7392652392117499E-7</v>
      </c>
      <c r="BI299" s="7">
        <f>VLOOKUP($H299,'[1]Unit factor_selected'!$F$3:$AC$346,'[1]Unit factor_selected'!AA$1,FALSE)</f>
        <v>2.2210853876581099E-3</v>
      </c>
      <c r="BJ299" s="5">
        <f>VLOOKUP($H299,'[1]Unit factor_selected'!$F$3:$AC$346,'[1]Unit factor_selected'!AB$1,FALSE)</f>
        <v>0.60830408954433701</v>
      </c>
      <c r="BK299" s="77">
        <f>VLOOKUP($H299,'[1]Unit factor_selected'!$F$3:$AC$346,'[1]Unit factor_selected'!AC$1,FALSE)</f>
        <v>2.0768753694455902E-3</v>
      </c>
    </row>
    <row r="300" spans="2:63" x14ac:dyDescent="0.2">
      <c r="B300" s="61"/>
      <c r="C300" s="40"/>
      <c r="D300" s="61"/>
      <c r="E300" s="121"/>
      <c r="F300" s="63"/>
      <c r="G300" s="64" t="str">
        <f t="shared" si="178"/>
        <v>JP</v>
      </c>
      <c r="H300" s="3" t="str">
        <f t="shared" si="178"/>
        <v>dc1099ef-8bc9-38e6-a899-4ebfe8b58820</v>
      </c>
      <c r="I300" s="65">
        <f t="shared" si="178"/>
        <v>0.12</v>
      </c>
      <c r="J300" s="66"/>
      <c r="K300" s="277"/>
      <c r="L300" s="278"/>
      <c r="M300" s="278"/>
      <c r="N300" s="278"/>
      <c r="O300" s="278"/>
      <c r="P300" s="278"/>
      <c r="Q300" s="69"/>
      <c r="R300" s="278"/>
      <c r="S300" s="278"/>
      <c r="T300" s="278"/>
      <c r="U300" s="278"/>
      <c r="V300" s="278"/>
      <c r="W300" s="278"/>
      <c r="X300" s="278"/>
      <c r="Y300" s="69"/>
      <c r="Z300" s="279"/>
      <c r="AA300" s="71">
        <f t="shared" si="179"/>
        <v>0</v>
      </c>
      <c r="AB300" s="72">
        <f t="shared" si="177"/>
        <v>0</v>
      </c>
      <c r="AC300" s="72">
        <f t="shared" si="177"/>
        <v>0</v>
      </c>
      <c r="AD300" s="72">
        <f t="shared" si="177"/>
        <v>0</v>
      </c>
      <c r="AE300" s="72">
        <f t="shared" si="177"/>
        <v>0</v>
      </c>
      <c r="AF300" s="72">
        <f t="shared" si="177"/>
        <v>0</v>
      </c>
      <c r="AG300" s="73">
        <f t="shared" si="177"/>
        <v>1.0684422954613458E-2</v>
      </c>
      <c r="AH300" s="72">
        <f t="shared" si="177"/>
        <v>0</v>
      </c>
      <c r="AI300" s="72">
        <f t="shared" si="177"/>
        <v>0</v>
      </c>
      <c r="AJ300" s="72">
        <f t="shared" si="177"/>
        <v>0</v>
      </c>
      <c r="AK300" s="72">
        <f t="shared" si="177"/>
        <v>0</v>
      </c>
      <c r="AL300" s="72">
        <f t="shared" si="177"/>
        <v>0</v>
      </c>
      <c r="AM300" s="72">
        <f t="shared" si="177"/>
        <v>0</v>
      </c>
      <c r="AN300" s="72">
        <f t="shared" si="177"/>
        <v>0</v>
      </c>
      <c r="AO300" s="73">
        <f t="shared" si="177"/>
        <v>2.0547338620667006E-2</v>
      </c>
      <c r="AP300" s="74">
        <f t="shared" si="177"/>
        <v>0</v>
      </c>
      <c r="AQ300" s="75" t="str">
        <f>VLOOKUP($H300,'[1]Unit factor_selected'!$F$3:$AC$346,'[1]Unit factor_selected'!H$1,FALSE)</f>
        <v>kWh</v>
      </c>
      <c r="AR300" s="76">
        <f>VLOOKUP($H300,'[1]Unit factor_selected'!$F$3:$AC$346,'[1]Unit factor_selected'!J$1,FALSE)</f>
        <v>0.41450650291678098</v>
      </c>
      <c r="AS300" s="6">
        <f>VLOOKUP($H300,'[1]Unit factor_selected'!$F$3:$AC$346,'[1]Unit factor_selected'!K$1,FALSE)</f>
        <v>8.3367300508058904</v>
      </c>
      <c r="AT300" s="7">
        <f>VLOOKUP($H300,'[1]Unit factor_selected'!$F$3:$AC$346,'[1]Unit factor_selected'!L$1,FALSE)</f>
        <v>4.70337261621905E-4</v>
      </c>
      <c r="AU300" s="5">
        <f>VLOOKUP($H300,'[1]Unit factor_selected'!$F$3:$AC$346,'[1]Unit factor_selected'!M$1,FALSE)</f>
        <v>0.111943226159109</v>
      </c>
      <c r="AV300" s="7">
        <f>VLOOKUP($H300,'[1]Unit factor_selected'!$F$3:$AC$346,'[1]Unit factor_selected'!N$1,FALSE)</f>
        <v>1.25811012052375E-2</v>
      </c>
      <c r="AW300" s="7">
        <f>VLOOKUP($H300,'[1]Unit factor_selected'!$F$3:$AC$346,'[1]Unit factor_selected'!O$1,FALSE)</f>
        <v>8.9372407623357496E-5</v>
      </c>
      <c r="AX300" s="5">
        <f>VLOOKUP($H300,'[1]Unit factor_selected'!$F$3:$AC$346,'[1]Unit factor_selected'!P$1,FALSE)</f>
        <v>0.42140331288079302</v>
      </c>
      <c r="AY300" s="7">
        <f>VLOOKUP($H300,'[1]Unit factor_selected'!$F$3:$AC$346,'[1]Unit factor_selected'!Q$1,FALSE)</f>
        <v>1.5137898085976299E-2</v>
      </c>
      <c r="AZ300" s="5">
        <f>VLOOKUP($H300,'[1]Unit factor_selected'!$F$3:$AC$346,'[1]Unit factor_selected'!R$1,FALSE)</f>
        <v>0.18211602628431001</v>
      </c>
      <c r="BA300" s="7">
        <f>VLOOKUP($H300,'[1]Unit factor_selected'!$F$3:$AC$346,'[1]Unit factor_selected'!S$1,FALSE)</f>
        <v>8.4793123170334994E-2</v>
      </c>
      <c r="BB300" s="7">
        <f>VLOOKUP($H300,'[1]Unit factor_selected'!$F$3:$AC$346,'[1]Unit factor_selected'!T$1,FALSE)</f>
        <v>4.9120726538256897E-3</v>
      </c>
      <c r="BC300" s="7">
        <f>VLOOKUP($H300,'[1]Unit factor_selected'!$F$3:$AC$346,'[1]Unit factor_selected'!U$1,FALSE)</f>
        <v>1.5984857458058499E-2</v>
      </c>
      <c r="BD300" s="7">
        <f>VLOOKUP($H300,'[1]Unit factor_selected'!$F$3:$AC$346,'[1]Unit factor_selected'!V$1,FALSE)</f>
        <v>7.9979898120999704E-6</v>
      </c>
      <c r="BE300" s="7">
        <f>VLOOKUP($H300,'[1]Unit factor_selected'!$F$3:$AC$346,'[1]Unit factor_selected'!W$1,FALSE)</f>
        <v>5.8183001950795903E-4</v>
      </c>
      <c r="BF300" s="7">
        <f>VLOOKUP($H300,'[1]Unit factor_selected'!$F$3:$AC$346,'[1]Unit factor_selected'!X$1,FALSE)</f>
        <v>7.4379576374734803E-4</v>
      </c>
      <c r="BG300" s="7">
        <f>VLOOKUP($H300,'[1]Unit factor_selected'!$F$3:$AC$346,'[1]Unit factor_selected'!Y$1,FALSE)</f>
        <v>7.5874089752607802E-4</v>
      </c>
      <c r="BH300" s="7">
        <f>VLOOKUP($H300,'[1]Unit factor_selected'!$F$3:$AC$346,'[1]Unit factor_selected'!Z$1,FALSE)</f>
        <v>1.3452291425765E-7</v>
      </c>
      <c r="BI300" s="7">
        <f>VLOOKUP($H300,'[1]Unit factor_selected'!$F$3:$AC$346,'[1]Unit factor_selected'!AA$1,FALSE)</f>
        <v>1.35594163646376E-3</v>
      </c>
      <c r="BJ300" s="5">
        <f>VLOOKUP($H300,'[1]Unit factor_selected'!$F$3:$AC$346,'[1]Unit factor_selected'!AB$1,FALSE)</f>
        <v>0.47061637305181098</v>
      </c>
      <c r="BK300" s="77">
        <f>VLOOKUP($H300,'[1]Unit factor_selected'!$F$3:$AC$346,'[1]Unit factor_selected'!AC$1,FALSE)</f>
        <v>1.6840278154762599E-3</v>
      </c>
    </row>
    <row r="301" spans="2:63" x14ac:dyDescent="0.2">
      <c r="B301" s="61"/>
      <c r="C301" s="40"/>
      <c r="D301" s="61"/>
      <c r="E301" s="121"/>
      <c r="F301" s="63"/>
      <c r="G301" s="64" t="str">
        <f t="shared" si="178"/>
        <v>KR</v>
      </c>
      <c r="H301" s="3" t="str">
        <f t="shared" si="178"/>
        <v>2fcc8944-1021-3349-ace4-288efc955cd1</v>
      </c>
      <c r="I301" s="65">
        <f t="shared" si="178"/>
        <v>0.04</v>
      </c>
      <c r="J301" s="66"/>
      <c r="K301" s="277"/>
      <c r="L301" s="278"/>
      <c r="M301" s="278"/>
      <c r="N301" s="278"/>
      <c r="O301" s="278"/>
      <c r="P301" s="278"/>
      <c r="Q301" s="69"/>
      <c r="R301" s="278"/>
      <c r="S301" s="278"/>
      <c r="T301" s="278"/>
      <c r="U301" s="278"/>
      <c r="V301" s="278"/>
      <c r="W301" s="278"/>
      <c r="X301" s="278"/>
      <c r="Y301" s="69"/>
      <c r="Z301" s="279"/>
      <c r="AA301" s="71">
        <f t="shared" si="179"/>
        <v>0</v>
      </c>
      <c r="AB301" s="72">
        <f t="shared" si="177"/>
        <v>0</v>
      </c>
      <c r="AC301" s="72">
        <f t="shared" si="177"/>
        <v>0</v>
      </c>
      <c r="AD301" s="72">
        <f t="shared" si="177"/>
        <v>0</v>
      </c>
      <c r="AE301" s="72">
        <f t="shared" si="177"/>
        <v>0</v>
      </c>
      <c r="AF301" s="72">
        <f t="shared" si="177"/>
        <v>0</v>
      </c>
      <c r="AG301" s="73">
        <f t="shared" si="177"/>
        <v>3.561474318204486E-3</v>
      </c>
      <c r="AH301" s="72">
        <f t="shared" si="177"/>
        <v>0</v>
      </c>
      <c r="AI301" s="72">
        <f t="shared" si="177"/>
        <v>0</v>
      </c>
      <c r="AJ301" s="72">
        <f t="shared" si="177"/>
        <v>0</v>
      </c>
      <c r="AK301" s="72">
        <f t="shared" si="177"/>
        <v>0</v>
      </c>
      <c r="AL301" s="72">
        <f t="shared" si="177"/>
        <v>0</v>
      </c>
      <c r="AM301" s="72">
        <f t="shared" si="177"/>
        <v>0</v>
      </c>
      <c r="AN301" s="72">
        <f t="shared" si="177"/>
        <v>0</v>
      </c>
      <c r="AO301" s="73">
        <f t="shared" si="177"/>
        <v>6.8491128735556689E-3</v>
      </c>
      <c r="AP301" s="74">
        <f t="shared" si="177"/>
        <v>0</v>
      </c>
      <c r="AQ301" s="75" t="str">
        <f>VLOOKUP($H301,'[1]Unit factor_selected'!$F$3:$AC$346,'[1]Unit factor_selected'!H$1,FALSE)</f>
        <v>kWh</v>
      </c>
      <c r="AR301" s="76">
        <f>VLOOKUP($H301,'[1]Unit factor_selected'!$F$3:$AC$346,'[1]Unit factor_selected'!J$1,FALSE)</f>
        <v>0.44882419692131298</v>
      </c>
      <c r="AS301" s="6">
        <f>VLOOKUP($H301,'[1]Unit factor_selected'!$F$3:$AC$346,'[1]Unit factor_selected'!K$1,FALSE)</f>
        <v>10.6797594704434</v>
      </c>
      <c r="AT301" s="7">
        <f>VLOOKUP($H301,'[1]Unit factor_selected'!$F$3:$AC$346,'[1]Unit factor_selected'!L$1,FALSE)</f>
        <v>4.9265264292420302E-4</v>
      </c>
      <c r="AU301" s="5">
        <f>VLOOKUP($H301,'[1]Unit factor_selected'!$F$3:$AC$346,'[1]Unit factor_selected'!M$1,FALSE)</f>
        <v>0.12623149246165999</v>
      </c>
      <c r="AV301" s="7">
        <f>VLOOKUP($H301,'[1]Unit factor_selected'!$F$3:$AC$346,'[1]Unit factor_selected'!N$1,FALSE)</f>
        <v>1.6968609446120098E-2</v>
      </c>
      <c r="AW301" s="7">
        <f>VLOOKUP($H301,'[1]Unit factor_selected'!$F$3:$AC$346,'[1]Unit factor_selected'!O$1,FALSE)</f>
        <v>2.7405747398636201E-4</v>
      </c>
      <c r="AX301" s="5">
        <f>VLOOKUP($H301,'[1]Unit factor_selected'!$F$3:$AC$346,'[1]Unit factor_selected'!P$1,FALSE)</f>
        <v>0.45253492451686</v>
      </c>
      <c r="AY301" s="7">
        <f>VLOOKUP($H301,'[1]Unit factor_selected'!$F$3:$AC$346,'[1]Unit factor_selected'!Q$1,FALSE)</f>
        <v>2.48684596265452E-2</v>
      </c>
      <c r="AZ301" s="5">
        <f>VLOOKUP($H301,'[1]Unit factor_selected'!$F$3:$AC$346,'[1]Unit factor_selected'!R$1,FALSE)</f>
        <v>0.42508296115309102</v>
      </c>
      <c r="BA301" s="7">
        <f>VLOOKUP($H301,'[1]Unit factor_selected'!$F$3:$AC$346,'[1]Unit factor_selected'!S$1,FALSE)</f>
        <v>0.191914630710534</v>
      </c>
      <c r="BB301" s="7">
        <f>VLOOKUP($H301,'[1]Unit factor_selected'!$F$3:$AC$346,'[1]Unit factor_selected'!T$1,FALSE)</f>
        <v>8.9421744425186196E-3</v>
      </c>
      <c r="BC301" s="7">
        <f>VLOOKUP($H301,'[1]Unit factor_selected'!$F$3:$AC$346,'[1]Unit factor_selected'!U$1,FALSE)</f>
        <v>2.2227062220125101E-2</v>
      </c>
      <c r="BD301" s="7">
        <f>VLOOKUP($H301,'[1]Unit factor_selected'!$F$3:$AC$346,'[1]Unit factor_selected'!V$1,FALSE)</f>
        <v>2.0839885011706401E-5</v>
      </c>
      <c r="BE301" s="7">
        <f>VLOOKUP($H301,'[1]Unit factor_selected'!$F$3:$AC$346,'[1]Unit factor_selected'!W$1,FALSE)</f>
        <v>5.9720515722452502E-4</v>
      </c>
      <c r="BF301" s="7">
        <f>VLOOKUP($H301,'[1]Unit factor_selected'!$F$3:$AC$346,'[1]Unit factor_selected'!X$1,FALSE)</f>
        <v>9.57080591438114E-4</v>
      </c>
      <c r="BG301" s="7">
        <f>VLOOKUP($H301,'[1]Unit factor_selected'!$F$3:$AC$346,'[1]Unit factor_selected'!Y$1,FALSE)</f>
        <v>9.6987712976880503E-4</v>
      </c>
      <c r="BH301" s="7">
        <f>VLOOKUP($H301,'[1]Unit factor_selected'!$F$3:$AC$346,'[1]Unit factor_selected'!Z$1,FALSE)</f>
        <v>1.6228126937245899E-7</v>
      </c>
      <c r="BI301" s="7">
        <f>VLOOKUP($H301,'[1]Unit factor_selected'!$F$3:$AC$346,'[1]Unit factor_selected'!AA$1,FALSE)</f>
        <v>8.2713932894040601E-4</v>
      </c>
      <c r="BJ301" s="5">
        <f>VLOOKUP($H301,'[1]Unit factor_selected'!$F$3:$AC$346,'[1]Unit factor_selected'!AB$1,FALSE)</f>
        <v>0.51620363771325195</v>
      </c>
      <c r="BK301" s="77">
        <f>VLOOKUP($H301,'[1]Unit factor_selected'!$F$3:$AC$346,'[1]Unit factor_selected'!AC$1,FALSE)</f>
        <v>3.0323563137813099E-3</v>
      </c>
    </row>
    <row r="302" spans="2:63" x14ac:dyDescent="0.2">
      <c r="B302" s="61"/>
      <c r="C302" s="40"/>
      <c r="D302" s="61"/>
      <c r="E302" s="121"/>
      <c r="F302" s="63"/>
      <c r="G302" s="64" t="str">
        <f t="shared" si="178"/>
        <v>RER</v>
      </c>
      <c r="H302" s="3">
        <f t="shared" si="178"/>
        <v>0</v>
      </c>
      <c r="I302" s="65">
        <f t="shared" si="178"/>
        <v>0.17</v>
      </c>
      <c r="J302" s="66"/>
      <c r="K302" s="277"/>
      <c r="L302" s="278"/>
      <c r="M302" s="278"/>
      <c r="N302" s="278"/>
      <c r="O302" s="278"/>
      <c r="P302" s="278"/>
      <c r="Q302" s="69"/>
      <c r="R302" s="278"/>
      <c r="S302" s="278"/>
      <c r="T302" s="278"/>
      <c r="U302" s="278"/>
      <c r="V302" s="278"/>
      <c r="W302" s="278"/>
      <c r="X302" s="278"/>
      <c r="Y302" s="69"/>
      <c r="Z302" s="279"/>
      <c r="AA302" s="71">
        <f t="shared" si="179"/>
        <v>0</v>
      </c>
      <c r="AB302" s="72">
        <f t="shared" si="177"/>
        <v>0</v>
      </c>
      <c r="AC302" s="72">
        <f t="shared" si="177"/>
        <v>0</v>
      </c>
      <c r="AD302" s="72">
        <f t="shared" si="177"/>
        <v>0</v>
      </c>
      <c r="AE302" s="72">
        <f t="shared" si="177"/>
        <v>0</v>
      </c>
      <c r="AF302" s="72">
        <f t="shared" si="177"/>
        <v>0</v>
      </c>
      <c r="AG302" s="73">
        <f t="shared" si="177"/>
        <v>1.5136265852369067E-2</v>
      </c>
      <c r="AH302" s="72">
        <f t="shared" si="177"/>
        <v>0</v>
      </c>
      <c r="AI302" s="72">
        <f t="shared" si="177"/>
        <v>0</v>
      </c>
      <c r="AJ302" s="72">
        <f t="shared" si="177"/>
        <v>0</v>
      </c>
      <c r="AK302" s="72">
        <f t="shared" si="177"/>
        <v>0</v>
      </c>
      <c r="AL302" s="72">
        <f t="shared" si="177"/>
        <v>0</v>
      </c>
      <c r="AM302" s="72">
        <f t="shared" si="177"/>
        <v>0</v>
      </c>
      <c r="AN302" s="72">
        <f t="shared" si="177"/>
        <v>0</v>
      </c>
      <c r="AO302" s="73">
        <f t="shared" si="177"/>
        <v>2.9108729712611591E-2</v>
      </c>
      <c r="AP302" s="74">
        <f t="shared" si="177"/>
        <v>0</v>
      </c>
      <c r="AQ302" s="75" t="str">
        <f>VLOOKUP($H302,'[1]Unit factor_selected'!$F$3:$AC$346,'[1]Unit factor_selected'!H$1,FALSE)</f>
        <v>kWh</v>
      </c>
      <c r="AR302" s="76">
        <f>VLOOKUP($H302,'[1]Unit factor_selected'!$F$3:$AC$346,'[1]Unit factor_selected'!J$1,FALSE)</f>
        <v>0.21957146944853601</v>
      </c>
      <c r="AS302" s="6">
        <f>VLOOKUP($H302,'[1]Unit factor_selected'!$F$3:$AC$346,'[1]Unit factor_selected'!K$1,FALSE)</f>
        <v>7.0862201970238701</v>
      </c>
      <c r="AT302" s="7">
        <f>VLOOKUP($H302,'[1]Unit factor_selected'!$F$3:$AC$346,'[1]Unit factor_selected'!L$1,FALSE)</f>
        <v>8.3772731763599921E-5</v>
      </c>
      <c r="AU302" s="5">
        <f>VLOOKUP($H302,'[1]Unit factor_selected'!$F$3:$AC$346,'[1]Unit factor_selected'!M$1,FALSE)</f>
        <v>6.70359680813368E-2</v>
      </c>
      <c r="AV302" s="7">
        <f>VLOOKUP($H302,'[1]Unit factor_selected'!$F$3:$AC$346,'[1]Unit factor_selected'!N$1,FALSE)</f>
        <v>1.4266749439454635E-2</v>
      </c>
      <c r="AW302" s="7">
        <f>VLOOKUP($H302,'[1]Unit factor_selected'!$F$3:$AC$346,'[1]Unit factor_selected'!O$1,FALSE)</f>
        <v>1.7149187688680467E-4</v>
      </c>
      <c r="AX302" s="5">
        <f>VLOOKUP($H302,'[1]Unit factor_selected'!$F$3:$AC$346,'[1]Unit factor_selected'!P$1,FALSE)</f>
        <v>0.22332948822621831</v>
      </c>
      <c r="AY302" s="7">
        <f>VLOOKUP($H302,'[1]Unit factor_selected'!$F$3:$AC$346,'[1]Unit factor_selected'!Q$1,FALSE)</f>
        <v>1.7528206718914665E-2</v>
      </c>
      <c r="AZ302" s="5">
        <f>VLOOKUP($H302,'[1]Unit factor_selected'!$F$3:$AC$346,'[1]Unit factor_selected'!R$1,FALSE)</f>
        <v>0.24292780895591501</v>
      </c>
      <c r="BA302" s="7">
        <f>VLOOKUP($H302,'[1]Unit factor_selected'!$F$3:$AC$346,'[1]Unit factor_selected'!S$1,FALSE)</f>
        <v>6.1311111138674372E-2</v>
      </c>
      <c r="BB302" s="7">
        <f>VLOOKUP($H302,'[1]Unit factor_selected'!$F$3:$AC$346,'[1]Unit factor_selected'!T$1,FALSE)</f>
        <v>8.6136377138703001E-3</v>
      </c>
      <c r="BC302" s="7">
        <f>VLOOKUP($H302,'[1]Unit factor_selected'!$F$3:$AC$346,'[1]Unit factor_selected'!U$1,FALSE)</f>
        <v>1.8263804873492769E-2</v>
      </c>
      <c r="BD302" s="7">
        <f>VLOOKUP($H302,'[1]Unit factor_selected'!$F$3:$AC$346,'[1]Unit factor_selected'!V$1,FALSE)</f>
        <v>1.2041369103710334E-5</v>
      </c>
      <c r="BE302" s="7">
        <f>VLOOKUP($H302,'[1]Unit factor_selected'!$F$3:$AC$346,'[1]Unit factor_selected'!W$1,FALSE)</f>
        <v>5.1752647425555532E-4</v>
      </c>
      <c r="BF302" s="7">
        <f>VLOOKUP($H302,'[1]Unit factor_selected'!$F$3:$AC$346,'[1]Unit factor_selected'!X$1,FALSE)</f>
        <v>9.5976832614757729E-5</v>
      </c>
      <c r="BG302" s="7">
        <f>VLOOKUP($H302,'[1]Unit factor_selected'!$F$3:$AC$346,'[1]Unit factor_selected'!Y$1,FALSE)</f>
        <v>1.0406939694266351E-4</v>
      </c>
      <c r="BH302" s="7">
        <f>VLOOKUP($H302,'[1]Unit factor_selected'!$F$3:$AC$346,'[1]Unit factor_selected'!Z$1,FALSE)</f>
        <v>1.4849161471338802E-7</v>
      </c>
      <c r="BI302" s="7">
        <f>VLOOKUP($H302,'[1]Unit factor_selected'!$F$3:$AC$346,'[1]Unit factor_selected'!AA$1,FALSE)</f>
        <v>1.9100570584220264E-4</v>
      </c>
      <c r="BJ302" s="5">
        <f>VLOOKUP($H302,'[1]Unit factor_selected'!$F$3:$AC$346,'[1]Unit factor_selected'!AB$1,FALSE)</f>
        <v>0.403963453734209</v>
      </c>
      <c r="BK302" s="77">
        <f>VLOOKUP($H302,'[1]Unit factor_selected'!$F$3:$AC$346,'[1]Unit factor_selected'!AC$1,FALSE)</f>
        <v>2.2325972022637624E-3</v>
      </c>
    </row>
    <row r="303" spans="2:63" x14ac:dyDescent="0.2">
      <c r="B303" s="61"/>
      <c r="C303" s="40"/>
      <c r="D303" s="61"/>
      <c r="E303" s="276" t="str">
        <f>[1]LCI!AE11</f>
        <v>Steam</v>
      </c>
      <c r="F303" s="203" t="str">
        <f>F265</f>
        <v>market for steam, in chemical industry | steam, in chemical industry | Cutoff, U</v>
      </c>
      <c r="G303" s="64" t="str">
        <f>G265</f>
        <v>RoW</v>
      </c>
      <c r="H303" s="3" t="str">
        <f>H265</f>
        <v>4c484cd4-fd95-4915-939f-2c7db27ad9b0</v>
      </c>
      <c r="I303" s="65">
        <v>1</v>
      </c>
      <c r="J303" s="65">
        <f t="shared" ref="J303:J307" si="180">I303</f>
        <v>1</v>
      </c>
      <c r="K303" s="280">
        <v>0</v>
      </c>
      <c r="L303" s="281">
        <v>0</v>
      </c>
      <c r="M303" s="281">
        <v>0</v>
      </c>
      <c r="N303" s="281">
        <v>0</v>
      </c>
      <c r="O303" s="281">
        <v>0</v>
      </c>
      <c r="P303" s="281">
        <v>0</v>
      </c>
      <c r="Q303" s="104">
        <f>'[1]EV proj_BAU'!AF$84*[1]LCI!$AF11</f>
        <v>0.72319733604356407</v>
      </c>
      <c r="R303" s="295">
        <v>0</v>
      </c>
      <c r="S303" s="281">
        <v>0</v>
      </c>
      <c r="T303" s="281">
        <v>0</v>
      </c>
      <c r="U303" s="281">
        <v>0</v>
      </c>
      <c r="V303" s="281">
        <v>0</v>
      </c>
      <c r="W303" s="281">
        <v>0</v>
      </c>
      <c r="X303" s="281">
        <v>0</v>
      </c>
      <c r="Y303" s="104">
        <f>'[1]EV proj_BAU'!AG$84*[1]LCI!$AF11</f>
        <v>1.3907892467730387</v>
      </c>
      <c r="Z303" s="282">
        <v>0</v>
      </c>
      <c r="AA303" s="71">
        <f>$I303*K303</f>
        <v>0</v>
      </c>
      <c r="AB303" s="72">
        <f t="shared" ref="AB303:AP307" si="181">$I303*L303</f>
        <v>0</v>
      </c>
      <c r="AC303" s="72">
        <f t="shared" si="181"/>
        <v>0</v>
      </c>
      <c r="AD303" s="72">
        <f t="shared" si="181"/>
        <v>0</v>
      </c>
      <c r="AE303" s="72">
        <f t="shared" si="181"/>
        <v>0</v>
      </c>
      <c r="AF303" s="72">
        <f t="shared" si="181"/>
        <v>0</v>
      </c>
      <c r="AG303" s="73">
        <f t="shared" si="181"/>
        <v>0.72319733604356407</v>
      </c>
      <c r="AH303" s="72">
        <f t="shared" si="181"/>
        <v>0</v>
      </c>
      <c r="AI303" s="72">
        <f t="shared" si="181"/>
        <v>0</v>
      </c>
      <c r="AJ303" s="72">
        <f t="shared" si="181"/>
        <v>0</v>
      </c>
      <c r="AK303" s="72">
        <f t="shared" si="181"/>
        <v>0</v>
      </c>
      <c r="AL303" s="72">
        <f t="shared" si="181"/>
        <v>0</v>
      </c>
      <c r="AM303" s="72">
        <f t="shared" si="181"/>
        <v>0</v>
      </c>
      <c r="AN303" s="72">
        <f t="shared" si="181"/>
        <v>0</v>
      </c>
      <c r="AO303" s="73">
        <f t="shared" si="181"/>
        <v>1.3907892467730387</v>
      </c>
      <c r="AP303" s="74">
        <f t="shared" si="181"/>
        <v>0</v>
      </c>
      <c r="AQ303" s="75" t="str">
        <f>VLOOKUP($H303,'[1]Unit factor_selected'!$F$3:$AC$346,'[1]Unit factor_selected'!H$1,FALSE)</f>
        <v>kg</v>
      </c>
      <c r="AR303" s="76">
        <f>VLOOKUP($H303,'[1]Unit factor_selected'!$F$3:$AC$346,'[1]Unit factor_selected'!J$1,FALSE)</f>
        <v>0.32948332399456598</v>
      </c>
      <c r="AS303" s="6">
        <f>VLOOKUP($H303,'[1]Unit factor_selected'!$F$3:$AC$346,'[1]Unit factor_selected'!K$1,FALSE)</f>
        <v>4.6000252627446203</v>
      </c>
      <c r="AT303" s="7">
        <f>VLOOKUP($H303,'[1]Unit factor_selected'!$F$3:$AC$346,'[1]Unit factor_selected'!L$1,FALSE)</f>
        <v>3.1535727593722001E-4</v>
      </c>
      <c r="AU303" s="5">
        <f>VLOOKUP($H303,'[1]Unit factor_selected'!$F$3:$AC$346,'[1]Unit factor_selected'!M$1,FALSE)</f>
        <v>9.8297989933231494E-2</v>
      </c>
      <c r="AV303" s="7">
        <f>VLOOKUP($H303,'[1]Unit factor_selected'!$F$3:$AC$346,'[1]Unit factor_selected'!N$1,FALSE)</f>
        <v>2.1448967157556499E-3</v>
      </c>
      <c r="AW303" s="7">
        <f>VLOOKUP($H303,'[1]Unit factor_selected'!$F$3:$AC$346,'[1]Unit factor_selected'!O$1,FALSE)</f>
        <v>3.67582664670096E-5</v>
      </c>
      <c r="AX303" s="5">
        <f>VLOOKUP($H303,'[1]Unit factor_selected'!$F$3:$AC$346,'[1]Unit factor_selected'!P$1,FALSE)</f>
        <v>0.33331485653771997</v>
      </c>
      <c r="AY303" s="7">
        <f>VLOOKUP($H303,'[1]Unit factor_selected'!$F$3:$AC$346,'[1]Unit factor_selected'!Q$1,FALSE)</f>
        <v>4.2125866616346498E-3</v>
      </c>
      <c r="AZ303" s="5">
        <f>VLOOKUP($H303,'[1]Unit factor_selected'!$F$3:$AC$346,'[1]Unit factor_selected'!R$1,FALSE)</f>
        <v>0.10082356538308</v>
      </c>
      <c r="BA303" s="7">
        <f>VLOOKUP($H303,'[1]Unit factor_selected'!$F$3:$AC$346,'[1]Unit factor_selected'!S$1,FALSE)</f>
        <v>3.3408712388046202E-3</v>
      </c>
      <c r="BB303" s="7">
        <f>VLOOKUP($H303,'[1]Unit factor_selected'!$F$3:$AC$346,'[1]Unit factor_selected'!T$1,FALSE)</f>
        <v>3.9769010366072201E-4</v>
      </c>
      <c r="BC303" s="7">
        <f>VLOOKUP($H303,'[1]Unit factor_selected'!$F$3:$AC$346,'[1]Unit factor_selected'!U$1,FALSE)</f>
        <v>3.4920816557836602E-3</v>
      </c>
      <c r="BD303" s="7">
        <f>VLOOKUP($H303,'[1]Unit factor_selected'!$F$3:$AC$346,'[1]Unit factor_selected'!V$1,FALSE)</f>
        <v>2.6531684073432501E-6</v>
      </c>
      <c r="BE303" s="7">
        <f>VLOOKUP($H303,'[1]Unit factor_selected'!$F$3:$AC$346,'[1]Unit factor_selected'!W$1,FALSE)</f>
        <v>8.1140163894001695E-5</v>
      </c>
      <c r="BF303" s="7">
        <f>VLOOKUP($H303,'[1]Unit factor_selected'!$F$3:$AC$346,'[1]Unit factor_selected'!X$1,FALSE)</f>
        <v>4.2864185438376697E-4</v>
      </c>
      <c r="BG303" s="7">
        <f>VLOOKUP($H303,'[1]Unit factor_selected'!$F$3:$AC$346,'[1]Unit factor_selected'!Y$1,FALSE)</f>
        <v>4.3939197839999998E-4</v>
      </c>
      <c r="BH303" s="7">
        <f>VLOOKUP($H303,'[1]Unit factor_selected'!$F$3:$AC$346,'[1]Unit factor_selected'!Z$1,FALSE)</f>
        <v>6.2505259246241705E-8</v>
      </c>
      <c r="BI303" s="7">
        <f>VLOOKUP($H303,'[1]Unit factor_selected'!$F$3:$AC$346,'[1]Unit factor_selected'!AA$1,FALSE)</f>
        <v>8.5341475817055502E-4</v>
      </c>
      <c r="BJ303" s="5">
        <f>VLOOKUP($H303,'[1]Unit factor_selected'!$F$3:$AC$346,'[1]Unit factor_selected'!AB$1,FALSE)</f>
        <v>1.16347567526354</v>
      </c>
      <c r="BK303" s="77">
        <f>VLOOKUP($H303,'[1]Unit factor_selected'!$F$3:$AC$346,'[1]Unit factor_selected'!AC$1,FALSE)</f>
        <v>4.029137769364E-4</v>
      </c>
    </row>
    <row r="304" spans="2:63" x14ac:dyDescent="0.2">
      <c r="B304" s="61"/>
      <c r="C304" s="40"/>
      <c r="D304" s="78"/>
      <c r="E304" s="283" t="str">
        <f>E144</f>
        <v>Emitted CO2</v>
      </c>
      <c r="F304" s="260"/>
      <c r="G304" s="80"/>
      <c r="H304" s="81"/>
      <c r="I304" s="82">
        <v>1</v>
      </c>
      <c r="J304" s="82">
        <f t="shared" si="180"/>
        <v>1</v>
      </c>
      <c r="K304" s="285">
        <v>0</v>
      </c>
      <c r="L304" s="286">
        <v>0</v>
      </c>
      <c r="M304" s="286">
        <v>0</v>
      </c>
      <c r="N304" s="286">
        <v>0</v>
      </c>
      <c r="O304" s="286">
        <v>0</v>
      </c>
      <c r="P304" s="286">
        <v>0</v>
      </c>
      <c r="Q304" s="109">
        <f>'[1]EV proj_BAU'!AF$84*[1]LCI!$AF12</f>
        <v>0.10466373506560123</v>
      </c>
      <c r="R304" s="296">
        <v>0</v>
      </c>
      <c r="S304" s="286">
        <v>0</v>
      </c>
      <c r="T304" s="286">
        <v>0</v>
      </c>
      <c r="U304" s="286">
        <v>0</v>
      </c>
      <c r="V304" s="286">
        <v>0</v>
      </c>
      <c r="W304" s="286">
        <v>0</v>
      </c>
      <c r="X304" s="286">
        <v>0</v>
      </c>
      <c r="Y304" s="109">
        <f>'[1]EV proj_BAU'!AG$84*[1]LCI!$AF12</f>
        <v>0.20128005179428901</v>
      </c>
      <c r="Z304" s="287">
        <v>0</v>
      </c>
      <c r="AA304" s="297">
        <f t="shared" ref="AA304:AA307" si="182">$I304*K304</f>
        <v>0</v>
      </c>
      <c r="AB304" s="93">
        <f t="shared" si="181"/>
        <v>0</v>
      </c>
      <c r="AC304" s="93">
        <f t="shared" si="181"/>
        <v>0</v>
      </c>
      <c r="AD304" s="93">
        <f t="shared" si="181"/>
        <v>0</v>
      </c>
      <c r="AE304" s="93">
        <f t="shared" si="181"/>
        <v>0</v>
      </c>
      <c r="AF304" s="93">
        <f t="shared" si="181"/>
        <v>0</v>
      </c>
      <c r="AG304" s="35">
        <f t="shared" si="181"/>
        <v>0.10466373506560123</v>
      </c>
      <c r="AH304" s="89">
        <f t="shared" si="181"/>
        <v>0</v>
      </c>
      <c r="AI304" s="89">
        <f t="shared" si="181"/>
        <v>0</v>
      </c>
      <c r="AJ304" s="89">
        <f t="shared" si="181"/>
        <v>0</v>
      </c>
      <c r="AK304" s="89">
        <f t="shared" si="181"/>
        <v>0</v>
      </c>
      <c r="AL304" s="89">
        <f t="shared" si="181"/>
        <v>0</v>
      </c>
      <c r="AM304" s="89">
        <f t="shared" si="181"/>
        <v>0</v>
      </c>
      <c r="AN304" s="89">
        <f t="shared" si="181"/>
        <v>0</v>
      </c>
      <c r="AO304" s="35">
        <f t="shared" si="181"/>
        <v>0.20128005179428901</v>
      </c>
      <c r="AP304" s="90">
        <f t="shared" si="181"/>
        <v>0</v>
      </c>
      <c r="AQ304" s="91" t="s">
        <v>24</v>
      </c>
      <c r="AR304" s="92">
        <v>1</v>
      </c>
      <c r="AS304" s="93">
        <v>0</v>
      </c>
      <c r="AT304" s="94">
        <v>0</v>
      </c>
      <c r="AU304" s="95">
        <v>0</v>
      </c>
      <c r="AV304" s="94">
        <v>0</v>
      </c>
      <c r="AW304" s="94">
        <v>0</v>
      </c>
      <c r="AX304" s="95">
        <v>1</v>
      </c>
      <c r="AY304" s="94">
        <v>0</v>
      </c>
      <c r="AZ304" s="95">
        <v>0</v>
      </c>
      <c r="BA304" s="94">
        <v>0</v>
      </c>
      <c r="BB304" s="94">
        <v>0</v>
      </c>
      <c r="BC304" s="94">
        <v>0</v>
      </c>
      <c r="BD304" s="94">
        <v>0</v>
      </c>
      <c r="BE304" s="94">
        <v>0</v>
      </c>
      <c r="BF304" s="94">
        <v>0</v>
      </c>
      <c r="BG304" s="94">
        <v>0</v>
      </c>
      <c r="BH304" s="94">
        <v>0</v>
      </c>
      <c r="BI304" s="94">
        <v>0</v>
      </c>
      <c r="BJ304" s="95">
        <v>0</v>
      </c>
      <c r="BK304" s="96">
        <v>0</v>
      </c>
    </row>
    <row r="305" spans="2:63" x14ac:dyDescent="0.2">
      <c r="B305" s="61"/>
      <c r="C305" s="40"/>
      <c r="D305" s="298" t="str">
        <f>'[1]Unit factor_selected'!C340</f>
        <v>DME</v>
      </c>
      <c r="E305" s="299"/>
      <c r="F305" s="300" t="str">
        <f>'[1]Unit factor_selected'!D340</f>
        <v>market for ethylene glycol dimethyl ether | ethylene glycol dimethyl ether | Cutoff, U</v>
      </c>
      <c r="G305" s="213" t="str">
        <f>'[1]Unit factor_selected'!E340</f>
        <v>GLO</v>
      </c>
      <c r="H305" s="214" t="str">
        <f>'[1]Unit factor_selected'!F340</f>
        <v>af11a9fb-b886-3778-a5c0-0ee801018ddd</v>
      </c>
      <c r="I305" s="215">
        <v>1</v>
      </c>
      <c r="J305" s="215">
        <f t="shared" si="180"/>
        <v>1</v>
      </c>
      <c r="K305" s="301">
        <v>0</v>
      </c>
      <c r="L305" s="302">
        <v>0</v>
      </c>
      <c r="M305" s="302">
        <v>0</v>
      </c>
      <c r="N305" s="302">
        <v>0</v>
      </c>
      <c r="O305" s="302">
        <v>0</v>
      </c>
      <c r="P305" s="302">
        <v>0</v>
      </c>
      <c r="Q305" s="217">
        <f>'[1]EV proj_BAU'!AF83</f>
        <v>19.624450324800225</v>
      </c>
      <c r="R305" s="303">
        <f>'[1]EV proj_BAU'!AJ82</f>
        <v>34.725918752892923</v>
      </c>
      <c r="S305" s="302">
        <v>0</v>
      </c>
      <c r="T305" s="302">
        <v>0</v>
      </c>
      <c r="U305" s="302">
        <v>0</v>
      </c>
      <c r="V305" s="302">
        <v>0</v>
      </c>
      <c r="W305" s="302">
        <v>0</v>
      </c>
      <c r="X305" s="302">
        <v>0</v>
      </c>
      <c r="Y305" s="217">
        <f>'[1]EV proj_BAU'!AG83</f>
        <v>37.740009711429217</v>
      </c>
      <c r="Z305" s="304">
        <f>'[1]EV proj_BAU'!AK82</f>
        <v>51.749336755483171</v>
      </c>
      <c r="AA305" s="305">
        <f t="shared" si="182"/>
        <v>0</v>
      </c>
      <c r="AB305" s="222">
        <f t="shared" si="181"/>
        <v>0</v>
      </c>
      <c r="AC305" s="222">
        <f t="shared" si="181"/>
        <v>0</v>
      </c>
      <c r="AD305" s="222">
        <f t="shared" si="181"/>
        <v>0</v>
      </c>
      <c r="AE305" s="222">
        <f t="shared" si="181"/>
        <v>0</v>
      </c>
      <c r="AF305" s="222">
        <f t="shared" si="181"/>
        <v>0</v>
      </c>
      <c r="AG305" s="221">
        <f t="shared" si="181"/>
        <v>19.624450324800225</v>
      </c>
      <c r="AH305" s="221">
        <f t="shared" si="181"/>
        <v>34.725918752892923</v>
      </c>
      <c r="AI305" s="222">
        <f t="shared" si="181"/>
        <v>0</v>
      </c>
      <c r="AJ305" s="222">
        <f t="shared" si="181"/>
        <v>0</v>
      </c>
      <c r="AK305" s="222">
        <f t="shared" si="181"/>
        <v>0</v>
      </c>
      <c r="AL305" s="222">
        <f t="shared" si="181"/>
        <v>0</v>
      </c>
      <c r="AM305" s="222">
        <f t="shared" si="181"/>
        <v>0</v>
      </c>
      <c r="AN305" s="222">
        <f t="shared" si="181"/>
        <v>0</v>
      </c>
      <c r="AO305" s="221">
        <f t="shared" si="181"/>
        <v>37.740009711429217</v>
      </c>
      <c r="AP305" s="306">
        <f t="shared" si="181"/>
        <v>51.749336755483171</v>
      </c>
      <c r="AQ305" s="224" t="str">
        <f>VLOOKUP($H305,'[1]Unit factor_selected'!$F$3:$AC$346,'[1]Unit factor_selected'!H$1,FALSE)</f>
        <v>kg</v>
      </c>
      <c r="AR305" s="225">
        <f>VLOOKUP($H305,'[1]Unit factor_selected'!$F$3:$AC$346,'[1]Unit factor_selected'!J$1,FALSE)</f>
        <v>2.2282735100000002</v>
      </c>
      <c r="AS305" s="226">
        <f>VLOOKUP($H305,'[1]Unit factor_selected'!$F$3:$AC$346,'[1]Unit factor_selected'!K$1,FALSE)</f>
        <v>72.019108590000002</v>
      </c>
      <c r="AT305" s="227">
        <f>VLOOKUP($H305,'[1]Unit factor_selected'!$F$3:$AC$346,'[1]Unit factor_selected'!L$1,FALSE)</f>
        <v>2.5851519999999998E-3</v>
      </c>
      <c r="AU305" s="228">
        <f>VLOOKUP($H305,'[1]Unit factor_selected'!$F$3:$AC$346,'[1]Unit factor_selected'!M$1,FALSE)</f>
        <v>1.46022388</v>
      </c>
      <c r="AV305" s="227">
        <f>VLOOKUP($H305,'[1]Unit factor_selected'!$F$3:$AC$346,'[1]Unit factor_selected'!N$1,FALSE)</f>
        <v>9.4850802999999997E-2</v>
      </c>
      <c r="AW305" s="227">
        <f>VLOOKUP($H305,'[1]Unit factor_selected'!$F$3:$AC$346,'[1]Unit factor_selected'!O$1,FALSE)</f>
        <v>4.78302E-4</v>
      </c>
      <c r="AX305" s="228">
        <f>VLOOKUP($H305,'[1]Unit factor_selected'!$F$3:$AC$346,'[1]Unit factor_selected'!P$1,FALSE)</f>
        <v>2.2926372330000002</v>
      </c>
      <c r="AY305" s="227">
        <f>VLOOKUP($H305,'[1]Unit factor_selected'!$F$3:$AC$346,'[1]Unit factor_selected'!Q$1,FALSE)</f>
        <v>0.110393518</v>
      </c>
      <c r="AZ305" s="228">
        <f>VLOOKUP($H305,'[1]Unit factor_selected'!$F$3:$AC$346,'[1]Unit factor_selected'!R$1,FALSE)</f>
        <v>1.761370251</v>
      </c>
      <c r="BA305" s="227">
        <f>VLOOKUP($H305,'[1]Unit factor_selected'!$F$3:$AC$346,'[1]Unit factor_selected'!S$1,FALSE)</f>
        <v>0.13611362599999999</v>
      </c>
      <c r="BB305" s="227">
        <f>VLOOKUP($H305,'[1]Unit factor_selected'!$F$3:$AC$346,'[1]Unit factor_selected'!T$1,FALSE)</f>
        <v>1.9598655E-2</v>
      </c>
      <c r="BC305" s="227">
        <f>VLOOKUP($H305,'[1]Unit factor_selected'!$F$3:$AC$346,'[1]Unit factor_selected'!U$1,FALSE)</f>
        <v>0.124471426</v>
      </c>
      <c r="BD305" s="227">
        <f>VLOOKUP($H305,'[1]Unit factor_selected'!$F$3:$AC$346,'[1]Unit factor_selected'!V$1,FALSE)</f>
        <v>3.4600000000000001E-5</v>
      </c>
      <c r="BE305" s="227">
        <f>VLOOKUP($H305,'[1]Unit factor_selected'!$F$3:$AC$346,'[1]Unit factor_selected'!W$1,FALSE)</f>
        <v>7.1353689999999999E-3</v>
      </c>
      <c r="BF305" s="227">
        <f>VLOOKUP($H305,'[1]Unit factor_selected'!$F$3:$AC$346,'[1]Unit factor_selected'!X$1,FALSE)</f>
        <v>4.3483000000000003E-3</v>
      </c>
      <c r="BG305" s="227">
        <f>VLOOKUP($H305,'[1]Unit factor_selected'!$F$3:$AC$346,'[1]Unit factor_selected'!Y$1,FALSE)</f>
        <v>4.648175E-3</v>
      </c>
      <c r="BH305" s="227">
        <f>VLOOKUP($H305,'[1]Unit factor_selected'!$F$3:$AC$346,'[1]Unit factor_selected'!Z$1,FALSE)</f>
        <v>6.7700000000000004E-7</v>
      </c>
      <c r="BI305" s="227">
        <f>VLOOKUP($H305,'[1]Unit factor_selected'!$F$3:$AC$346,'[1]Unit factor_selected'!AA$1,FALSE)</f>
        <v>5.7149920000000003E-3</v>
      </c>
      <c r="BJ305" s="228">
        <f>VLOOKUP($H305,'[1]Unit factor_selected'!$F$3:$AC$346,'[1]Unit factor_selected'!AB$1,FALSE)</f>
        <v>7.893725742</v>
      </c>
      <c r="BK305" s="229">
        <f>VLOOKUP($H305,'[1]Unit factor_selected'!$F$3:$AC$346,'[1]Unit factor_selected'!AC$1,FALSE)</f>
        <v>3.5186393000000003E-2</v>
      </c>
    </row>
    <row r="306" spans="2:63" x14ac:dyDescent="0.2">
      <c r="B306" s="61"/>
      <c r="C306" s="40"/>
      <c r="D306" s="39" t="str">
        <f>'[1]EV proj_BAU'!AI81</f>
        <v>LiClO4 (kg)</v>
      </c>
      <c r="E306" s="272" t="str">
        <f>[1]LCI!K31</f>
        <v>LiCl</v>
      </c>
      <c r="F306" s="199" t="str">
        <f>'[1]Unit factor_selected'!D334</f>
        <v>lithium chloride production | lithium chloride | Cutoff</v>
      </c>
      <c r="G306" s="43" t="str">
        <f>'[1]Unit factor_selected'!E334</f>
        <v>CL</v>
      </c>
      <c r="H306" s="44" t="str">
        <f>'[1]Unit factor_selected'!F334</f>
        <v>ec1c882c-04fe-43f1-9845-29bc3c546577</v>
      </c>
      <c r="I306" s="45">
        <v>1</v>
      </c>
      <c r="J306" s="45">
        <f t="shared" si="180"/>
        <v>1</v>
      </c>
      <c r="K306" s="288">
        <v>0</v>
      </c>
      <c r="L306" s="289">
        <v>0</v>
      </c>
      <c r="M306" s="289">
        <v>0</v>
      </c>
      <c r="N306" s="289">
        <v>0</v>
      </c>
      <c r="O306" s="289">
        <v>0</v>
      </c>
      <c r="P306" s="289">
        <v>0</v>
      </c>
      <c r="Q306" s="289">
        <v>0</v>
      </c>
      <c r="R306" s="100">
        <f>'[1]EV proj_BAU'!AJ$81*[1]LCI!$L31</f>
        <v>1.7646545119350094</v>
      </c>
      <c r="S306" s="289">
        <v>0</v>
      </c>
      <c r="T306" s="289">
        <v>0</v>
      </c>
      <c r="U306" s="289">
        <v>0</v>
      </c>
      <c r="V306" s="289">
        <v>0</v>
      </c>
      <c r="W306" s="289">
        <v>0</v>
      </c>
      <c r="X306" s="289">
        <v>0</v>
      </c>
      <c r="Y306" s="274">
        <v>0</v>
      </c>
      <c r="Z306" s="157">
        <f>'[1]EV proj_BAU'!AK$81*[1]LCI!$L31</f>
        <v>3.0146361612047832</v>
      </c>
      <c r="AA306" s="51">
        <f t="shared" si="182"/>
        <v>0</v>
      </c>
      <c r="AB306" s="52">
        <f t="shared" si="181"/>
        <v>0</v>
      </c>
      <c r="AC306" s="52">
        <f t="shared" si="181"/>
        <v>0</v>
      </c>
      <c r="AD306" s="52">
        <f t="shared" si="181"/>
        <v>0</v>
      </c>
      <c r="AE306" s="52">
        <f t="shared" si="181"/>
        <v>0</v>
      </c>
      <c r="AF306" s="52">
        <f t="shared" si="181"/>
        <v>0</v>
      </c>
      <c r="AG306" s="52">
        <f t="shared" si="181"/>
        <v>0</v>
      </c>
      <c r="AH306" s="53">
        <f t="shared" si="181"/>
        <v>1.7646545119350094</v>
      </c>
      <c r="AI306" s="52">
        <f t="shared" si="181"/>
        <v>0</v>
      </c>
      <c r="AJ306" s="52">
        <f t="shared" si="181"/>
        <v>0</v>
      </c>
      <c r="AK306" s="52">
        <f t="shared" si="181"/>
        <v>0</v>
      </c>
      <c r="AL306" s="52">
        <f t="shared" si="181"/>
        <v>0</v>
      </c>
      <c r="AM306" s="52">
        <f t="shared" si="181"/>
        <v>0</v>
      </c>
      <c r="AN306" s="52">
        <f t="shared" si="181"/>
        <v>0</v>
      </c>
      <c r="AO306" s="52">
        <f t="shared" si="181"/>
        <v>0</v>
      </c>
      <c r="AP306" s="130">
        <f t="shared" si="181"/>
        <v>3.0146361612047832</v>
      </c>
      <c r="AQ306" s="55" t="str">
        <f>VLOOKUP($H306,'[1]Unit factor_selected'!$F$3:$AC$346,'[1]Unit factor_selected'!H$1,FALSE)</f>
        <v>kg</v>
      </c>
      <c r="AR306" s="56">
        <f>VLOOKUP($H306,'[1]Unit factor_selected'!$F$3:$AC$346,'[1]Unit factor_selected'!J$1,FALSE)</f>
        <v>3.3104277353834402</v>
      </c>
      <c r="AS306" s="57">
        <f>VLOOKUP($H306,'[1]Unit factor_selected'!$F$3:$AC$346,'[1]Unit factor_selected'!K$1,FALSE)</f>
        <v>41.909086708619597</v>
      </c>
      <c r="AT306" s="58">
        <f>VLOOKUP($H306,'[1]Unit factor_selected'!$F$3:$AC$346,'[1]Unit factor_selected'!L$1,FALSE)</f>
        <v>1.43287301183806E-2</v>
      </c>
      <c r="AU306" s="59">
        <f>VLOOKUP($H306,'[1]Unit factor_selected'!$F$3:$AC$346,'[1]Unit factor_selected'!M$1,FALSE)</f>
        <v>0.75264902579557003</v>
      </c>
      <c r="AV306" s="58">
        <f>VLOOKUP($H306,'[1]Unit factor_selected'!$F$3:$AC$346,'[1]Unit factor_selected'!N$1,FALSE)</f>
        <v>0.293270402451281</v>
      </c>
      <c r="AW306" s="58">
        <f>VLOOKUP($H306,'[1]Unit factor_selected'!$F$3:$AC$346,'[1]Unit factor_selected'!O$1,FALSE)</f>
        <v>2.4840838815438399E-3</v>
      </c>
      <c r="AX306" s="59">
        <f>VLOOKUP($H306,'[1]Unit factor_selected'!$F$3:$AC$346,'[1]Unit factor_selected'!P$1,FALSE)</f>
        <v>3.3470620378492102</v>
      </c>
      <c r="AY306" s="58">
        <f>VLOOKUP($H306,'[1]Unit factor_selected'!$F$3:$AC$346,'[1]Unit factor_selected'!Q$1,FALSE)</f>
        <v>0.47365679425871099</v>
      </c>
      <c r="AZ306" s="59">
        <f>VLOOKUP($H306,'[1]Unit factor_selected'!$F$3:$AC$346,'[1]Unit factor_selected'!R$1,FALSE)</f>
        <v>7.6690484521933504</v>
      </c>
      <c r="BA306" s="58">
        <f>VLOOKUP($H306,'[1]Unit factor_selected'!$F$3:$AC$346,'[1]Unit factor_selected'!S$1,FALSE)</f>
        <v>0.12308560377733201</v>
      </c>
      <c r="BB306" s="58">
        <f>VLOOKUP($H306,'[1]Unit factor_selected'!$F$3:$AC$346,'[1]Unit factor_selected'!T$1,FALSE)</f>
        <v>0.14589502082286501</v>
      </c>
      <c r="BC306" s="58">
        <f>VLOOKUP($H306,'[1]Unit factor_selected'!$F$3:$AC$346,'[1]Unit factor_selected'!U$1,FALSE)</f>
        <v>0.38444085155850699</v>
      </c>
      <c r="BD306" s="58">
        <f>VLOOKUP($H306,'[1]Unit factor_selected'!$F$3:$AC$346,'[1]Unit factor_selected'!V$1,FALSE)</f>
        <v>1.49959586804222E-3</v>
      </c>
      <c r="BE306" s="58">
        <f>VLOOKUP($H306,'[1]Unit factor_selected'!$F$3:$AC$346,'[1]Unit factor_selected'!W$1,FALSE)</f>
        <v>1.27985737511053</v>
      </c>
      <c r="BF306" s="58">
        <f>VLOOKUP($H306,'[1]Unit factor_selected'!$F$3:$AC$346,'[1]Unit factor_selected'!X$1,FALSE)</f>
        <v>1.07990274185117E-2</v>
      </c>
      <c r="BG306" s="58">
        <f>VLOOKUP($H306,'[1]Unit factor_selected'!$F$3:$AC$346,'[1]Unit factor_selected'!Y$1,FALSE)</f>
        <v>1.09419181752793E-2</v>
      </c>
      <c r="BH306" s="58">
        <f>VLOOKUP($H306,'[1]Unit factor_selected'!$F$3:$AC$346,'[1]Unit factor_selected'!Z$1,FALSE)</f>
        <v>1.3746606724904799E-6</v>
      </c>
      <c r="BI306" s="58">
        <f>VLOOKUP($H306,'[1]Unit factor_selected'!$F$3:$AC$346,'[1]Unit factor_selected'!AA$1,FALSE)</f>
        <v>1.7518972935459599E-2</v>
      </c>
      <c r="BJ306" s="59">
        <f>VLOOKUP($H306,'[1]Unit factor_selected'!$F$3:$AC$346,'[1]Unit factor_selected'!AB$1,FALSE)</f>
        <v>24.838002174718799</v>
      </c>
      <c r="BK306" s="60">
        <f>VLOOKUP($H306,'[1]Unit factor_selected'!$F$3:$AC$346,'[1]Unit factor_selected'!AC$1,FALSE)</f>
        <v>6.5011406765871901E-2</v>
      </c>
    </row>
    <row r="307" spans="2:63" x14ac:dyDescent="0.2">
      <c r="B307" s="61"/>
      <c r="C307" s="40"/>
      <c r="D307" s="61"/>
      <c r="E307" s="276" t="str">
        <f>[1]LCI!K32</f>
        <v>NaClO4</v>
      </c>
      <c r="F307" s="203" t="str">
        <f>'[1]Unit factor_selected'!D338</f>
        <v>market for sodium perchlorate | sodium perchlorate | Cutoff, U</v>
      </c>
      <c r="G307" s="64" t="str">
        <f>'[1]Unit factor_selected'!E338</f>
        <v>GLO</v>
      </c>
      <c r="H307" s="3" t="str">
        <f>'[1]Unit factor_selected'!F338</f>
        <v>94f94267-64f9-3709-89df-acbc16a15428</v>
      </c>
      <c r="I307" s="65">
        <v>1</v>
      </c>
      <c r="J307" s="65">
        <f t="shared" si="180"/>
        <v>1</v>
      </c>
      <c r="K307" s="280">
        <v>0</v>
      </c>
      <c r="L307" s="281">
        <v>0</v>
      </c>
      <c r="M307" s="281">
        <v>0</v>
      </c>
      <c r="N307" s="281">
        <v>0</v>
      </c>
      <c r="O307" s="281">
        <v>0</v>
      </c>
      <c r="P307" s="281">
        <v>0</v>
      </c>
      <c r="Q307" s="281">
        <v>0</v>
      </c>
      <c r="R307" s="104">
        <f>'[1]EV proj_BAU'!AJ$81*[1]LCI!$L32</f>
        <v>5.1033099076311457</v>
      </c>
      <c r="S307" s="281">
        <v>0</v>
      </c>
      <c r="T307" s="281">
        <v>0</v>
      </c>
      <c r="U307" s="281">
        <v>0</v>
      </c>
      <c r="V307" s="281">
        <v>0</v>
      </c>
      <c r="W307" s="281">
        <v>0</v>
      </c>
      <c r="X307" s="281">
        <v>0</v>
      </c>
      <c r="Y307" s="253">
        <v>0</v>
      </c>
      <c r="Z307" s="158">
        <f>'[1]EV proj_BAU'!AK$81*[1]LCI!$L32</f>
        <v>8.7182065868007665</v>
      </c>
      <c r="AA307" s="71">
        <f t="shared" si="182"/>
        <v>0</v>
      </c>
      <c r="AB307" s="72">
        <f t="shared" si="181"/>
        <v>0</v>
      </c>
      <c r="AC307" s="72">
        <f t="shared" si="181"/>
        <v>0</v>
      </c>
      <c r="AD307" s="72">
        <f t="shared" si="181"/>
        <v>0</v>
      </c>
      <c r="AE307" s="72">
        <f t="shared" si="181"/>
        <v>0</v>
      </c>
      <c r="AF307" s="72">
        <f t="shared" si="181"/>
        <v>0</v>
      </c>
      <c r="AG307" s="72">
        <f t="shared" si="181"/>
        <v>0</v>
      </c>
      <c r="AH307" s="73">
        <f t="shared" si="181"/>
        <v>5.1033099076311457</v>
      </c>
      <c r="AI307" s="72">
        <f t="shared" si="181"/>
        <v>0</v>
      </c>
      <c r="AJ307" s="72">
        <f t="shared" si="181"/>
        <v>0</v>
      </c>
      <c r="AK307" s="72">
        <f t="shared" si="181"/>
        <v>0</v>
      </c>
      <c r="AL307" s="72">
        <f t="shared" si="181"/>
        <v>0</v>
      </c>
      <c r="AM307" s="72">
        <f t="shared" si="181"/>
        <v>0</v>
      </c>
      <c r="AN307" s="72">
        <f t="shared" si="181"/>
        <v>0</v>
      </c>
      <c r="AO307" s="72">
        <f t="shared" si="181"/>
        <v>0</v>
      </c>
      <c r="AP307" s="140">
        <f t="shared" si="181"/>
        <v>8.7182065868007665</v>
      </c>
      <c r="AQ307" s="75" t="str">
        <f>VLOOKUP($H307,'[1]Unit factor_selected'!$F$3:$AC$346,'[1]Unit factor_selected'!H$1,FALSE)</f>
        <v>kg</v>
      </c>
      <c r="AR307" s="76">
        <f>VLOOKUP($H307,'[1]Unit factor_selected'!$F$3:$AC$346,'[1]Unit factor_selected'!J$1,FALSE)</f>
        <v>5.4374438109999996</v>
      </c>
      <c r="AS307" s="6">
        <f>VLOOKUP($H307,'[1]Unit factor_selected'!$F$3:$AC$346,'[1]Unit factor_selected'!K$1,FALSE)</f>
        <v>90.676101669999994</v>
      </c>
      <c r="AT307" s="7">
        <f>VLOOKUP($H307,'[1]Unit factor_selected'!$F$3:$AC$346,'[1]Unit factor_selected'!L$1,FALSE)</f>
        <v>1.2914237E-2</v>
      </c>
      <c r="AU307" s="5">
        <f>VLOOKUP($H307,'[1]Unit factor_selected'!$F$3:$AC$346,'[1]Unit factor_selected'!M$1,FALSE)</f>
        <v>1.4565412149999999</v>
      </c>
      <c r="AV307" s="7">
        <f>VLOOKUP($H307,'[1]Unit factor_selected'!$F$3:$AC$346,'[1]Unit factor_selected'!N$1,FALSE)</f>
        <v>0.41006878499999999</v>
      </c>
      <c r="AW307" s="7">
        <f>VLOOKUP($H307,'[1]Unit factor_selected'!$F$3:$AC$346,'[1]Unit factor_selected'!O$1,FALSE)</f>
        <v>2.6575589999999999E-3</v>
      </c>
      <c r="AX307" s="5">
        <f>VLOOKUP($H307,'[1]Unit factor_selected'!$F$3:$AC$346,'[1]Unit factor_selected'!P$1,FALSE)</f>
        <v>5.5361550910000004</v>
      </c>
      <c r="AY307" s="7">
        <f>VLOOKUP($H307,'[1]Unit factor_selected'!$F$3:$AC$346,'[1]Unit factor_selected'!Q$1,FALSE)</f>
        <v>0.53863500200000003</v>
      </c>
      <c r="AZ307" s="5">
        <f>VLOOKUP($H307,'[1]Unit factor_selected'!$F$3:$AC$346,'[1]Unit factor_selected'!R$1,FALSE)</f>
        <v>12.437818930000001</v>
      </c>
      <c r="BA307" s="7">
        <f>VLOOKUP($H307,'[1]Unit factor_selected'!$F$3:$AC$346,'[1]Unit factor_selected'!S$1,FALSE)</f>
        <v>0.71740943099999999</v>
      </c>
      <c r="BB307" s="7">
        <f>VLOOKUP($H307,'[1]Unit factor_selected'!$F$3:$AC$346,'[1]Unit factor_selected'!T$1,FALSE)</f>
        <v>4.9889376999999999E-2</v>
      </c>
      <c r="BC307" s="7">
        <f>VLOOKUP($H307,'[1]Unit factor_selected'!$F$3:$AC$346,'[1]Unit factor_selected'!U$1,FALSE)</f>
        <v>0.53234102400000005</v>
      </c>
      <c r="BD307" s="7">
        <f>VLOOKUP($H307,'[1]Unit factor_selected'!$F$3:$AC$346,'[1]Unit factor_selected'!V$1,FALSE)</f>
        <v>2.5901599999999999E-4</v>
      </c>
      <c r="BE307" s="7">
        <f>VLOOKUP($H307,'[1]Unit factor_selected'!$F$3:$AC$346,'[1]Unit factor_selected'!W$1,FALSE)</f>
        <v>4.9267068999999997E-2</v>
      </c>
      <c r="BF307" s="7">
        <f>VLOOKUP($H307,'[1]Unit factor_selected'!$F$3:$AC$346,'[1]Unit factor_selected'!X$1,FALSE)</f>
        <v>1.5516706E-2</v>
      </c>
      <c r="BG307" s="7">
        <f>VLOOKUP($H307,'[1]Unit factor_selected'!$F$3:$AC$346,'[1]Unit factor_selected'!Y$1,FALSE)</f>
        <v>1.5738588000000001E-2</v>
      </c>
      <c r="BH307" s="7">
        <f>VLOOKUP($H307,'[1]Unit factor_selected'!$F$3:$AC$346,'[1]Unit factor_selected'!Z$1,FALSE)</f>
        <v>2.7300000000000001E-6</v>
      </c>
      <c r="BI307" s="7">
        <f>VLOOKUP($H307,'[1]Unit factor_selected'!$F$3:$AC$346,'[1]Unit factor_selected'!AA$1,FALSE)</f>
        <v>2.2749769E-2</v>
      </c>
      <c r="BJ307" s="5">
        <f>VLOOKUP($H307,'[1]Unit factor_selected'!$F$3:$AC$346,'[1]Unit factor_selected'!AB$1,FALSE)</f>
        <v>14.55411722</v>
      </c>
      <c r="BK307" s="77">
        <f>VLOOKUP($H307,'[1]Unit factor_selected'!$F$3:$AC$346,'[1]Unit factor_selected'!AC$1,FALSE)</f>
        <v>0.13530740599999999</v>
      </c>
    </row>
    <row r="308" spans="2:63" x14ac:dyDescent="0.2">
      <c r="B308" s="61"/>
      <c r="C308" s="40"/>
      <c r="D308" s="61"/>
      <c r="E308" s="121" t="str">
        <f>[1]LCI!K33</f>
        <v>Electricity</v>
      </c>
      <c r="F308" s="63" t="str">
        <f>F298</f>
        <v>market for electricity, medium voltage | electricity, medium voltage | Cutoff</v>
      </c>
      <c r="G308" s="64" t="str">
        <f t="shared" ref="G308:I312" si="183">G298</f>
        <v>US</v>
      </c>
      <c r="H308" s="3" t="str">
        <f t="shared" si="183"/>
        <v>c8427d94-a0eb-34c5-b306-c01919d79911</v>
      </c>
      <c r="I308" s="65">
        <f>I298</f>
        <v>0.02</v>
      </c>
      <c r="J308" s="66">
        <f>SUM(I308:I312)</f>
        <v>1</v>
      </c>
      <c r="K308" s="277">
        <v>0</v>
      </c>
      <c r="L308" s="278">
        <v>0</v>
      </c>
      <c r="M308" s="278">
        <v>0</v>
      </c>
      <c r="N308" s="278">
        <v>0</v>
      </c>
      <c r="O308" s="278">
        <v>0</v>
      </c>
      <c r="P308" s="278">
        <v>0</v>
      </c>
      <c r="Q308" s="278">
        <v>0</v>
      </c>
      <c r="R308" s="69">
        <f>'[1]EV proj_BAU'!AJ$81*[1]LCI!$L33</f>
        <v>47.885097308789206</v>
      </c>
      <c r="S308" s="278">
        <v>0</v>
      </c>
      <c r="T308" s="278">
        <v>0</v>
      </c>
      <c r="U308" s="278">
        <v>0</v>
      </c>
      <c r="V308" s="278">
        <v>0</v>
      </c>
      <c r="W308" s="278">
        <v>0</v>
      </c>
      <c r="X308" s="278">
        <v>0</v>
      </c>
      <c r="Y308" s="278">
        <v>0</v>
      </c>
      <c r="Z308" s="137">
        <f>'[1]EV proj_BAU'!AK$81*[1]LCI!$L33</f>
        <v>81.804197339225269</v>
      </c>
      <c r="AA308" s="71">
        <f>$I308*K$308</f>
        <v>0</v>
      </c>
      <c r="AB308" s="72">
        <f t="shared" ref="AB308:AP312" si="184">$I308*L$308</f>
        <v>0</v>
      </c>
      <c r="AC308" s="72">
        <f t="shared" si="184"/>
        <v>0</v>
      </c>
      <c r="AD308" s="72">
        <f t="shared" si="184"/>
        <v>0</v>
      </c>
      <c r="AE308" s="72">
        <f t="shared" si="184"/>
        <v>0</v>
      </c>
      <c r="AF308" s="72">
        <f t="shared" si="184"/>
        <v>0</v>
      </c>
      <c r="AG308" s="72">
        <f t="shared" si="184"/>
        <v>0</v>
      </c>
      <c r="AH308" s="73">
        <f t="shared" si="184"/>
        <v>0.95770194617578408</v>
      </c>
      <c r="AI308" s="72">
        <f t="shared" si="184"/>
        <v>0</v>
      </c>
      <c r="AJ308" s="72">
        <f t="shared" si="184"/>
        <v>0</v>
      </c>
      <c r="AK308" s="72">
        <f t="shared" si="184"/>
        <v>0</v>
      </c>
      <c r="AL308" s="72">
        <f t="shared" si="184"/>
        <v>0</v>
      </c>
      <c r="AM308" s="72">
        <f t="shared" si="184"/>
        <v>0</v>
      </c>
      <c r="AN308" s="72">
        <f t="shared" si="184"/>
        <v>0</v>
      </c>
      <c r="AO308" s="72">
        <f t="shared" si="184"/>
        <v>0</v>
      </c>
      <c r="AP308" s="140">
        <f t="shared" si="184"/>
        <v>1.6360839467845054</v>
      </c>
      <c r="AQ308" s="75" t="str">
        <f>VLOOKUP($H308,'[1]Unit factor_selected'!$F$3:$AC$346,'[1]Unit factor_selected'!H$1,FALSE)</f>
        <v>kWh</v>
      </c>
      <c r="AR308" s="76">
        <f>VLOOKUP($H308,'[1]Unit factor_selected'!$F$3:$AC$346,'[1]Unit factor_selected'!J$1,FALSE)</f>
        <v>0.51356071017077598</v>
      </c>
      <c r="AS308" s="6">
        <f>VLOOKUP($H308,'[1]Unit factor_selected'!$F$3:$AC$346,'[1]Unit factor_selected'!K$1,FALSE)</f>
        <v>9.7980290474973906</v>
      </c>
      <c r="AT308" s="7">
        <f>VLOOKUP($H308,'[1]Unit factor_selected'!$F$3:$AC$346,'[1]Unit factor_selected'!L$1,FALSE)</f>
        <v>1.05044535305605E-3</v>
      </c>
      <c r="AU308" s="5">
        <f>VLOOKUP($H308,'[1]Unit factor_selected'!$F$3:$AC$346,'[1]Unit factor_selected'!M$1,FALSE)</f>
        <v>0.14601518715266901</v>
      </c>
      <c r="AV308" s="7">
        <f>VLOOKUP($H308,'[1]Unit factor_selected'!$F$3:$AC$346,'[1]Unit factor_selected'!N$1,FALSE)</f>
        <v>1.5122761355858E-2</v>
      </c>
      <c r="AW308" s="7">
        <f>VLOOKUP($H308,'[1]Unit factor_selected'!$F$3:$AC$346,'[1]Unit factor_selected'!O$1,FALSE)</f>
        <v>2.91307908682079E-4</v>
      </c>
      <c r="AX308" s="5">
        <f>VLOOKUP($H308,'[1]Unit factor_selected'!$F$3:$AC$346,'[1]Unit factor_selected'!P$1,FALSE)</f>
        <v>0.52160712549542898</v>
      </c>
      <c r="AY308" s="7">
        <f>VLOOKUP($H308,'[1]Unit factor_selected'!$F$3:$AC$346,'[1]Unit factor_selected'!Q$1,FALSE)</f>
        <v>2.1702994608386102E-2</v>
      </c>
      <c r="AZ308" s="5">
        <f>VLOOKUP($H308,'[1]Unit factor_selected'!$F$3:$AC$346,'[1]Unit factor_selected'!R$1,FALSE)</f>
        <v>0.427624273036463</v>
      </c>
      <c r="BA308" s="7">
        <f>VLOOKUP($H308,'[1]Unit factor_selected'!$F$3:$AC$346,'[1]Unit factor_selected'!S$1,FALSE)</f>
        <v>0.10895212603589199</v>
      </c>
      <c r="BB308" s="7">
        <f>VLOOKUP($H308,'[1]Unit factor_selected'!$F$3:$AC$346,'[1]Unit factor_selected'!T$1,FALSE)</f>
        <v>2.4258290731627502E-3</v>
      </c>
      <c r="BC308" s="7">
        <f>VLOOKUP($H308,'[1]Unit factor_selected'!$F$3:$AC$346,'[1]Unit factor_selected'!U$1,FALSE)</f>
        <v>1.98844341438464E-2</v>
      </c>
      <c r="BD308" s="7">
        <f>VLOOKUP($H308,'[1]Unit factor_selected'!$F$3:$AC$346,'[1]Unit factor_selected'!V$1,FALSE)</f>
        <v>2.0768878749921599E-5</v>
      </c>
      <c r="BE308" s="7">
        <f>VLOOKUP($H308,'[1]Unit factor_selected'!$F$3:$AC$346,'[1]Unit factor_selected'!W$1,FALSE)</f>
        <v>4.20143039530467E-4</v>
      </c>
      <c r="BF308" s="7">
        <f>VLOOKUP($H308,'[1]Unit factor_selected'!$F$3:$AC$346,'[1]Unit factor_selected'!X$1,FALSE)</f>
        <v>5.9654327586961995E-4</v>
      </c>
      <c r="BG308" s="7">
        <f>VLOOKUP($H308,'[1]Unit factor_selected'!$F$3:$AC$346,'[1]Unit factor_selected'!Y$1,FALSE)</f>
        <v>6.0959721536207499E-4</v>
      </c>
      <c r="BH308" s="7">
        <f>VLOOKUP($H308,'[1]Unit factor_selected'!$F$3:$AC$346,'[1]Unit factor_selected'!Z$1,FALSE)</f>
        <v>1.9732399390914601E-7</v>
      </c>
      <c r="BI308" s="7">
        <f>VLOOKUP($H308,'[1]Unit factor_selected'!$F$3:$AC$346,'[1]Unit factor_selected'!AA$1,FALSE)</f>
        <v>1.1922869355695501E-3</v>
      </c>
      <c r="BJ308" s="5">
        <f>VLOOKUP($H308,'[1]Unit factor_selected'!$F$3:$AC$346,'[1]Unit factor_selected'!AB$1,FALSE)</f>
        <v>0.35959326900184702</v>
      </c>
      <c r="BK308" s="77">
        <f>VLOOKUP($H308,'[1]Unit factor_selected'!$F$3:$AC$346,'[1]Unit factor_selected'!AC$1,FALSE)</f>
        <v>4.1351653880876303E-3</v>
      </c>
    </row>
    <row r="309" spans="2:63" x14ac:dyDescent="0.2">
      <c r="B309" s="61"/>
      <c r="C309" s="40"/>
      <c r="D309" s="61"/>
      <c r="E309" s="121"/>
      <c r="F309" s="63"/>
      <c r="G309" s="64" t="str">
        <f t="shared" si="183"/>
        <v>CN</v>
      </c>
      <c r="H309" s="3" t="str">
        <f t="shared" si="183"/>
        <v>2f8c8b91-331c-3e43-a127-1c812d3073f6</v>
      </c>
      <c r="I309" s="65">
        <f t="shared" si="183"/>
        <v>0.65</v>
      </c>
      <c r="J309" s="66"/>
      <c r="K309" s="277"/>
      <c r="L309" s="278"/>
      <c r="M309" s="278"/>
      <c r="N309" s="278"/>
      <c r="O309" s="278"/>
      <c r="P309" s="278"/>
      <c r="Q309" s="278"/>
      <c r="R309" s="69"/>
      <c r="S309" s="278"/>
      <c r="T309" s="278"/>
      <c r="U309" s="278"/>
      <c r="V309" s="278"/>
      <c r="W309" s="278"/>
      <c r="X309" s="278"/>
      <c r="Y309" s="278"/>
      <c r="Z309" s="137"/>
      <c r="AA309" s="71">
        <f t="shared" ref="AA309:AA312" si="185">$I309*K$308</f>
        <v>0</v>
      </c>
      <c r="AB309" s="72">
        <f t="shared" si="184"/>
        <v>0</v>
      </c>
      <c r="AC309" s="72">
        <f t="shared" si="184"/>
        <v>0</v>
      </c>
      <c r="AD309" s="72">
        <f t="shared" si="184"/>
        <v>0</v>
      </c>
      <c r="AE309" s="72">
        <f t="shared" si="184"/>
        <v>0</v>
      </c>
      <c r="AF309" s="72">
        <f t="shared" si="184"/>
        <v>0</v>
      </c>
      <c r="AG309" s="72">
        <f t="shared" si="184"/>
        <v>0</v>
      </c>
      <c r="AH309" s="73">
        <f t="shared" si="184"/>
        <v>31.125313250712985</v>
      </c>
      <c r="AI309" s="72">
        <f t="shared" si="184"/>
        <v>0</v>
      </c>
      <c r="AJ309" s="72">
        <f t="shared" si="184"/>
        <v>0</v>
      </c>
      <c r="AK309" s="72">
        <f t="shared" si="184"/>
        <v>0</v>
      </c>
      <c r="AL309" s="72">
        <f t="shared" si="184"/>
        <v>0</v>
      </c>
      <c r="AM309" s="72">
        <f t="shared" si="184"/>
        <v>0</v>
      </c>
      <c r="AN309" s="72">
        <f t="shared" si="184"/>
        <v>0</v>
      </c>
      <c r="AO309" s="72">
        <f t="shared" si="184"/>
        <v>0</v>
      </c>
      <c r="AP309" s="140">
        <f t="shared" si="184"/>
        <v>53.172728270496428</v>
      </c>
      <c r="AQ309" s="75" t="str">
        <f>VLOOKUP($H309,'[1]Unit factor_selected'!$F$3:$AC$346,'[1]Unit factor_selected'!H$1,FALSE)</f>
        <v>kWh</v>
      </c>
      <c r="AR309" s="76">
        <f>VLOOKUP($H309,'[1]Unit factor_selected'!$F$3:$AC$346,'[1]Unit factor_selected'!J$1,FALSE)</f>
        <v>0.68746296560428899</v>
      </c>
      <c r="AS309" s="6">
        <f>VLOOKUP($H309,'[1]Unit factor_selected'!$F$3:$AC$346,'[1]Unit factor_selected'!K$1,FALSE)</f>
        <v>9.7010033787044794</v>
      </c>
      <c r="AT309" s="7">
        <f>VLOOKUP($H309,'[1]Unit factor_selected'!$F$3:$AC$346,'[1]Unit factor_selected'!L$1,FALSE)</f>
        <v>9.9226057000681802E-4</v>
      </c>
      <c r="AU309" s="5">
        <f>VLOOKUP($H309,'[1]Unit factor_selected'!$F$3:$AC$346,'[1]Unit factor_selected'!M$1,FALSE)</f>
        <v>0.148842974490274</v>
      </c>
      <c r="AV309" s="7">
        <f>VLOOKUP($H309,'[1]Unit factor_selected'!$F$3:$AC$346,'[1]Unit factor_selected'!N$1,FALSE)</f>
        <v>1.4762475304844201E-2</v>
      </c>
      <c r="AW309" s="7">
        <f>VLOOKUP($H309,'[1]Unit factor_selected'!$F$3:$AC$346,'[1]Unit factor_selected'!O$1,FALSE)</f>
        <v>1.17912616833355E-4</v>
      </c>
      <c r="AX309" s="5">
        <f>VLOOKUP($H309,'[1]Unit factor_selected'!$F$3:$AC$346,'[1]Unit factor_selected'!P$1,FALSE)</f>
        <v>0.70661367936612995</v>
      </c>
      <c r="AY309" s="7">
        <f>VLOOKUP($H309,'[1]Unit factor_selected'!$F$3:$AC$346,'[1]Unit factor_selected'!Q$1,FALSE)</f>
        <v>2.2040527160046699E-2</v>
      </c>
      <c r="AZ309" s="5">
        <f>VLOOKUP($H309,'[1]Unit factor_selected'!$F$3:$AC$346,'[1]Unit factor_selected'!R$1,FALSE)</f>
        <v>0.33196991561305</v>
      </c>
      <c r="BA309" s="7">
        <f>VLOOKUP($H309,'[1]Unit factor_selected'!$F$3:$AC$346,'[1]Unit factor_selected'!S$1,FALSE)</f>
        <v>9.1474678776494595E-2</v>
      </c>
      <c r="BB309" s="7">
        <f>VLOOKUP($H309,'[1]Unit factor_selected'!$F$3:$AC$346,'[1]Unit factor_selected'!T$1,FALSE)</f>
        <v>1.11973114173334E-3</v>
      </c>
      <c r="BC309" s="7">
        <f>VLOOKUP($H309,'[1]Unit factor_selected'!$F$3:$AC$346,'[1]Unit factor_selected'!U$1,FALSE)</f>
        <v>1.90732781196748E-2</v>
      </c>
      <c r="BD309" s="7">
        <f>VLOOKUP($H309,'[1]Unit factor_selected'!$F$3:$AC$346,'[1]Unit factor_selected'!V$1,FALSE)</f>
        <v>9.2699226365137902E-6</v>
      </c>
      <c r="BE309" s="7">
        <f>VLOOKUP($H309,'[1]Unit factor_selected'!$F$3:$AC$346,'[1]Unit factor_selected'!W$1,FALSE)</f>
        <v>4.5105351350897501E-4</v>
      </c>
      <c r="BF309" s="7">
        <f>VLOOKUP($H309,'[1]Unit factor_selected'!$F$3:$AC$346,'[1]Unit factor_selected'!X$1,FALSE)</f>
        <v>1.8178025091641801E-3</v>
      </c>
      <c r="BG309" s="7">
        <f>VLOOKUP($H309,'[1]Unit factor_selected'!$F$3:$AC$346,'[1]Unit factor_selected'!Y$1,FALSE)</f>
        <v>1.82493150768991E-3</v>
      </c>
      <c r="BH309" s="7">
        <f>VLOOKUP($H309,'[1]Unit factor_selected'!$F$3:$AC$346,'[1]Unit factor_selected'!Z$1,FALSE)</f>
        <v>1.7392652392117499E-7</v>
      </c>
      <c r="BI309" s="7">
        <f>VLOOKUP($H309,'[1]Unit factor_selected'!$F$3:$AC$346,'[1]Unit factor_selected'!AA$1,FALSE)</f>
        <v>2.2210853876581099E-3</v>
      </c>
      <c r="BJ309" s="5">
        <f>VLOOKUP($H309,'[1]Unit factor_selected'!$F$3:$AC$346,'[1]Unit factor_selected'!AB$1,FALSE)</f>
        <v>0.60830408954433701</v>
      </c>
      <c r="BK309" s="77">
        <f>VLOOKUP($H309,'[1]Unit factor_selected'!$F$3:$AC$346,'[1]Unit factor_selected'!AC$1,FALSE)</f>
        <v>2.0768753694455902E-3</v>
      </c>
    </row>
    <row r="310" spans="2:63" x14ac:dyDescent="0.2">
      <c r="B310" s="61"/>
      <c r="C310" s="40"/>
      <c r="D310" s="61"/>
      <c r="E310" s="121"/>
      <c r="F310" s="63"/>
      <c r="G310" s="64" t="str">
        <f t="shared" si="183"/>
        <v>JP</v>
      </c>
      <c r="H310" s="3" t="str">
        <f t="shared" si="183"/>
        <v>dc1099ef-8bc9-38e6-a899-4ebfe8b58820</v>
      </c>
      <c r="I310" s="65">
        <f t="shared" si="183"/>
        <v>0.12</v>
      </c>
      <c r="J310" s="66"/>
      <c r="K310" s="277"/>
      <c r="L310" s="278"/>
      <c r="M310" s="278"/>
      <c r="N310" s="278"/>
      <c r="O310" s="278"/>
      <c r="P310" s="278"/>
      <c r="Q310" s="278"/>
      <c r="R310" s="69"/>
      <c r="S310" s="278"/>
      <c r="T310" s="278"/>
      <c r="U310" s="278"/>
      <c r="V310" s="278"/>
      <c r="W310" s="278"/>
      <c r="X310" s="278"/>
      <c r="Y310" s="278"/>
      <c r="Z310" s="137"/>
      <c r="AA310" s="71">
        <f t="shared" si="185"/>
        <v>0</v>
      </c>
      <c r="AB310" s="72">
        <f t="shared" si="184"/>
        <v>0</v>
      </c>
      <c r="AC310" s="72">
        <f t="shared" si="184"/>
        <v>0</v>
      </c>
      <c r="AD310" s="72">
        <f t="shared" si="184"/>
        <v>0</v>
      </c>
      <c r="AE310" s="72">
        <f t="shared" si="184"/>
        <v>0</v>
      </c>
      <c r="AF310" s="72">
        <f t="shared" si="184"/>
        <v>0</v>
      </c>
      <c r="AG310" s="72">
        <f t="shared" si="184"/>
        <v>0</v>
      </c>
      <c r="AH310" s="73">
        <f t="shared" si="184"/>
        <v>5.7462116770547045</v>
      </c>
      <c r="AI310" s="72">
        <f t="shared" si="184"/>
        <v>0</v>
      </c>
      <c r="AJ310" s="72">
        <f t="shared" si="184"/>
        <v>0</v>
      </c>
      <c r="AK310" s="72">
        <f t="shared" si="184"/>
        <v>0</v>
      </c>
      <c r="AL310" s="72">
        <f t="shared" si="184"/>
        <v>0</v>
      </c>
      <c r="AM310" s="72">
        <f t="shared" si="184"/>
        <v>0</v>
      </c>
      <c r="AN310" s="72">
        <f t="shared" si="184"/>
        <v>0</v>
      </c>
      <c r="AO310" s="72">
        <f t="shared" si="184"/>
        <v>0</v>
      </c>
      <c r="AP310" s="140">
        <f t="shared" si="184"/>
        <v>9.8165036807070312</v>
      </c>
      <c r="AQ310" s="75" t="str">
        <f>VLOOKUP($H310,'[1]Unit factor_selected'!$F$3:$AC$346,'[1]Unit factor_selected'!H$1,FALSE)</f>
        <v>kWh</v>
      </c>
      <c r="AR310" s="76">
        <f>VLOOKUP($H310,'[1]Unit factor_selected'!$F$3:$AC$346,'[1]Unit factor_selected'!J$1,FALSE)</f>
        <v>0.41450650291678098</v>
      </c>
      <c r="AS310" s="6">
        <f>VLOOKUP($H310,'[1]Unit factor_selected'!$F$3:$AC$346,'[1]Unit factor_selected'!K$1,FALSE)</f>
        <v>8.3367300508058904</v>
      </c>
      <c r="AT310" s="7">
        <f>VLOOKUP($H310,'[1]Unit factor_selected'!$F$3:$AC$346,'[1]Unit factor_selected'!L$1,FALSE)</f>
        <v>4.70337261621905E-4</v>
      </c>
      <c r="AU310" s="5">
        <f>VLOOKUP($H310,'[1]Unit factor_selected'!$F$3:$AC$346,'[1]Unit factor_selected'!M$1,FALSE)</f>
        <v>0.111943226159109</v>
      </c>
      <c r="AV310" s="7">
        <f>VLOOKUP($H310,'[1]Unit factor_selected'!$F$3:$AC$346,'[1]Unit factor_selected'!N$1,FALSE)</f>
        <v>1.25811012052375E-2</v>
      </c>
      <c r="AW310" s="7">
        <f>VLOOKUP($H310,'[1]Unit factor_selected'!$F$3:$AC$346,'[1]Unit factor_selected'!O$1,FALSE)</f>
        <v>8.9372407623357496E-5</v>
      </c>
      <c r="AX310" s="5">
        <f>VLOOKUP($H310,'[1]Unit factor_selected'!$F$3:$AC$346,'[1]Unit factor_selected'!P$1,FALSE)</f>
        <v>0.42140331288079302</v>
      </c>
      <c r="AY310" s="7">
        <f>VLOOKUP($H310,'[1]Unit factor_selected'!$F$3:$AC$346,'[1]Unit factor_selected'!Q$1,FALSE)</f>
        <v>1.5137898085976299E-2</v>
      </c>
      <c r="AZ310" s="5">
        <f>VLOOKUP($H310,'[1]Unit factor_selected'!$F$3:$AC$346,'[1]Unit factor_selected'!R$1,FALSE)</f>
        <v>0.18211602628431001</v>
      </c>
      <c r="BA310" s="7">
        <f>VLOOKUP($H310,'[1]Unit factor_selected'!$F$3:$AC$346,'[1]Unit factor_selected'!S$1,FALSE)</f>
        <v>8.4793123170334994E-2</v>
      </c>
      <c r="BB310" s="7">
        <f>VLOOKUP($H310,'[1]Unit factor_selected'!$F$3:$AC$346,'[1]Unit factor_selected'!T$1,FALSE)</f>
        <v>4.9120726538256897E-3</v>
      </c>
      <c r="BC310" s="7">
        <f>VLOOKUP($H310,'[1]Unit factor_selected'!$F$3:$AC$346,'[1]Unit factor_selected'!U$1,FALSE)</f>
        <v>1.5984857458058499E-2</v>
      </c>
      <c r="BD310" s="7">
        <f>VLOOKUP($H310,'[1]Unit factor_selected'!$F$3:$AC$346,'[1]Unit factor_selected'!V$1,FALSE)</f>
        <v>7.9979898120999704E-6</v>
      </c>
      <c r="BE310" s="7">
        <f>VLOOKUP($H310,'[1]Unit factor_selected'!$F$3:$AC$346,'[1]Unit factor_selected'!W$1,FALSE)</f>
        <v>5.8183001950795903E-4</v>
      </c>
      <c r="BF310" s="7">
        <f>VLOOKUP($H310,'[1]Unit factor_selected'!$F$3:$AC$346,'[1]Unit factor_selected'!X$1,FALSE)</f>
        <v>7.4379576374734803E-4</v>
      </c>
      <c r="BG310" s="7">
        <f>VLOOKUP($H310,'[1]Unit factor_selected'!$F$3:$AC$346,'[1]Unit factor_selected'!Y$1,FALSE)</f>
        <v>7.5874089752607802E-4</v>
      </c>
      <c r="BH310" s="7">
        <f>VLOOKUP($H310,'[1]Unit factor_selected'!$F$3:$AC$346,'[1]Unit factor_selected'!Z$1,FALSE)</f>
        <v>1.3452291425765E-7</v>
      </c>
      <c r="BI310" s="7">
        <f>VLOOKUP($H310,'[1]Unit factor_selected'!$F$3:$AC$346,'[1]Unit factor_selected'!AA$1,FALSE)</f>
        <v>1.35594163646376E-3</v>
      </c>
      <c r="BJ310" s="5">
        <f>VLOOKUP($H310,'[1]Unit factor_selected'!$F$3:$AC$346,'[1]Unit factor_selected'!AB$1,FALSE)</f>
        <v>0.47061637305181098</v>
      </c>
      <c r="BK310" s="77">
        <f>VLOOKUP($H310,'[1]Unit factor_selected'!$F$3:$AC$346,'[1]Unit factor_selected'!AC$1,FALSE)</f>
        <v>1.6840278154762599E-3</v>
      </c>
    </row>
    <row r="311" spans="2:63" x14ac:dyDescent="0.2">
      <c r="B311" s="61"/>
      <c r="C311" s="40"/>
      <c r="D311" s="61"/>
      <c r="E311" s="121"/>
      <c r="F311" s="63"/>
      <c r="G311" s="64" t="str">
        <f t="shared" si="183"/>
        <v>KR</v>
      </c>
      <c r="H311" s="3" t="str">
        <f t="shared" si="183"/>
        <v>2fcc8944-1021-3349-ace4-288efc955cd1</v>
      </c>
      <c r="I311" s="65">
        <f t="shared" si="183"/>
        <v>0.04</v>
      </c>
      <c r="J311" s="66"/>
      <c r="K311" s="277"/>
      <c r="L311" s="278"/>
      <c r="M311" s="278"/>
      <c r="N311" s="278"/>
      <c r="O311" s="278"/>
      <c r="P311" s="278"/>
      <c r="Q311" s="278"/>
      <c r="R311" s="69"/>
      <c r="S311" s="278"/>
      <c r="T311" s="278"/>
      <c r="U311" s="278"/>
      <c r="V311" s="278"/>
      <c r="W311" s="278"/>
      <c r="X311" s="278"/>
      <c r="Y311" s="278"/>
      <c r="Z311" s="137"/>
      <c r="AA311" s="71">
        <f t="shared" si="185"/>
        <v>0</v>
      </c>
      <c r="AB311" s="72">
        <f t="shared" si="184"/>
        <v>0</v>
      </c>
      <c r="AC311" s="72">
        <f t="shared" si="184"/>
        <v>0</v>
      </c>
      <c r="AD311" s="72">
        <f t="shared" si="184"/>
        <v>0</v>
      </c>
      <c r="AE311" s="72">
        <f t="shared" si="184"/>
        <v>0</v>
      </c>
      <c r="AF311" s="72">
        <f t="shared" si="184"/>
        <v>0</v>
      </c>
      <c r="AG311" s="72">
        <f t="shared" si="184"/>
        <v>0</v>
      </c>
      <c r="AH311" s="73">
        <f t="shared" si="184"/>
        <v>1.9154038923515682</v>
      </c>
      <c r="AI311" s="72">
        <f t="shared" si="184"/>
        <v>0</v>
      </c>
      <c r="AJ311" s="72">
        <f t="shared" si="184"/>
        <v>0</v>
      </c>
      <c r="AK311" s="72">
        <f t="shared" si="184"/>
        <v>0</v>
      </c>
      <c r="AL311" s="72">
        <f t="shared" si="184"/>
        <v>0</v>
      </c>
      <c r="AM311" s="72">
        <f t="shared" si="184"/>
        <v>0</v>
      </c>
      <c r="AN311" s="72">
        <f t="shared" si="184"/>
        <v>0</v>
      </c>
      <c r="AO311" s="72">
        <f t="shared" si="184"/>
        <v>0</v>
      </c>
      <c r="AP311" s="140">
        <f t="shared" si="184"/>
        <v>3.2721678935690108</v>
      </c>
      <c r="AQ311" s="75" t="str">
        <f>VLOOKUP($H311,'[1]Unit factor_selected'!$F$3:$AC$346,'[1]Unit factor_selected'!H$1,FALSE)</f>
        <v>kWh</v>
      </c>
      <c r="AR311" s="76">
        <f>VLOOKUP($H311,'[1]Unit factor_selected'!$F$3:$AC$346,'[1]Unit factor_selected'!J$1,FALSE)</f>
        <v>0.44882419692131298</v>
      </c>
      <c r="AS311" s="6">
        <f>VLOOKUP($H311,'[1]Unit factor_selected'!$F$3:$AC$346,'[1]Unit factor_selected'!K$1,FALSE)</f>
        <v>10.6797594704434</v>
      </c>
      <c r="AT311" s="7">
        <f>VLOOKUP($H311,'[1]Unit factor_selected'!$F$3:$AC$346,'[1]Unit factor_selected'!L$1,FALSE)</f>
        <v>4.9265264292420302E-4</v>
      </c>
      <c r="AU311" s="5">
        <f>VLOOKUP($H311,'[1]Unit factor_selected'!$F$3:$AC$346,'[1]Unit factor_selected'!M$1,FALSE)</f>
        <v>0.12623149246165999</v>
      </c>
      <c r="AV311" s="7">
        <f>VLOOKUP($H311,'[1]Unit factor_selected'!$F$3:$AC$346,'[1]Unit factor_selected'!N$1,FALSE)</f>
        <v>1.6968609446120098E-2</v>
      </c>
      <c r="AW311" s="7">
        <f>VLOOKUP($H311,'[1]Unit factor_selected'!$F$3:$AC$346,'[1]Unit factor_selected'!O$1,FALSE)</f>
        <v>2.7405747398636201E-4</v>
      </c>
      <c r="AX311" s="5">
        <f>VLOOKUP($H311,'[1]Unit factor_selected'!$F$3:$AC$346,'[1]Unit factor_selected'!P$1,FALSE)</f>
        <v>0.45253492451686</v>
      </c>
      <c r="AY311" s="7">
        <f>VLOOKUP($H311,'[1]Unit factor_selected'!$F$3:$AC$346,'[1]Unit factor_selected'!Q$1,FALSE)</f>
        <v>2.48684596265452E-2</v>
      </c>
      <c r="AZ311" s="5">
        <f>VLOOKUP($H311,'[1]Unit factor_selected'!$F$3:$AC$346,'[1]Unit factor_selected'!R$1,FALSE)</f>
        <v>0.42508296115309102</v>
      </c>
      <c r="BA311" s="7">
        <f>VLOOKUP($H311,'[1]Unit factor_selected'!$F$3:$AC$346,'[1]Unit factor_selected'!S$1,FALSE)</f>
        <v>0.191914630710534</v>
      </c>
      <c r="BB311" s="7">
        <f>VLOOKUP($H311,'[1]Unit factor_selected'!$F$3:$AC$346,'[1]Unit factor_selected'!T$1,FALSE)</f>
        <v>8.9421744425186196E-3</v>
      </c>
      <c r="BC311" s="7">
        <f>VLOOKUP($H311,'[1]Unit factor_selected'!$F$3:$AC$346,'[1]Unit factor_selected'!U$1,FALSE)</f>
        <v>2.2227062220125101E-2</v>
      </c>
      <c r="BD311" s="7">
        <f>VLOOKUP($H311,'[1]Unit factor_selected'!$F$3:$AC$346,'[1]Unit factor_selected'!V$1,FALSE)</f>
        <v>2.0839885011706401E-5</v>
      </c>
      <c r="BE311" s="7">
        <f>VLOOKUP($H311,'[1]Unit factor_selected'!$F$3:$AC$346,'[1]Unit factor_selected'!W$1,FALSE)</f>
        <v>5.9720515722452502E-4</v>
      </c>
      <c r="BF311" s="7">
        <f>VLOOKUP($H311,'[1]Unit factor_selected'!$F$3:$AC$346,'[1]Unit factor_selected'!X$1,FALSE)</f>
        <v>9.57080591438114E-4</v>
      </c>
      <c r="BG311" s="7">
        <f>VLOOKUP($H311,'[1]Unit factor_selected'!$F$3:$AC$346,'[1]Unit factor_selected'!Y$1,FALSE)</f>
        <v>9.6987712976880503E-4</v>
      </c>
      <c r="BH311" s="7">
        <f>VLOOKUP($H311,'[1]Unit factor_selected'!$F$3:$AC$346,'[1]Unit factor_selected'!Z$1,FALSE)</f>
        <v>1.6228126937245899E-7</v>
      </c>
      <c r="BI311" s="7">
        <f>VLOOKUP($H311,'[1]Unit factor_selected'!$F$3:$AC$346,'[1]Unit factor_selected'!AA$1,FALSE)</f>
        <v>8.2713932894040601E-4</v>
      </c>
      <c r="BJ311" s="5">
        <f>VLOOKUP($H311,'[1]Unit factor_selected'!$F$3:$AC$346,'[1]Unit factor_selected'!AB$1,FALSE)</f>
        <v>0.51620363771325195</v>
      </c>
      <c r="BK311" s="77">
        <f>VLOOKUP($H311,'[1]Unit factor_selected'!$F$3:$AC$346,'[1]Unit factor_selected'!AC$1,FALSE)</f>
        <v>3.0323563137813099E-3</v>
      </c>
    </row>
    <row r="312" spans="2:63" x14ac:dyDescent="0.2">
      <c r="B312" s="61"/>
      <c r="C312" s="40"/>
      <c r="D312" s="61"/>
      <c r="E312" s="121"/>
      <c r="F312" s="63"/>
      <c r="G312" s="64" t="str">
        <f t="shared" si="183"/>
        <v>RER</v>
      </c>
      <c r="H312" s="3">
        <f t="shared" si="183"/>
        <v>0</v>
      </c>
      <c r="I312" s="65">
        <f t="shared" si="183"/>
        <v>0.17</v>
      </c>
      <c r="J312" s="66"/>
      <c r="K312" s="277"/>
      <c r="L312" s="278"/>
      <c r="M312" s="278"/>
      <c r="N312" s="278"/>
      <c r="O312" s="278"/>
      <c r="P312" s="278"/>
      <c r="Q312" s="278"/>
      <c r="R312" s="69"/>
      <c r="S312" s="278"/>
      <c r="T312" s="278"/>
      <c r="U312" s="278"/>
      <c r="V312" s="278"/>
      <c r="W312" s="278"/>
      <c r="X312" s="278"/>
      <c r="Y312" s="278"/>
      <c r="Z312" s="137"/>
      <c r="AA312" s="71">
        <f t="shared" si="185"/>
        <v>0</v>
      </c>
      <c r="AB312" s="72">
        <f t="shared" si="184"/>
        <v>0</v>
      </c>
      <c r="AC312" s="72">
        <f t="shared" si="184"/>
        <v>0</v>
      </c>
      <c r="AD312" s="72">
        <f t="shared" si="184"/>
        <v>0</v>
      </c>
      <c r="AE312" s="72">
        <f t="shared" si="184"/>
        <v>0</v>
      </c>
      <c r="AF312" s="72">
        <f t="shared" si="184"/>
        <v>0</v>
      </c>
      <c r="AG312" s="72">
        <f t="shared" si="184"/>
        <v>0</v>
      </c>
      <c r="AH312" s="73">
        <f t="shared" si="184"/>
        <v>8.1404665424941651</v>
      </c>
      <c r="AI312" s="72">
        <f t="shared" si="184"/>
        <v>0</v>
      </c>
      <c r="AJ312" s="72">
        <f t="shared" si="184"/>
        <v>0</v>
      </c>
      <c r="AK312" s="72">
        <f t="shared" si="184"/>
        <v>0</v>
      </c>
      <c r="AL312" s="72">
        <f t="shared" si="184"/>
        <v>0</v>
      </c>
      <c r="AM312" s="72">
        <f t="shared" si="184"/>
        <v>0</v>
      </c>
      <c r="AN312" s="72">
        <f t="shared" si="184"/>
        <v>0</v>
      </c>
      <c r="AO312" s="72">
        <f t="shared" si="184"/>
        <v>0</v>
      </c>
      <c r="AP312" s="140">
        <f t="shared" si="184"/>
        <v>13.906713547668296</v>
      </c>
      <c r="AQ312" s="75" t="str">
        <f>VLOOKUP($H312,'[1]Unit factor_selected'!$F$3:$AC$346,'[1]Unit factor_selected'!H$1,FALSE)</f>
        <v>kWh</v>
      </c>
      <c r="AR312" s="76">
        <f>VLOOKUP($H312,'[1]Unit factor_selected'!$F$3:$AC$346,'[1]Unit factor_selected'!J$1,FALSE)</f>
        <v>0.21957146944853601</v>
      </c>
      <c r="AS312" s="6">
        <f>VLOOKUP($H312,'[1]Unit factor_selected'!$F$3:$AC$346,'[1]Unit factor_selected'!K$1,FALSE)</f>
        <v>7.0862201970238701</v>
      </c>
      <c r="AT312" s="7">
        <f>VLOOKUP($H312,'[1]Unit factor_selected'!$F$3:$AC$346,'[1]Unit factor_selected'!L$1,FALSE)</f>
        <v>8.3772731763599921E-5</v>
      </c>
      <c r="AU312" s="5">
        <f>VLOOKUP($H312,'[1]Unit factor_selected'!$F$3:$AC$346,'[1]Unit factor_selected'!M$1,FALSE)</f>
        <v>6.70359680813368E-2</v>
      </c>
      <c r="AV312" s="7">
        <f>VLOOKUP($H312,'[1]Unit factor_selected'!$F$3:$AC$346,'[1]Unit factor_selected'!N$1,FALSE)</f>
        <v>1.4266749439454635E-2</v>
      </c>
      <c r="AW312" s="7">
        <f>VLOOKUP($H312,'[1]Unit factor_selected'!$F$3:$AC$346,'[1]Unit factor_selected'!O$1,FALSE)</f>
        <v>1.7149187688680467E-4</v>
      </c>
      <c r="AX312" s="5">
        <f>VLOOKUP($H312,'[1]Unit factor_selected'!$F$3:$AC$346,'[1]Unit factor_selected'!P$1,FALSE)</f>
        <v>0.22332948822621831</v>
      </c>
      <c r="AY312" s="7">
        <f>VLOOKUP($H312,'[1]Unit factor_selected'!$F$3:$AC$346,'[1]Unit factor_selected'!Q$1,FALSE)</f>
        <v>1.7528206718914665E-2</v>
      </c>
      <c r="AZ312" s="5">
        <f>VLOOKUP($H312,'[1]Unit factor_selected'!$F$3:$AC$346,'[1]Unit factor_selected'!R$1,FALSE)</f>
        <v>0.24292780895591501</v>
      </c>
      <c r="BA312" s="7">
        <f>VLOOKUP($H312,'[1]Unit factor_selected'!$F$3:$AC$346,'[1]Unit factor_selected'!S$1,FALSE)</f>
        <v>6.1311111138674372E-2</v>
      </c>
      <c r="BB312" s="7">
        <f>VLOOKUP($H312,'[1]Unit factor_selected'!$F$3:$AC$346,'[1]Unit factor_selected'!T$1,FALSE)</f>
        <v>8.6136377138703001E-3</v>
      </c>
      <c r="BC312" s="7">
        <f>VLOOKUP($H312,'[1]Unit factor_selected'!$F$3:$AC$346,'[1]Unit factor_selected'!U$1,FALSE)</f>
        <v>1.8263804873492769E-2</v>
      </c>
      <c r="BD312" s="7">
        <f>VLOOKUP($H312,'[1]Unit factor_selected'!$F$3:$AC$346,'[1]Unit factor_selected'!V$1,FALSE)</f>
        <v>1.2041369103710334E-5</v>
      </c>
      <c r="BE312" s="7">
        <f>VLOOKUP($H312,'[1]Unit factor_selected'!$F$3:$AC$346,'[1]Unit factor_selected'!W$1,FALSE)</f>
        <v>5.1752647425555532E-4</v>
      </c>
      <c r="BF312" s="7">
        <f>VLOOKUP($H312,'[1]Unit factor_selected'!$F$3:$AC$346,'[1]Unit factor_selected'!X$1,FALSE)</f>
        <v>9.5976832614757729E-5</v>
      </c>
      <c r="BG312" s="7">
        <f>VLOOKUP($H312,'[1]Unit factor_selected'!$F$3:$AC$346,'[1]Unit factor_selected'!Y$1,FALSE)</f>
        <v>1.0406939694266351E-4</v>
      </c>
      <c r="BH312" s="7">
        <f>VLOOKUP($H312,'[1]Unit factor_selected'!$F$3:$AC$346,'[1]Unit factor_selected'!Z$1,FALSE)</f>
        <v>1.4849161471338802E-7</v>
      </c>
      <c r="BI312" s="7">
        <f>VLOOKUP($H312,'[1]Unit factor_selected'!$F$3:$AC$346,'[1]Unit factor_selected'!AA$1,FALSE)</f>
        <v>1.9100570584220264E-4</v>
      </c>
      <c r="BJ312" s="5">
        <f>VLOOKUP($H312,'[1]Unit factor_selected'!$F$3:$AC$346,'[1]Unit factor_selected'!AB$1,FALSE)</f>
        <v>0.403963453734209</v>
      </c>
      <c r="BK312" s="77">
        <f>VLOOKUP($H312,'[1]Unit factor_selected'!$F$3:$AC$346,'[1]Unit factor_selected'!AC$1,FALSE)</f>
        <v>2.2325972022637624E-3</v>
      </c>
    </row>
    <row r="313" spans="2:63" x14ac:dyDescent="0.2">
      <c r="B313" s="61"/>
      <c r="C313" s="40"/>
      <c r="D313" s="78"/>
      <c r="E313" s="283" t="str">
        <f>[1]LCI!K34</f>
        <v>Sodium chloride</v>
      </c>
      <c r="F313" s="260" t="str">
        <f>'[1]Unit factor_selected'!D339</f>
        <v>market for sodium chloride, powder | sodium chloride, powder | Cutoff, U</v>
      </c>
      <c r="G313" s="80" t="str">
        <f>'[1]Unit factor_selected'!E339</f>
        <v>GLO</v>
      </c>
      <c r="H313" s="81" t="str">
        <f>'[1]Unit factor_selected'!F339</f>
        <v>e0db2502-e7ba-315f-86aa-df1f611577a5</v>
      </c>
      <c r="I313" s="82">
        <v>1</v>
      </c>
      <c r="J313" s="82">
        <f t="shared" ref="J313:J362" si="186">I313</f>
        <v>1</v>
      </c>
      <c r="K313" s="285">
        <v>0</v>
      </c>
      <c r="L313" s="286">
        <v>0</v>
      </c>
      <c r="M313" s="286">
        <v>0</v>
      </c>
      <c r="N313" s="286">
        <v>0</v>
      </c>
      <c r="O313" s="286">
        <v>0</v>
      </c>
      <c r="P313" s="286">
        <v>0</v>
      </c>
      <c r="Q313" s="262">
        <v>0</v>
      </c>
      <c r="R313" s="109">
        <f>'[1]EV proj_BAU'!AJ$81*[1]LCI!$L34</f>
        <v>2.4341591131967846</v>
      </c>
      <c r="S313" s="286">
        <v>0</v>
      </c>
      <c r="T313" s="286">
        <v>0</v>
      </c>
      <c r="U313" s="286">
        <v>0</v>
      </c>
      <c r="V313" s="286">
        <v>0</v>
      </c>
      <c r="W313" s="286">
        <v>0</v>
      </c>
      <c r="X313" s="286">
        <v>0</v>
      </c>
      <c r="Y313" s="262">
        <v>0</v>
      </c>
      <c r="Z313" s="159">
        <f>'[1]EV proj_BAU'!AK$81*[1]LCI!$L34</f>
        <v>4.1583800314106183</v>
      </c>
      <c r="AA313" s="88">
        <f>$I313*K313</f>
        <v>0</v>
      </c>
      <c r="AB313" s="89">
        <f t="shared" ref="AB313:AP342" si="187">$I313*L313</f>
        <v>0</v>
      </c>
      <c r="AC313" s="89">
        <f t="shared" si="187"/>
        <v>0</v>
      </c>
      <c r="AD313" s="89">
        <f t="shared" si="187"/>
        <v>0</v>
      </c>
      <c r="AE313" s="89">
        <f t="shared" si="187"/>
        <v>0</v>
      </c>
      <c r="AF313" s="89">
        <f t="shared" si="187"/>
        <v>0</v>
      </c>
      <c r="AG313" s="89">
        <f t="shared" si="187"/>
        <v>0</v>
      </c>
      <c r="AH313" s="35">
        <f t="shared" si="187"/>
        <v>2.4341591131967846</v>
      </c>
      <c r="AI313" s="89">
        <f t="shared" si="187"/>
        <v>0</v>
      </c>
      <c r="AJ313" s="89">
        <f t="shared" si="187"/>
        <v>0</v>
      </c>
      <c r="AK313" s="89">
        <f t="shared" si="187"/>
        <v>0</v>
      </c>
      <c r="AL313" s="89">
        <f t="shared" si="187"/>
        <v>0</v>
      </c>
      <c r="AM313" s="89">
        <f t="shared" si="187"/>
        <v>0</v>
      </c>
      <c r="AN313" s="89">
        <f t="shared" si="187"/>
        <v>0</v>
      </c>
      <c r="AO313" s="89">
        <f t="shared" si="187"/>
        <v>0</v>
      </c>
      <c r="AP313" s="153">
        <f t="shared" si="187"/>
        <v>4.1583800314106183</v>
      </c>
      <c r="AQ313" s="91" t="str">
        <f>VLOOKUP($H313,'[1]Unit factor_selected'!$F$3:$AC$346,'[1]Unit factor_selected'!H$1,FALSE)</f>
        <v>kg</v>
      </c>
      <c r="AR313" s="92">
        <f>VLOOKUP($H313,'[1]Unit factor_selected'!$F$3:$AC$346,'[1]Unit factor_selected'!J$1,FALSE)</f>
        <v>0.24204304028621301</v>
      </c>
      <c r="AS313" s="93">
        <f>VLOOKUP($H313,'[1]Unit factor_selected'!$F$3:$AC$346,'[1]Unit factor_selected'!K$1,FALSE)</f>
        <v>3.7331339042054901</v>
      </c>
      <c r="AT313" s="94">
        <f>VLOOKUP($H313,'[1]Unit factor_selected'!$F$3:$AC$346,'[1]Unit factor_selected'!L$1,FALSE)</f>
        <v>5.4499691175727001E-4</v>
      </c>
      <c r="AU313" s="95">
        <f>VLOOKUP($H313,'[1]Unit factor_selected'!$F$3:$AC$346,'[1]Unit factor_selected'!M$1,FALSE)</f>
        <v>6.1596538399595398E-2</v>
      </c>
      <c r="AV313" s="94">
        <f>VLOOKUP($H313,'[1]Unit factor_selected'!$F$3:$AC$346,'[1]Unit factor_selected'!N$1,FALSE)</f>
        <v>3.8060849518785897E-2</v>
      </c>
      <c r="AW313" s="94">
        <f>VLOOKUP($H313,'[1]Unit factor_selected'!$F$3:$AC$346,'[1]Unit factor_selected'!O$1,FALSE)</f>
        <v>1.2291495047192101E-4</v>
      </c>
      <c r="AX313" s="95">
        <f>VLOOKUP($H313,'[1]Unit factor_selected'!$F$3:$AC$346,'[1]Unit factor_selected'!P$1,FALSE)</f>
        <v>0.24520823640620401</v>
      </c>
      <c r="AY313" s="94">
        <f>VLOOKUP($H313,'[1]Unit factor_selected'!$F$3:$AC$346,'[1]Unit factor_selected'!Q$1,FALSE)</f>
        <v>3.4975346859362398E-2</v>
      </c>
      <c r="AZ313" s="95">
        <f>VLOOKUP($H313,'[1]Unit factor_selected'!$F$3:$AC$346,'[1]Unit factor_selected'!R$1,FALSE)</f>
        <v>0.68388329608306397</v>
      </c>
      <c r="BA313" s="94">
        <f>VLOOKUP($H313,'[1]Unit factor_selected'!$F$3:$AC$346,'[1]Unit factor_selected'!S$1,FALSE)</f>
        <v>2.3712036843619302E-2</v>
      </c>
      <c r="BB313" s="94">
        <f>VLOOKUP($H313,'[1]Unit factor_selected'!$F$3:$AC$346,'[1]Unit factor_selected'!T$1,FALSE)</f>
        <v>8.8115467414633109E-3</v>
      </c>
      <c r="BC313" s="94">
        <f>VLOOKUP($H313,'[1]Unit factor_selected'!$F$3:$AC$346,'[1]Unit factor_selected'!U$1,FALSE)</f>
        <v>4.96496633564927E-2</v>
      </c>
      <c r="BD313" s="94">
        <f>VLOOKUP($H313,'[1]Unit factor_selected'!$F$3:$AC$346,'[1]Unit factor_selected'!V$1,FALSE)</f>
        <v>3.7421953106076599E-5</v>
      </c>
      <c r="BE313" s="94">
        <f>VLOOKUP($H313,'[1]Unit factor_selected'!$F$3:$AC$346,'[1]Unit factor_selected'!W$1,FALSE)</f>
        <v>2.9271315757355798E-3</v>
      </c>
      <c r="BF313" s="94">
        <f>VLOOKUP($H313,'[1]Unit factor_selected'!$F$3:$AC$346,'[1]Unit factor_selected'!X$1,FALSE)</f>
        <v>7.6420719156315698E-4</v>
      </c>
      <c r="BG313" s="94">
        <f>VLOOKUP($H313,'[1]Unit factor_selected'!$F$3:$AC$346,'[1]Unit factor_selected'!Y$1,FALSE)</f>
        <v>7.7730145165344098E-4</v>
      </c>
      <c r="BH313" s="94">
        <f>VLOOKUP($H313,'[1]Unit factor_selected'!$F$3:$AC$346,'[1]Unit factor_selected'!Z$1,FALSE)</f>
        <v>1.0386326454565E-7</v>
      </c>
      <c r="BI313" s="94">
        <f>VLOOKUP($H313,'[1]Unit factor_selected'!$F$3:$AC$346,'[1]Unit factor_selected'!AA$1,FALSE)</f>
        <v>1.1187686083840101E-3</v>
      </c>
      <c r="BJ313" s="95">
        <f>VLOOKUP($H313,'[1]Unit factor_selected'!$F$3:$AC$346,'[1]Unit factor_selected'!AB$1,FALSE)</f>
        <v>3.5002549648966599</v>
      </c>
      <c r="BK313" s="96">
        <f>VLOOKUP($H313,'[1]Unit factor_selected'!$F$3:$AC$346,'[1]Unit factor_selected'!AC$1,FALSE)</f>
        <v>4.0635822239222796E-3</v>
      </c>
    </row>
    <row r="314" spans="2:63" x14ac:dyDescent="0.2">
      <c r="B314" s="61"/>
      <c r="C314" s="40" t="s">
        <v>43</v>
      </c>
      <c r="D314" s="43" t="str">
        <f>'[1]EV proj_BAU'!K84</f>
        <v>PP (kg)</v>
      </c>
      <c r="E314" s="307" t="str">
        <f>'[1]Unit factor_selected'!C4</f>
        <v>PP</v>
      </c>
      <c r="F314" s="97" t="str">
        <f>'[1]Unit factor_selected'!D4</f>
        <v>market for polypropylene, granulate | polypropylene, granulate | Cutoff, U</v>
      </c>
      <c r="G314" s="43" t="str">
        <f>'[1]Unit factor_selected'!E4</f>
        <v>GLO</v>
      </c>
      <c r="H314" s="44" t="str">
        <f>'[1]Unit factor_selected'!F4</f>
        <v>e5498542-19e1-3c0e-a4df-177961bf127d</v>
      </c>
      <c r="I314" s="45">
        <v>1</v>
      </c>
      <c r="J314" s="45">
        <f t="shared" si="186"/>
        <v>1</v>
      </c>
      <c r="K314" s="169">
        <f>'[1]EV proj_BAU'!R84</f>
        <v>0.71150400000000014</v>
      </c>
      <c r="L314" s="100">
        <f>'[1]EV proj_BAU'!S84</f>
        <v>0.85694400000000015</v>
      </c>
      <c r="M314" s="100">
        <f>'[1]EV proj_BAU'!T84</f>
        <v>0.63892800000000005</v>
      </c>
      <c r="N314" s="100">
        <f>'[1]EV proj_BAU'!U84</f>
        <v>1.1038679999999998</v>
      </c>
      <c r="O314" s="100">
        <f>'[1]EV proj_BAU'!V84</f>
        <v>0.80784000000000011</v>
      </c>
      <c r="P314" s="100">
        <f>'[1]EV proj_BAU'!W84</f>
        <v>0.63115199999999994</v>
      </c>
      <c r="Q314" s="100">
        <f>'[1]EV proj_BAU'!AF85</f>
        <v>4.5752957497328897</v>
      </c>
      <c r="R314" s="100">
        <f>'[1]EV proj_BAU'!AJ83</f>
        <v>7.3211113293021359</v>
      </c>
      <c r="S314" s="100">
        <f>'[1]EV proj_BAU'!X84</f>
        <v>1.353024</v>
      </c>
      <c r="T314" s="100">
        <f>'[1]EV proj_BAU'!Y84</f>
        <v>1.6299359999999998</v>
      </c>
      <c r="U314" s="100">
        <f>'[1]EV proj_BAU'!Z84</f>
        <v>1.2156479999999998</v>
      </c>
      <c r="V314" s="100">
        <f>'[1]EV proj_BAU'!AA84</f>
        <v>1.83978</v>
      </c>
      <c r="W314" s="100">
        <f>'[1]EV proj_BAU'!AB84</f>
        <v>1.5364799999999998</v>
      </c>
      <c r="X314" s="100">
        <f>'[1]EV proj_BAU'!AC84</f>
        <v>1.2000960000000003</v>
      </c>
      <c r="Y314" s="100">
        <f>'[1]EV proj_BAU'!AG85</f>
        <v>6.4281453779789759</v>
      </c>
      <c r="Z314" s="157">
        <f>'[1]EV proj_BAU'!AK83</f>
        <v>7.0807074328884729</v>
      </c>
      <c r="AA314" s="162">
        <f t="shared" ref="AA314:AP365" si="188">$I314*K314</f>
        <v>0.71150400000000014</v>
      </c>
      <c r="AB314" s="53">
        <f t="shared" si="187"/>
        <v>0.85694400000000015</v>
      </c>
      <c r="AC314" s="53">
        <f t="shared" si="187"/>
        <v>0.63892800000000005</v>
      </c>
      <c r="AD314" s="53">
        <f t="shared" si="187"/>
        <v>1.1038679999999998</v>
      </c>
      <c r="AE314" s="53">
        <f t="shared" si="187"/>
        <v>0.80784000000000011</v>
      </c>
      <c r="AF314" s="53">
        <f t="shared" si="187"/>
        <v>0.63115199999999994</v>
      </c>
      <c r="AG314" s="53">
        <f t="shared" si="187"/>
        <v>4.5752957497328897</v>
      </c>
      <c r="AH314" s="53">
        <f t="shared" si="187"/>
        <v>7.3211113293021359</v>
      </c>
      <c r="AI314" s="53">
        <f t="shared" si="187"/>
        <v>1.353024</v>
      </c>
      <c r="AJ314" s="53">
        <f t="shared" si="187"/>
        <v>1.6299359999999998</v>
      </c>
      <c r="AK314" s="53">
        <f t="shared" si="187"/>
        <v>1.2156479999999998</v>
      </c>
      <c r="AL314" s="53">
        <f t="shared" si="187"/>
        <v>1.83978</v>
      </c>
      <c r="AM314" s="53">
        <f t="shared" si="187"/>
        <v>1.5364799999999998</v>
      </c>
      <c r="AN314" s="53">
        <f t="shared" si="187"/>
        <v>1.2000960000000003</v>
      </c>
      <c r="AO314" s="53">
        <f t="shared" si="187"/>
        <v>6.4281453779789759</v>
      </c>
      <c r="AP314" s="130">
        <f t="shared" si="187"/>
        <v>7.0807074328884729</v>
      </c>
      <c r="AQ314" s="55" t="str">
        <f>VLOOKUP($H314,'[1]Unit factor_selected'!$F$3:$AC$346,'[1]Unit factor_selected'!H$1,FALSE)</f>
        <v>kg</v>
      </c>
      <c r="AR314" s="56">
        <f>VLOOKUP($H314,'[1]Unit factor_selected'!$F$3:$AC$346,'[1]Unit factor_selected'!J$1,FALSE)</f>
        <v>2.23494369321807</v>
      </c>
      <c r="AS314" s="57">
        <f>VLOOKUP($H314,'[1]Unit factor_selected'!$F$3:$AC$346,'[1]Unit factor_selected'!K$1,FALSE)</f>
        <v>81.481448471905907</v>
      </c>
      <c r="AT314" s="58">
        <f>VLOOKUP($H314,'[1]Unit factor_selected'!$F$3:$AC$346,'[1]Unit factor_selected'!L$1,FALSE)</f>
        <v>2.2866375198508301E-3</v>
      </c>
      <c r="AU314" s="59">
        <f>VLOOKUP($H314,'[1]Unit factor_selected'!$F$3:$AC$346,'[1]Unit factor_selected'!M$1,FALSE)</f>
        <v>1.7024856038729901</v>
      </c>
      <c r="AV314" s="58">
        <f>VLOOKUP($H314,'[1]Unit factor_selected'!$F$3:$AC$346,'[1]Unit factor_selected'!N$1,FALSE)</f>
        <v>5.28462364374832E-2</v>
      </c>
      <c r="AW314" s="58">
        <f>VLOOKUP($H314,'[1]Unit factor_selected'!$F$3:$AC$346,'[1]Unit factor_selected'!O$1,FALSE)</f>
        <v>3.56368992795698E-4</v>
      </c>
      <c r="AX314" s="59">
        <f>VLOOKUP($H314,'[1]Unit factor_selected'!$F$3:$AC$346,'[1]Unit factor_selected'!P$1,FALSE)</f>
        <v>2.3074736540857099</v>
      </c>
      <c r="AY314" s="58">
        <f>VLOOKUP($H314,'[1]Unit factor_selected'!$F$3:$AC$346,'[1]Unit factor_selected'!Q$1,FALSE)</f>
        <v>8.3031691942844696E-2</v>
      </c>
      <c r="AZ314" s="59">
        <f>VLOOKUP($H314,'[1]Unit factor_selected'!$F$3:$AC$346,'[1]Unit factor_selected'!R$1,FALSE)</f>
        <v>1.1241687728246801</v>
      </c>
      <c r="BA314" s="58">
        <f>VLOOKUP($H314,'[1]Unit factor_selected'!$F$3:$AC$346,'[1]Unit factor_selected'!S$1,FALSE)</f>
        <v>4.8431830502798603E-2</v>
      </c>
      <c r="BB314" s="58">
        <f>VLOOKUP($H314,'[1]Unit factor_selected'!$F$3:$AC$346,'[1]Unit factor_selected'!T$1,FALSE)</f>
        <v>1.17050273908111E-2</v>
      </c>
      <c r="BC314" s="58">
        <f>VLOOKUP($H314,'[1]Unit factor_selected'!$F$3:$AC$346,'[1]Unit factor_selected'!U$1,FALSE)</f>
        <v>7.0241823825083496E-2</v>
      </c>
      <c r="BD314" s="58">
        <f>VLOOKUP($H314,'[1]Unit factor_selected'!$F$3:$AC$346,'[1]Unit factor_selected'!V$1,FALSE)</f>
        <v>3.3595583652552699E-5</v>
      </c>
      <c r="BE314" s="58">
        <f>VLOOKUP($H314,'[1]Unit factor_selected'!$F$3:$AC$346,'[1]Unit factor_selected'!W$1,FALSE)</f>
        <v>4.3228785849813199E-3</v>
      </c>
      <c r="BF314" s="58">
        <f>VLOOKUP($H314,'[1]Unit factor_selected'!$F$3:$AC$346,'[1]Unit factor_selected'!X$1,FALSE)</f>
        <v>4.64117913642648E-3</v>
      </c>
      <c r="BG314" s="58">
        <f>VLOOKUP($H314,'[1]Unit factor_selected'!$F$3:$AC$346,'[1]Unit factor_selected'!Y$1,FALSE)</f>
        <v>4.95086520801492E-3</v>
      </c>
      <c r="BH314" s="58">
        <f>VLOOKUP($H314,'[1]Unit factor_selected'!$F$3:$AC$346,'[1]Unit factor_selected'!Z$1,FALSE)</f>
        <v>2.9874794216109799E-7</v>
      </c>
      <c r="BI314" s="58">
        <f>VLOOKUP($H314,'[1]Unit factor_selected'!$F$3:$AC$346,'[1]Unit factor_selected'!AA$1,FALSE)</f>
        <v>6.0076084856327998E-3</v>
      </c>
      <c r="BJ314" s="59">
        <f>VLOOKUP($H314,'[1]Unit factor_selected'!$F$3:$AC$346,'[1]Unit factor_selected'!AB$1,FALSE)</f>
        <v>4.7893358617690902</v>
      </c>
      <c r="BK314" s="60">
        <f>VLOOKUP($H314,'[1]Unit factor_selected'!$F$3:$AC$346,'[1]Unit factor_selected'!AC$1,FALSE)</f>
        <v>2.0609312972062501E-2</v>
      </c>
    </row>
    <row r="315" spans="2:63" x14ac:dyDescent="0.2">
      <c r="B315" s="61"/>
      <c r="C315" s="40"/>
      <c r="D315" s="64" t="str">
        <f>'[1]EV proj_BAU'!K85</f>
        <v>PE (kg)</v>
      </c>
      <c r="E315" s="230" t="str">
        <f>'[1]Unit factor_selected'!C5</f>
        <v>PE</v>
      </c>
      <c r="F315" s="102" t="str">
        <f>'[1]Unit factor_selected'!D5</f>
        <v>market for polyethylene, low density, granulate | polyethylene, low density, granulate | Cutoff</v>
      </c>
      <c r="G315" s="64" t="str">
        <f>'[1]Unit factor_selected'!E5</f>
        <v>GLO</v>
      </c>
      <c r="H315" s="3" t="str">
        <f>'[1]Unit factor_selected'!F5</f>
        <v>cc876a94-6b4d-3546-819c-cff6374e0e8a</v>
      </c>
      <c r="I315" s="65">
        <v>1</v>
      </c>
      <c r="J315" s="65">
        <f t="shared" si="186"/>
        <v>1</v>
      </c>
      <c r="K315" s="206">
        <f>'[1]EV proj_BAU'!R85</f>
        <v>0.17787600000000003</v>
      </c>
      <c r="L315" s="104">
        <f>'[1]EV proj_BAU'!S85</f>
        <v>0.21423600000000001</v>
      </c>
      <c r="M315" s="104">
        <f>'[1]EV proj_BAU'!T85</f>
        <v>0.15973200000000001</v>
      </c>
      <c r="N315" s="104">
        <f>'[1]EV proj_BAU'!U85</f>
        <v>0.27596699999999996</v>
      </c>
      <c r="O315" s="104">
        <f>'[1]EV proj_BAU'!V85</f>
        <v>0.20196000000000003</v>
      </c>
      <c r="P315" s="104">
        <f>'[1]EV proj_BAU'!W85</f>
        <v>0.15778799999999998</v>
      </c>
      <c r="Q315" s="104">
        <f>'[1]EV proj_BAU'!AF86</f>
        <v>1.1438239374332224</v>
      </c>
      <c r="R315" s="104">
        <f>'[1]EV proj_BAU'!AJ84</f>
        <v>1.830277832325534</v>
      </c>
      <c r="S315" s="104">
        <f>'[1]EV proj_BAU'!X85</f>
        <v>0.338256</v>
      </c>
      <c r="T315" s="104">
        <f>'[1]EV proj_BAU'!Y85</f>
        <v>0.40748399999999996</v>
      </c>
      <c r="U315" s="104">
        <f>'[1]EV proj_BAU'!Z85</f>
        <v>0.30391199999999996</v>
      </c>
      <c r="V315" s="104">
        <f>'[1]EV proj_BAU'!AA85</f>
        <v>0.45994500000000005</v>
      </c>
      <c r="W315" s="104">
        <f>'[1]EV proj_BAU'!AB85</f>
        <v>0.38411999999999996</v>
      </c>
      <c r="X315" s="104">
        <f>'[1]EV proj_BAU'!AC85</f>
        <v>0.30002400000000007</v>
      </c>
      <c r="Y315" s="104">
        <f>'[1]EV proj_BAU'!AG86</f>
        <v>1.607036344494744</v>
      </c>
      <c r="Z315" s="158">
        <f>'[1]EV proj_BAU'!AK84</f>
        <v>1.7701768582221182</v>
      </c>
      <c r="AA315" s="165">
        <f t="shared" si="188"/>
        <v>0.17787600000000003</v>
      </c>
      <c r="AB315" s="73">
        <f t="shared" si="187"/>
        <v>0.21423600000000001</v>
      </c>
      <c r="AC315" s="73">
        <f t="shared" si="187"/>
        <v>0.15973200000000001</v>
      </c>
      <c r="AD315" s="73">
        <f t="shared" si="187"/>
        <v>0.27596699999999996</v>
      </c>
      <c r="AE315" s="73">
        <f t="shared" si="187"/>
        <v>0.20196000000000003</v>
      </c>
      <c r="AF315" s="73">
        <f t="shared" si="187"/>
        <v>0.15778799999999998</v>
      </c>
      <c r="AG315" s="73">
        <f t="shared" si="187"/>
        <v>1.1438239374332224</v>
      </c>
      <c r="AH315" s="73">
        <f t="shared" si="187"/>
        <v>1.830277832325534</v>
      </c>
      <c r="AI315" s="73">
        <f t="shared" si="187"/>
        <v>0.338256</v>
      </c>
      <c r="AJ315" s="73">
        <f t="shared" si="187"/>
        <v>0.40748399999999996</v>
      </c>
      <c r="AK315" s="73">
        <f t="shared" si="187"/>
        <v>0.30391199999999996</v>
      </c>
      <c r="AL315" s="73">
        <f t="shared" si="187"/>
        <v>0.45994500000000005</v>
      </c>
      <c r="AM315" s="73">
        <f t="shared" si="187"/>
        <v>0.38411999999999996</v>
      </c>
      <c r="AN315" s="73">
        <f t="shared" si="187"/>
        <v>0.30002400000000007</v>
      </c>
      <c r="AO315" s="73">
        <f t="shared" si="187"/>
        <v>1.607036344494744</v>
      </c>
      <c r="AP315" s="140">
        <f t="shared" si="187"/>
        <v>1.7701768582221182</v>
      </c>
      <c r="AQ315" s="75" t="str">
        <f>VLOOKUP($H315,'[1]Unit factor_selected'!$F$3:$AC$346,'[1]Unit factor_selected'!H$1,FALSE)</f>
        <v>kg</v>
      </c>
      <c r="AR315" s="76">
        <f>VLOOKUP($H315,'[1]Unit factor_selected'!$F$3:$AC$346,'[1]Unit factor_selected'!J$1,FALSE)</f>
        <v>2.3596340899758199</v>
      </c>
      <c r="AS315" s="6">
        <f>VLOOKUP($H315,'[1]Unit factor_selected'!$F$3:$AC$346,'[1]Unit factor_selected'!K$1,FALSE)</f>
        <v>82.383005521228199</v>
      </c>
      <c r="AT315" s="7">
        <f>VLOOKUP($H315,'[1]Unit factor_selected'!$F$3:$AC$346,'[1]Unit factor_selected'!L$1,FALSE)</f>
        <v>2.8135851272617402E-3</v>
      </c>
      <c r="AU315" s="5">
        <f>VLOOKUP($H315,'[1]Unit factor_selected'!$F$3:$AC$346,'[1]Unit factor_selected'!M$1,FALSE)</f>
        <v>1.68758208146249</v>
      </c>
      <c r="AV315" s="7">
        <f>VLOOKUP($H315,'[1]Unit factor_selected'!$F$3:$AC$346,'[1]Unit factor_selected'!N$1,FALSE)</f>
        <v>5.9748525128704898E-2</v>
      </c>
      <c r="AW315" s="7">
        <f>VLOOKUP($H315,'[1]Unit factor_selected'!$F$3:$AC$346,'[1]Unit factor_selected'!O$1,FALSE)</f>
        <v>4.6896476715302198E-4</v>
      </c>
      <c r="AX315" s="5">
        <f>VLOOKUP($H315,'[1]Unit factor_selected'!$F$3:$AC$346,'[1]Unit factor_selected'!P$1,FALSE)</f>
        <v>2.4305716328856</v>
      </c>
      <c r="AY315" s="7">
        <f>VLOOKUP($H315,'[1]Unit factor_selected'!$F$3:$AC$346,'[1]Unit factor_selected'!Q$1,FALSE)</f>
        <v>8.8407852431756598E-2</v>
      </c>
      <c r="AZ315" s="5">
        <f>VLOOKUP($H315,'[1]Unit factor_selected'!$F$3:$AC$346,'[1]Unit factor_selected'!R$1,FALSE)</f>
        <v>1.3113528800535601</v>
      </c>
      <c r="BA315" s="7">
        <f>VLOOKUP($H315,'[1]Unit factor_selected'!$F$3:$AC$346,'[1]Unit factor_selected'!S$1,FALSE)</f>
        <v>0.10186673802077301</v>
      </c>
      <c r="BB315" s="7">
        <f>VLOOKUP($H315,'[1]Unit factor_selected'!$F$3:$AC$346,'[1]Unit factor_selected'!T$1,FALSE)</f>
        <v>1.3762339737442E-2</v>
      </c>
      <c r="BC315" s="7">
        <f>VLOOKUP($H315,'[1]Unit factor_selected'!$F$3:$AC$346,'[1]Unit factor_selected'!U$1,FALSE)</f>
        <v>7.9082577423397304E-2</v>
      </c>
      <c r="BD315" s="7">
        <f>VLOOKUP($H315,'[1]Unit factor_selected'!$F$3:$AC$346,'[1]Unit factor_selected'!V$1,FALSE)</f>
        <v>5.1919972611784401E-5</v>
      </c>
      <c r="BE315" s="7">
        <f>VLOOKUP($H315,'[1]Unit factor_selected'!$F$3:$AC$346,'[1]Unit factor_selected'!W$1,FALSE)</f>
        <v>4.15603713727243E-3</v>
      </c>
      <c r="BF315" s="7">
        <f>VLOOKUP($H315,'[1]Unit factor_selected'!$F$3:$AC$346,'[1]Unit factor_selected'!X$1,FALSE)</f>
        <v>5.6073408412813403E-3</v>
      </c>
      <c r="BG315" s="7">
        <f>VLOOKUP($H315,'[1]Unit factor_selected'!$F$3:$AC$346,'[1]Unit factor_selected'!Y$1,FALSE)</f>
        <v>6.20576406180306E-3</v>
      </c>
      <c r="BH315" s="7">
        <f>VLOOKUP($H315,'[1]Unit factor_selected'!$F$3:$AC$346,'[1]Unit factor_selected'!Z$1,FALSE)</f>
        <v>4.0280552604152798E-7</v>
      </c>
      <c r="BI315" s="7">
        <f>VLOOKUP($H315,'[1]Unit factor_selected'!$F$3:$AC$346,'[1]Unit factor_selected'!AA$1,FALSE)</f>
        <v>6.4868254446924199E-3</v>
      </c>
      <c r="BJ315" s="5">
        <f>VLOOKUP($H315,'[1]Unit factor_selected'!$F$3:$AC$346,'[1]Unit factor_selected'!AB$1,FALSE)</f>
        <v>4.9341071134194401</v>
      </c>
      <c r="BK315" s="77">
        <f>VLOOKUP($H315,'[1]Unit factor_selected'!$F$3:$AC$346,'[1]Unit factor_selected'!AC$1,FALSE)</f>
        <v>3.18738534461874E-2</v>
      </c>
    </row>
    <row r="316" spans="2:63" x14ac:dyDescent="0.2">
      <c r="B316" s="61"/>
      <c r="C316" s="40"/>
      <c r="D316" s="80" t="str">
        <f>E316</f>
        <v>Injection moulding</v>
      </c>
      <c r="E316" s="231" t="str">
        <f>'[1]Unit factor_selected'!C7</f>
        <v>Injection moulding</v>
      </c>
      <c r="F316" s="106" t="str">
        <f>'[1]Unit factor_selected'!D7</f>
        <v>market for injection moulding | injection moulding | Cutoff</v>
      </c>
      <c r="G316" s="80" t="str">
        <f>'[1]Unit factor_selected'!E7</f>
        <v>GLO</v>
      </c>
      <c r="H316" s="81" t="str">
        <f>'[1]Unit factor_selected'!F7</f>
        <v>399adda9-8de6-37fe-b1f7-11dfe95a6c31</v>
      </c>
      <c r="I316" s="82">
        <v>1</v>
      </c>
      <c r="J316" s="82">
        <f t="shared" si="186"/>
        <v>1</v>
      </c>
      <c r="K316" s="209">
        <f>SUM(K314:K315)</f>
        <v>0.88938000000000017</v>
      </c>
      <c r="L316" s="109">
        <f>SUM(L314:L315)</f>
        <v>1.0711800000000002</v>
      </c>
      <c r="M316" s="109">
        <f t="shared" ref="M316:R316" si="189">SUM(M314:M315)</f>
        <v>0.79866000000000004</v>
      </c>
      <c r="N316" s="109">
        <f t="shared" si="189"/>
        <v>1.3798349999999999</v>
      </c>
      <c r="O316" s="109">
        <f t="shared" si="189"/>
        <v>1.0098000000000003</v>
      </c>
      <c r="P316" s="109">
        <f t="shared" si="189"/>
        <v>0.78893999999999997</v>
      </c>
      <c r="Q316" s="109">
        <f t="shared" si="189"/>
        <v>5.7191196871661116</v>
      </c>
      <c r="R316" s="109">
        <f t="shared" si="189"/>
        <v>9.1513891616276695</v>
      </c>
      <c r="S316" s="109">
        <f>SUM(S314:S315)</f>
        <v>1.6912799999999999</v>
      </c>
      <c r="T316" s="109">
        <f>SUM(T314:T315)</f>
        <v>2.03742</v>
      </c>
      <c r="U316" s="109">
        <f t="shared" ref="U316:X316" si="190">SUM(U314:U315)</f>
        <v>1.5195599999999998</v>
      </c>
      <c r="V316" s="109">
        <f t="shared" si="190"/>
        <v>2.299725</v>
      </c>
      <c r="W316" s="109">
        <f t="shared" si="190"/>
        <v>1.9205999999999999</v>
      </c>
      <c r="X316" s="109">
        <f t="shared" si="190"/>
        <v>1.5001200000000003</v>
      </c>
      <c r="Y316" s="109">
        <f>SUM(Y314:Y315)</f>
        <v>8.0351817224737196</v>
      </c>
      <c r="Z316" s="159">
        <f>SUM(Z314:Z315)</f>
        <v>8.8508842911105905</v>
      </c>
      <c r="AA316" s="168">
        <f t="shared" si="188"/>
        <v>0.88938000000000017</v>
      </c>
      <c r="AB316" s="35">
        <f t="shared" si="187"/>
        <v>1.0711800000000002</v>
      </c>
      <c r="AC316" s="35">
        <f t="shared" si="187"/>
        <v>0.79866000000000004</v>
      </c>
      <c r="AD316" s="35">
        <f t="shared" si="187"/>
        <v>1.3798349999999999</v>
      </c>
      <c r="AE316" s="35">
        <f t="shared" si="187"/>
        <v>1.0098000000000003</v>
      </c>
      <c r="AF316" s="35">
        <f t="shared" si="187"/>
        <v>0.78893999999999997</v>
      </c>
      <c r="AG316" s="35">
        <f t="shared" si="187"/>
        <v>5.7191196871661116</v>
      </c>
      <c r="AH316" s="35">
        <f t="shared" si="187"/>
        <v>9.1513891616276695</v>
      </c>
      <c r="AI316" s="35">
        <f t="shared" si="187"/>
        <v>1.6912799999999999</v>
      </c>
      <c r="AJ316" s="35">
        <f t="shared" si="187"/>
        <v>2.03742</v>
      </c>
      <c r="AK316" s="35">
        <f t="shared" si="187"/>
        <v>1.5195599999999998</v>
      </c>
      <c r="AL316" s="35">
        <f t="shared" si="187"/>
        <v>2.299725</v>
      </c>
      <c r="AM316" s="35">
        <f t="shared" si="187"/>
        <v>1.9205999999999999</v>
      </c>
      <c r="AN316" s="35">
        <f t="shared" si="187"/>
        <v>1.5001200000000003</v>
      </c>
      <c r="AO316" s="35">
        <f t="shared" si="187"/>
        <v>8.0351817224737196</v>
      </c>
      <c r="AP316" s="153">
        <f t="shared" si="187"/>
        <v>8.8508842911105905</v>
      </c>
      <c r="AQ316" s="91" t="str">
        <f>VLOOKUP($H316,'[1]Unit factor_selected'!$F$3:$AC$346,'[1]Unit factor_selected'!H$1,FALSE)</f>
        <v>kg</v>
      </c>
      <c r="AR316" s="92">
        <f>VLOOKUP($H316,'[1]Unit factor_selected'!$F$3:$AC$346,'[1]Unit factor_selected'!J$1,FALSE)</f>
        <v>1.08257337726851</v>
      </c>
      <c r="AS316" s="93">
        <f>VLOOKUP($H316,'[1]Unit factor_selected'!$F$3:$AC$346,'[1]Unit factor_selected'!K$1,FALSE)</f>
        <v>23.4537692443262</v>
      </c>
      <c r="AT316" s="94">
        <f>VLOOKUP($H316,'[1]Unit factor_selected'!$F$3:$AC$346,'[1]Unit factor_selected'!L$1,FALSE)</f>
        <v>1.8380134150944201E-3</v>
      </c>
      <c r="AU316" s="95">
        <f>VLOOKUP($H316,'[1]Unit factor_selected'!$F$3:$AC$346,'[1]Unit factor_selected'!M$1,FALSE)</f>
        <v>0.375452624109542</v>
      </c>
      <c r="AV316" s="94">
        <f>VLOOKUP($H316,'[1]Unit factor_selected'!$F$3:$AC$346,'[1]Unit factor_selected'!N$1,FALSE)</f>
        <v>2.9352423943778499E-2</v>
      </c>
      <c r="AW316" s="94">
        <f>VLOOKUP($H316,'[1]Unit factor_selected'!$F$3:$AC$346,'[1]Unit factor_selected'!O$1,FALSE)</f>
        <v>4.0514162107794599E-4</v>
      </c>
      <c r="AX316" s="95">
        <f>VLOOKUP($H316,'[1]Unit factor_selected'!$F$3:$AC$346,'[1]Unit factor_selected'!P$1,FALSE)</f>
        <v>1.1001620728835799</v>
      </c>
      <c r="AY316" s="94">
        <f>VLOOKUP($H316,'[1]Unit factor_selected'!$F$3:$AC$346,'[1]Unit factor_selected'!Q$1,FALSE)</f>
        <v>4.8827947603215002E-2</v>
      </c>
      <c r="AZ316" s="95">
        <f>VLOOKUP($H316,'[1]Unit factor_selected'!$F$3:$AC$346,'[1]Unit factor_selected'!R$1,FALSE)</f>
        <v>0.76984399033446105</v>
      </c>
      <c r="BA316" s="94">
        <f>VLOOKUP($H316,'[1]Unit factor_selected'!$F$3:$AC$346,'[1]Unit factor_selected'!S$1,FALSE)</f>
        <v>0.16694061508031599</v>
      </c>
      <c r="BB316" s="94">
        <f>VLOOKUP($H316,'[1]Unit factor_selected'!$F$3:$AC$346,'[1]Unit factor_selected'!T$1,FALSE)</f>
        <v>5.8969066700152901E-2</v>
      </c>
      <c r="BC316" s="94">
        <f>VLOOKUP($H316,'[1]Unit factor_selected'!$F$3:$AC$346,'[1]Unit factor_selected'!U$1,FALSE)</f>
        <v>3.90857125228374E-2</v>
      </c>
      <c r="BD316" s="94">
        <f>VLOOKUP($H316,'[1]Unit factor_selected'!$F$3:$AC$346,'[1]Unit factor_selected'!V$1,FALSE)</f>
        <v>4.0488048910261803E-5</v>
      </c>
      <c r="BE316" s="94">
        <f>VLOOKUP($H316,'[1]Unit factor_selected'!$F$3:$AC$346,'[1]Unit factor_selected'!W$1,FALSE)</f>
        <v>3.20075259474878E-3</v>
      </c>
      <c r="BF316" s="94">
        <f>VLOOKUP($H316,'[1]Unit factor_selected'!$F$3:$AC$346,'[1]Unit factor_selected'!X$1,FALSE)</f>
        <v>1.9769981832578002E-3</v>
      </c>
      <c r="BG316" s="94">
        <f>VLOOKUP($H316,'[1]Unit factor_selected'!$F$3:$AC$346,'[1]Unit factor_selected'!Y$1,FALSE)</f>
        <v>2.0646115790421502E-3</v>
      </c>
      <c r="BH316" s="94">
        <f>VLOOKUP($H316,'[1]Unit factor_selected'!$F$3:$AC$346,'[1]Unit factor_selected'!Z$1,FALSE)</f>
        <v>4.6680409880260201E-7</v>
      </c>
      <c r="BI316" s="94">
        <f>VLOOKUP($H316,'[1]Unit factor_selected'!$F$3:$AC$346,'[1]Unit factor_selected'!AA$1,FALSE)</f>
        <v>2.99154629397809E-3</v>
      </c>
      <c r="BJ316" s="95">
        <f>VLOOKUP($H316,'[1]Unit factor_selected'!$F$3:$AC$346,'[1]Unit factor_selected'!AB$1,FALSE)</f>
        <v>1.46202064752443</v>
      </c>
      <c r="BK316" s="96">
        <f>VLOOKUP($H316,'[1]Unit factor_selected'!$F$3:$AC$346,'[1]Unit factor_selected'!AC$1,FALSE)</f>
        <v>1.3207061518138901E-2</v>
      </c>
    </row>
    <row r="317" spans="2:63" x14ac:dyDescent="0.2">
      <c r="B317" s="61"/>
      <c r="C317" s="40" t="s">
        <v>44</v>
      </c>
      <c r="D317" s="39" t="str">
        <f>'[1]EV proj_BAU'!K86</f>
        <v>Al (kg)</v>
      </c>
      <c r="E317" s="307" t="str">
        <f>F317</f>
        <v>Al production</v>
      </c>
      <c r="F317" s="97" t="str">
        <f>F160</f>
        <v>Al production</v>
      </c>
      <c r="G317" s="43" t="str">
        <f>[1]Use!C50</f>
        <v>GLO</v>
      </c>
      <c r="H317" s="44"/>
      <c r="I317" s="45">
        <v>1</v>
      </c>
      <c r="J317" s="45">
        <f t="shared" si="186"/>
        <v>1</v>
      </c>
      <c r="K317" s="169">
        <f>'[1]EV proj_BAU'!R86</f>
        <v>1.3199999999999998</v>
      </c>
      <c r="L317" s="100">
        <f>'[1]EV proj_BAU'!S86</f>
        <v>1.3440000000000001</v>
      </c>
      <c r="M317" s="100">
        <f>'[1]EV proj_BAU'!T86</f>
        <v>1.296</v>
      </c>
      <c r="N317" s="100">
        <f>'[1]EV proj_BAU'!U86</f>
        <v>9.3800000000000008E-2</v>
      </c>
      <c r="O317" s="100">
        <f>'[1]EV proj_BAU'!V86</f>
        <v>1.3199999999999998</v>
      </c>
      <c r="P317" s="100">
        <f>'[1]EV proj_BAU'!W86</f>
        <v>1.296</v>
      </c>
      <c r="Q317" s="100">
        <f>'[1]EV proj_BAU'!AF87</f>
        <v>1.9494794761839793</v>
      </c>
      <c r="R317" s="100">
        <f>'[1]EV proj_BAU'!AJ85</f>
        <v>1.8572374800985942</v>
      </c>
      <c r="S317" s="100">
        <f>'[1]EV proj_BAU'!X86</f>
        <v>1.9679999999999997</v>
      </c>
      <c r="T317" s="100">
        <f>'[1]EV proj_BAU'!Y86</f>
        <v>1.9679999999999997</v>
      </c>
      <c r="U317" s="100">
        <f>'[1]EV proj_BAU'!Z86</f>
        <v>1.92</v>
      </c>
      <c r="V317" s="100">
        <f>'[1]EV proj_BAU'!AA86</f>
        <v>0.33500000000000002</v>
      </c>
      <c r="W317" s="100">
        <f>'[1]EV proj_BAU'!AB86</f>
        <v>1.944</v>
      </c>
      <c r="X317" s="100">
        <f>'[1]EV proj_BAU'!AC86</f>
        <v>1.92</v>
      </c>
      <c r="Y317" s="100">
        <f>'[1]EV proj_BAU'!AG87</f>
        <v>2.7636493184761006</v>
      </c>
      <c r="Z317" s="157">
        <f>'[1]EV proj_BAU'!AK85</f>
        <v>2.4361095773249706</v>
      </c>
      <c r="AA317" s="162">
        <f t="shared" si="188"/>
        <v>1.3199999999999998</v>
      </c>
      <c r="AB317" s="53">
        <f t="shared" si="187"/>
        <v>1.3440000000000001</v>
      </c>
      <c r="AC317" s="53">
        <f t="shared" si="187"/>
        <v>1.296</v>
      </c>
      <c r="AD317" s="53">
        <f t="shared" si="187"/>
        <v>9.3800000000000008E-2</v>
      </c>
      <c r="AE317" s="53">
        <f t="shared" si="187"/>
        <v>1.3199999999999998</v>
      </c>
      <c r="AF317" s="53">
        <f t="shared" si="187"/>
        <v>1.296</v>
      </c>
      <c r="AG317" s="53">
        <f t="shared" si="187"/>
        <v>1.9494794761839793</v>
      </c>
      <c r="AH317" s="53">
        <f t="shared" si="187"/>
        <v>1.8572374800985942</v>
      </c>
      <c r="AI317" s="53">
        <f t="shared" si="187"/>
        <v>1.9679999999999997</v>
      </c>
      <c r="AJ317" s="53">
        <f t="shared" si="187"/>
        <v>1.9679999999999997</v>
      </c>
      <c r="AK317" s="53">
        <f t="shared" si="187"/>
        <v>1.92</v>
      </c>
      <c r="AL317" s="53">
        <f t="shared" si="187"/>
        <v>0.33500000000000002</v>
      </c>
      <c r="AM317" s="53">
        <f t="shared" si="187"/>
        <v>1.944</v>
      </c>
      <c r="AN317" s="53">
        <f t="shared" si="187"/>
        <v>1.92</v>
      </c>
      <c r="AO317" s="53">
        <f t="shared" si="187"/>
        <v>2.7636493184761006</v>
      </c>
      <c r="AP317" s="130">
        <f t="shared" si="187"/>
        <v>2.4361095773249706</v>
      </c>
      <c r="AQ317" s="55" t="s">
        <v>24</v>
      </c>
      <c r="AR317" s="56">
        <f>[1]Use!Z50</f>
        <v>12.54836030346066</v>
      </c>
      <c r="AS317" s="57">
        <f>[1]Use!AA50</f>
        <v>142.13870825748936</v>
      </c>
      <c r="AT317" s="58">
        <f>[1]Use!AB50</f>
        <v>2.589802576790794E-2</v>
      </c>
      <c r="AU317" s="59">
        <f>[1]Use!AC50</f>
        <v>2.7011688042218522</v>
      </c>
      <c r="AV317" s="58">
        <f>[1]Use!AD50</f>
        <v>2.9471285946893615</v>
      </c>
      <c r="AW317" s="58">
        <f>[1]Use!AE50</f>
        <v>4.2174102218652939E-3</v>
      </c>
      <c r="AX317" s="59">
        <f>[1]Use!AF50</f>
        <v>12.826904667097521</v>
      </c>
      <c r="AY317" s="58">
        <f>[1]Use!AG50</f>
        <v>2.5967536099938595</v>
      </c>
      <c r="AZ317" s="59">
        <f>[1]Use!AH50</f>
        <v>14.507062903018689</v>
      </c>
      <c r="BA317" s="58">
        <f>[1]Use!AI50</f>
        <v>0.23683031992535969</v>
      </c>
      <c r="BB317" s="58">
        <f>[1]Use!AJ50</f>
        <v>4.3456440902436104E-2</v>
      </c>
      <c r="BC317" s="58">
        <f>[1]Use!AK50</f>
        <v>3.5948863309681407</v>
      </c>
      <c r="BD317" s="58">
        <f>[1]Use!AL50</f>
        <v>2.884176584969054E-4</v>
      </c>
      <c r="BE317" s="58">
        <f>[1]Use!AM50</f>
        <v>0.16269296586159906</v>
      </c>
      <c r="BF317" s="58">
        <f>[1]Use!AN50</f>
        <v>3.2820826850715926E-2</v>
      </c>
      <c r="BG317" s="58">
        <f>[1]Use!AO50</f>
        <v>3.3026421338076158E-2</v>
      </c>
      <c r="BH317" s="58">
        <f>[1]Use!AP50</f>
        <v>3.0186772467912425E-6</v>
      </c>
      <c r="BI317" s="58">
        <f>[1]Use!AQ50</f>
        <v>5.851864366029072E-2</v>
      </c>
      <c r="BJ317" s="59">
        <f>[1]Use!AR50</f>
        <v>26.858876634887132</v>
      </c>
      <c r="BK317" s="60">
        <f>[1]Use!AS50</f>
        <v>7.6564377613802331E-2</v>
      </c>
    </row>
    <row r="318" spans="2:63" x14ac:dyDescent="0.2">
      <c r="B318" s="61"/>
      <c r="C318" s="40"/>
      <c r="D318" s="78"/>
      <c r="E318" s="231" t="str">
        <f>'[1]Unit factor_selected'!C55</f>
        <v>Sheet rolling, Al</v>
      </c>
      <c r="F318" s="106" t="str">
        <f>'[1]Unit factor_selected'!D55</f>
        <v>market for sheet rolling, aluminium | sheet rolling, aluminium | Cutoff</v>
      </c>
      <c r="G318" s="80" t="str">
        <f>'[1]Unit factor_selected'!E55</f>
        <v>GLO</v>
      </c>
      <c r="H318" s="81" t="str">
        <f>'[1]Unit factor_selected'!F55</f>
        <v>edfb7f89-90e9-31b5-90b8-873e79c3ee29</v>
      </c>
      <c r="I318" s="82">
        <v>1</v>
      </c>
      <c r="J318" s="82">
        <f t="shared" si="186"/>
        <v>1</v>
      </c>
      <c r="K318" s="209">
        <f>K317</f>
        <v>1.3199999999999998</v>
      </c>
      <c r="L318" s="109">
        <f>L317</f>
        <v>1.3440000000000001</v>
      </c>
      <c r="M318" s="109">
        <f t="shared" ref="M318:R318" si="191">M317</f>
        <v>1.296</v>
      </c>
      <c r="N318" s="109">
        <f t="shared" si="191"/>
        <v>9.3800000000000008E-2</v>
      </c>
      <c r="O318" s="109">
        <f t="shared" si="191"/>
        <v>1.3199999999999998</v>
      </c>
      <c r="P318" s="109">
        <f t="shared" si="191"/>
        <v>1.296</v>
      </c>
      <c r="Q318" s="109">
        <f t="shared" si="191"/>
        <v>1.9494794761839793</v>
      </c>
      <c r="R318" s="109">
        <f t="shared" si="191"/>
        <v>1.8572374800985942</v>
      </c>
      <c r="S318" s="109">
        <f>S317</f>
        <v>1.9679999999999997</v>
      </c>
      <c r="T318" s="109">
        <f>T317</f>
        <v>1.9679999999999997</v>
      </c>
      <c r="U318" s="109">
        <f t="shared" ref="U318:Z318" si="192">U317</f>
        <v>1.92</v>
      </c>
      <c r="V318" s="109">
        <f t="shared" si="192"/>
        <v>0.33500000000000002</v>
      </c>
      <c r="W318" s="109">
        <f t="shared" si="192"/>
        <v>1.944</v>
      </c>
      <c r="X318" s="109">
        <f t="shared" si="192"/>
        <v>1.92</v>
      </c>
      <c r="Y318" s="109">
        <f t="shared" si="192"/>
        <v>2.7636493184761006</v>
      </c>
      <c r="Z318" s="159">
        <f t="shared" si="192"/>
        <v>2.4361095773249706</v>
      </c>
      <c r="AA318" s="168">
        <f t="shared" si="188"/>
        <v>1.3199999999999998</v>
      </c>
      <c r="AB318" s="35">
        <f t="shared" si="187"/>
        <v>1.3440000000000001</v>
      </c>
      <c r="AC318" s="35">
        <f t="shared" si="187"/>
        <v>1.296</v>
      </c>
      <c r="AD318" s="35">
        <f t="shared" si="187"/>
        <v>9.3800000000000008E-2</v>
      </c>
      <c r="AE318" s="35">
        <f t="shared" si="187"/>
        <v>1.3199999999999998</v>
      </c>
      <c r="AF318" s="35">
        <f t="shared" si="187"/>
        <v>1.296</v>
      </c>
      <c r="AG318" s="35">
        <f t="shared" si="187"/>
        <v>1.9494794761839793</v>
      </c>
      <c r="AH318" s="35">
        <f t="shared" si="187"/>
        <v>1.8572374800985942</v>
      </c>
      <c r="AI318" s="35">
        <f t="shared" si="187"/>
        <v>1.9679999999999997</v>
      </c>
      <c r="AJ318" s="35">
        <f t="shared" si="187"/>
        <v>1.9679999999999997</v>
      </c>
      <c r="AK318" s="35">
        <f t="shared" si="187"/>
        <v>1.92</v>
      </c>
      <c r="AL318" s="35">
        <f t="shared" si="187"/>
        <v>0.33500000000000002</v>
      </c>
      <c r="AM318" s="35">
        <f t="shared" si="187"/>
        <v>1.944</v>
      </c>
      <c r="AN318" s="35">
        <f t="shared" si="187"/>
        <v>1.92</v>
      </c>
      <c r="AO318" s="35">
        <f t="shared" si="187"/>
        <v>2.7636493184761006</v>
      </c>
      <c r="AP318" s="153">
        <f t="shared" si="187"/>
        <v>2.4361095773249706</v>
      </c>
      <c r="AQ318" s="91" t="str">
        <f>VLOOKUP($H318,'[1]Unit factor_selected'!$F$3:$AC$346,'[1]Unit factor_selected'!H$1,FALSE)</f>
        <v>kg</v>
      </c>
      <c r="AR318" s="92">
        <f>VLOOKUP($H318,'[1]Unit factor_selected'!$F$3:$AC$346,'[1]Unit factor_selected'!J$1,FALSE)</f>
        <v>0.57893357255531297</v>
      </c>
      <c r="AS318" s="93">
        <f>VLOOKUP($H318,'[1]Unit factor_selected'!$F$3:$AC$346,'[1]Unit factor_selected'!K$1,FALSE)</f>
        <v>9.0890041237869603</v>
      </c>
      <c r="AT318" s="94">
        <f>VLOOKUP($H318,'[1]Unit factor_selected'!$F$3:$AC$346,'[1]Unit factor_selected'!L$1,FALSE)</f>
        <v>1.0689486335080801E-3</v>
      </c>
      <c r="AU318" s="95">
        <f>VLOOKUP($H318,'[1]Unit factor_selected'!$F$3:$AC$346,'[1]Unit factor_selected'!M$1,FALSE)</f>
        <v>0.15748215485873501</v>
      </c>
      <c r="AV318" s="94">
        <f>VLOOKUP($H318,'[1]Unit factor_selected'!$F$3:$AC$346,'[1]Unit factor_selected'!N$1,FALSE)</f>
        <v>2.6100137326105801E-2</v>
      </c>
      <c r="AW318" s="94">
        <f>VLOOKUP($H318,'[1]Unit factor_selected'!$F$3:$AC$346,'[1]Unit factor_selected'!O$1,FALSE)</f>
        <v>2.0015137503573001E-4</v>
      </c>
      <c r="AX318" s="95">
        <f>VLOOKUP($H318,'[1]Unit factor_selected'!$F$3:$AC$346,'[1]Unit factor_selected'!P$1,FALSE)</f>
        <v>0.59019625069276604</v>
      </c>
      <c r="AY318" s="94">
        <f>VLOOKUP($H318,'[1]Unit factor_selected'!$F$3:$AC$346,'[1]Unit factor_selected'!Q$1,FALSE)</f>
        <v>4.9169334768117703E-2</v>
      </c>
      <c r="AZ318" s="95">
        <f>VLOOKUP($H318,'[1]Unit factor_selected'!$F$3:$AC$346,'[1]Unit factor_selected'!R$1,FALSE)</f>
        <v>0.48723242976442499</v>
      </c>
      <c r="BA318" s="94">
        <f>VLOOKUP($H318,'[1]Unit factor_selected'!$F$3:$AC$346,'[1]Unit factor_selected'!S$1,FALSE)</f>
        <v>5.1985194695325997E-2</v>
      </c>
      <c r="BB318" s="94">
        <f>VLOOKUP($H318,'[1]Unit factor_selected'!$F$3:$AC$346,'[1]Unit factor_selected'!T$1,FALSE)</f>
        <v>3.2617103891549402E-3</v>
      </c>
      <c r="BC318" s="94">
        <f>VLOOKUP($H318,'[1]Unit factor_selected'!$F$3:$AC$346,'[1]Unit factor_selected'!U$1,FALSE)</f>
        <v>3.3703962622824102E-2</v>
      </c>
      <c r="BD318" s="94">
        <f>VLOOKUP($H318,'[1]Unit factor_selected'!$F$3:$AC$346,'[1]Unit factor_selected'!V$1,FALSE)</f>
        <v>1.8807580989412499E-5</v>
      </c>
      <c r="BE318" s="94">
        <f>VLOOKUP($H318,'[1]Unit factor_selected'!$F$3:$AC$346,'[1]Unit factor_selected'!W$1,FALSE)</f>
        <v>2.4495648927922698E-3</v>
      </c>
      <c r="BF318" s="94">
        <f>VLOOKUP($H318,'[1]Unit factor_selected'!$F$3:$AC$346,'[1]Unit factor_selected'!X$1,FALSE)</f>
        <v>1.24903803369046E-3</v>
      </c>
      <c r="BG318" s="94">
        <f>VLOOKUP($H318,'[1]Unit factor_selected'!$F$3:$AC$346,'[1]Unit factor_selected'!Y$1,FALSE)</f>
        <v>1.3204776088896399E-3</v>
      </c>
      <c r="BH318" s="94">
        <f>VLOOKUP($H318,'[1]Unit factor_selected'!$F$3:$AC$346,'[1]Unit factor_selected'!Z$1,FALSE)</f>
        <v>2.02256011735642E-7</v>
      </c>
      <c r="BI318" s="94">
        <f>VLOOKUP($H318,'[1]Unit factor_selected'!$F$3:$AC$346,'[1]Unit factor_selected'!AA$1,FALSE)</f>
        <v>1.8524494191042001E-3</v>
      </c>
      <c r="BJ318" s="95">
        <f>VLOOKUP($H318,'[1]Unit factor_selected'!$F$3:$AC$346,'[1]Unit factor_selected'!AB$1,FALSE)</f>
        <v>0.742053613191202</v>
      </c>
      <c r="BK318" s="96">
        <f>VLOOKUP($H318,'[1]Unit factor_selected'!$F$3:$AC$346,'[1]Unit factor_selected'!AC$1,FALSE)</f>
        <v>4.8423872958435199E-3</v>
      </c>
    </row>
    <row r="319" spans="2:63" x14ac:dyDescent="0.2">
      <c r="B319" s="61"/>
      <c r="C319" s="40" t="s">
        <v>45</v>
      </c>
      <c r="D319" s="39" t="str">
        <f>'[1]EV proj_BAU'!K87</f>
        <v>Cu (kg)</v>
      </c>
      <c r="E319" s="307" t="str">
        <f>F319</f>
        <v>Cu production</v>
      </c>
      <c r="F319" s="97" t="str">
        <f>F216</f>
        <v>Cu production</v>
      </c>
      <c r="G319" s="43" t="str">
        <f>[1]Use!C101</f>
        <v>GLO</v>
      </c>
      <c r="H319" s="44"/>
      <c r="I319" s="45">
        <v>1</v>
      </c>
      <c r="J319" s="45">
        <f t="shared" si="186"/>
        <v>1</v>
      </c>
      <c r="K319" s="169">
        <f>'[1]EV proj_BAU'!R87</f>
        <v>4.4160000000000004</v>
      </c>
      <c r="L319" s="100">
        <f>'[1]EV proj_BAU'!S87</f>
        <v>4.4399999999999995</v>
      </c>
      <c r="M319" s="100">
        <f>'[1]EV proj_BAU'!T87</f>
        <v>4.2959999999999994</v>
      </c>
      <c r="N319" s="100">
        <f>'[1]EV proj_BAU'!U87</f>
        <v>0.31220000000000003</v>
      </c>
      <c r="O319" s="100">
        <f>'[1]EV proj_BAU'!V87</f>
        <v>4.3440000000000003</v>
      </c>
      <c r="P319" s="100">
        <f>'[1]EV proj_BAU'!W87</f>
        <v>4.2959999999999994</v>
      </c>
      <c r="Q319" s="100">
        <f>'[1]EV proj_BAU'!AF88</f>
        <v>6.4405025657633725</v>
      </c>
      <c r="R319" s="100">
        <f>'[1]EV proj_BAU'!AJ86</f>
        <v>6.1357623416590608</v>
      </c>
      <c r="S319" s="100">
        <f>'[1]EV proj_BAU'!X87</f>
        <v>6.5279999999999996</v>
      </c>
      <c r="T319" s="100">
        <f>'[1]EV proj_BAU'!Y87</f>
        <v>6.5520000000000005</v>
      </c>
      <c r="U319" s="100">
        <f>'[1]EV proj_BAU'!Z87</f>
        <v>6.3840000000000003</v>
      </c>
      <c r="V319" s="100">
        <f>'[1]EV proj_BAU'!AA87</f>
        <v>1.115</v>
      </c>
      <c r="W319" s="100">
        <f>'[1]EV proj_BAU'!AB87</f>
        <v>6.4560000000000004</v>
      </c>
      <c r="X319" s="100">
        <f>'[1]EV proj_BAU'!AC87</f>
        <v>6.3599999999999994</v>
      </c>
      <c r="Y319" s="100">
        <f>'[1]EV proj_BAU'!AG88</f>
        <v>9.1302784891877007</v>
      </c>
      <c r="Z319" s="157">
        <f>'[1]EV proj_BAU'!AK86</f>
        <v>8.048184233236567</v>
      </c>
      <c r="AA319" s="162">
        <f t="shared" si="188"/>
        <v>4.4160000000000004</v>
      </c>
      <c r="AB319" s="53">
        <f t="shared" si="187"/>
        <v>4.4399999999999995</v>
      </c>
      <c r="AC319" s="53">
        <f t="shared" si="187"/>
        <v>4.2959999999999994</v>
      </c>
      <c r="AD319" s="53">
        <f t="shared" si="187"/>
        <v>0.31220000000000003</v>
      </c>
      <c r="AE319" s="53">
        <f t="shared" si="187"/>
        <v>4.3440000000000003</v>
      </c>
      <c r="AF319" s="53">
        <f t="shared" si="187"/>
        <v>4.2959999999999994</v>
      </c>
      <c r="AG319" s="53">
        <f t="shared" si="187"/>
        <v>6.4405025657633725</v>
      </c>
      <c r="AH319" s="53">
        <f t="shared" si="187"/>
        <v>6.1357623416590608</v>
      </c>
      <c r="AI319" s="53">
        <f t="shared" si="187"/>
        <v>6.5279999999999996</v>
      </c>
      <c r="AJ319" s="53">
        <f t="shared" si="187"/>
        <v>6.5520000000000005</v>
      </c>
      <c r="AK319" s="53">
        <f t="shared" si="187"/>
        <v>6.3840000000000003</v>
      </c>
      <c r="AL319" s="53">
        <f t="shared" si="187"/>
        <v>1.115</v>
      </c>
      <c r="AM319" s="53">
        <f t="shared" si="187"/>
        <v>6.4560000000000004</v>
      </c>
      <c r="AN319" s="53">
        <f t="shared" si="187"/>
        <v>6.3599999999999994</v>
      </c>
      <c r="AO319" s="53">
        <f t="shared" si="187"/>
        <v>9.1302784891877007</v>
      </c>
      <c r="AP319" s="130">
        <f t="shared" si="187"/>
        <v>8.048184233236567</v>
      </c>
      <c r="AQ319" s="55" t="s">
        <v>24</v>
      </c>
      <c r="AR319" s="56">
        <f>[1]Use!Z101</f>
        <v>6.3772669830442377</v>
      </c>
      <c r="AS319" s="57">
        <f>[1]Use!AA101</f>
        <v>111.85834761246753</v>
      </c>
      <c r="AT319" s="58">
        <f>[1]Use!AB101</f>
        <v>0.11725886959378365</v>
      </c>
      <c r="AU319" s="59">
        <f>[1]Use!AC101</f>
        <v>1.6545626357090149</v>
      </c>
      <c r="AV319" s="58">
        <f>[1]Use!AD101</f>
        <v>39.615817416563992</v>
      </c>
      <c r="AW319" s="58">
        <f>[1]Use!AE101</f>
        <v>4.7388853417981894E-2</v>
      </c>
      <c r="AX319" s="59">
        <f>[1]Use!AF101</f>
        <v>6.4840520412552198</v>
      </c>
      <c r="AY319" s="58">
        <f>[1]Use!AG101</f>
        <v>4.2185444297711294</v>
      </c>
      <c r="AZ319" s="59">
        <f>[1]Use!AH101</f>
        <v>584.94420074898608</v>
      </c>
      <c r="BA319" s="58">
        <f>[1]Use!AI101</f>
        <v>0.58951785107206578</v>
      </c>
      <c r="BB319" s="58">
        <f>[1]Use!AJ101</f>
        <v>-0.71596720712841722</v>
      </c>
      <c r="BC319" s="58">
        <f>[1]Use!AK101</f>
        <v>50.663350212002719</v>
      </c>
      <c r="BD319" s="58">
        <f>[1]Use!AL101</f>
        <v>7.7506703211202262E-4</v>
      </c>
      <c r="BE319" s="58">
        <f>[1]Use!AM101</f>
        <v>1.7440299539350295</v>
      </c>
      <c r="BF319" s="58">
        <f>[1]Use!AN101</f>
        <v>6.5625184204478937E-2</v>
      </c>
      <c r="BG319" s="58">
        <f>[1]Use!AO101</f>
        <v>6.6833801271513574E-2</v>
      </c>
      <c r="BH319" s="58">
        <f>[1]Use!AP101</f>
        <v>8.9372408368761472E-6</v>
      </c>
      <c r="BI319" s="58">
        <f>[1]Use!AQ101</f>
        <v>0.35660600908951096</v>
      </c>
      <c r="BJ319" s="59">
        <f>[1]Use!AR101</f>
        <v>3587.9399003550075</v>
      </c>
      <c r="BK319" s="60">
        <f>[1]Use!AS101</f>
        <v>0.21713826329036548</v>
      </c>
    </row>
    <row r="320" spans="2:63" x14ac:dyDescent="0.2">
      <c r="B320" s="61"/>
      <c r="C320" s="40"/>
      <c r="D320" s="78"/>
      <c r="E320" s="231" t="str">
        <f>'[1]Unit factor_selected'!C64</f>
        <v>Sheet rolling, Cu</v>
      </c>
      <c r="F320" s="106" t="str">
        <f>'[1]Unit factor_selected'!D64</f>
        <v>market for sheet rolling, copper | sheet rolling, copper | Cutoff</v>
      </c>
      <c r="G320" s="80" t="str">
        <f>'[1]Unit factor_selected'!E64</f>
        <v>GLO</v>
      </c>
      <c r="H320" s="81" t="str">
        <f>'[1]Unit factor_selected'!F64</f>
        <v>719e10c3-0086-3684-acea-b0d91fc247e4</v>
      </c>
      <c r="I320" s="82">
        <v>1</v>
      </c>
      <c r="J320" s="82">
        <f t="shared" si="186"/>
        <v>1</v>
      </c>
      <c r="K320" s="209">
        <f>K319</f>
        <v>4.4160000000000004</v>
      </c>
      <c r="L320" s="109">
        <f>L319</f>
        <v>4.4399999999999995</v>
      </c>
      <c r="M320" s="109">
        <f t="shared" ref="M320:R320" si="193">M319</f>
        <v>4.2959999999999994</v>
      </c>
      <c r="N320" s="109">
        <f t="shared" si="193"/>
        <v>0.31220000000000003</v>
      </c>
      <c r="O320" s="109">
        <f t="shared" si="193"/>
        <v>4.3440000000000003</v>
      </c>
      <c r="P320" s="109">
        <f t="shared" si="193"/>
        <v>4.2959999999999994</v>
      </c>
      <c r="Q320" s="109">
        <f t="shared" si="193"/>
        <v>6.4405025657633725</v>
      </c>
      <c r="R320" s="109">
        <f t="shared" si="193"/>
        <v>6.1357623416590608</v>
      </c>
      <c r="S320" s="109">
        <f>S319</f>
        <v>6.5279999999999996</v>
      </c>
      <c r="T320" s="109">
        <f>T319</f>
        <v>6.5520000000000005</v>
      </c>
      <c r="U320" s="109">
        <f t="shared" ref="U320:Z320" si="194">U319</f>
        <v>6.3840000000000003</v>
      </c>
      <c r="V320" s="109">
        <f t="shared" si="194"/>
        <v>1.115</v>
      </c>
      <c r="W320" s="109">
        <f t="shared" si="194"/>
        <v>6.4560000000000004</v>
      </c>
      <c r="X320" s="109">
        <f t="shared" si="194"/>
        <v>6.3599999999999994</v>
      </c>
      <c r="Y320" s="109">
        <f t="shared" si="194"/>
        <v>9.1302784891877007</v>
      </c>
      <c r="Z320" s="159">
        <f t="shared" si="194"/>
        <v>8.048184233236567</v>
      </c>
      <c r="AA320" s="168">
        <f t="shared" si="188"/>
        <v>4.4160000000000004</v>
      </c>
      <c r="AB320" s="35">
        <f t="shared" si="187"/>
        <v>4.4399999999999995</v>
      </c>
      <c r="AC320" s="35">
        <f t="shared" si="187"/>
        <v>4.2959999999999994</v>
      </c>
      <c r="AD320" s="35">
        <f t="shared" si="187"/>
        <v>0.31220000000000003</v>
      </c>
      <c r="AE320" s="35">
        <f t="shared" si="187"/>
        <v>4.3440000000000003</v>
      </c>
      <c r="AF320" s="35">
        <f t="shared" si="187"/>
        <v>4.2959999999999994</v>
      </c>
      <c r="AG320" s="35">
        <f t="shared" si="187"/>
        <v>6.4405025657633725</v>
      </c>
      <c r="AH320" s="35">
        <f t="shared" si="187"/>
        <v>6.1357623416590608</v>
      </c>
      <c r="AI320" s="35">
        <f t="shared" si="187"/>
        <v>6.5279999999999996</v>
      </c>
      <c r="AJ320" s="35">
        <f t="shared" si="187"/>
        <v>6.5520000000000005</v>
      </c>
      <c r="AK320" s="35">
        <f t="shared" si="187"/>
        <v>6.3840000000000003</v>
      </c>
      <c r="AL320" s="35">
        <f t="shared" si="187"/>
        <v>1.115</v>
      </c>
      <c r="AM320" s="35">
        <f t="shared" si="187"/>
        <v>6.4560000000000004</v>
      </c>
      <c r="AN320" s="35">
        <f t="shared" si="187"/>
        <v>6.3599999999999994</v>
      </c>
      <c r="AO320" s="35">
        <f t="shared" si="187"/>
        <v>9.1302784891877007</v>
      </c>
      <c r="AP320" s="153">
        <f t="shared" si="187"/>
        <v>8.048184233236567</v>
      </c>
      <c r="AQ320" s="91" t="str">
        <f>VLOOKUP($H320,'[1]Unit factor_selected'!$F$3:$AC$346,'[1]Unit factor_selected'!H$1,FALSE)</f>
        <v>kg</v>
      </c>
      <c r="AR320" s="92">
        <f>VLOOKUP($H320,'[1]Unit factor_selected'!$F$3:$AC$346,'[1]Unit factor_selected'!J$1,FALSE)</f>
        <v>0.47930747381561101</v>
      </c>
      <c r="AS320" s="93">
        <f>VLOOKUP($H320,'[1]Unit factor_selected'!$F$3:$AC$346,'[1]Unit factor_selected'!K$1,FALSE)</f>
        <v>8.2002227206973792</v>
      </c>
      <c r="AT320" s="94">
        <f>VLOOKUP($H320,'[1]Unit factor_selected'!$F$3:$AC$346,'[1]Unit factor_selected'!L$1,FALSE)</f>
        <v>4.6785465333253904E-3</v>
      </c>
      <c r="AU320" s="95">
        <f>VLOOKUP($H320,'[1]Unit factor_selected'!$F$3:$AC$346,'[1]Unit factor_selected'!M$1,FALSE)</f>
        <v>0.125789210118019</v>
      </c>
      <c r="AV320" s="94">
        <f>VLOOKUP($H320,'[1]Unit factor_selected'!$F$3:$AC$346,'[1]Unit factor_selected'!N$1,FALSE)</f>
        <v>1.4541860497746599</v>
      </c>
      <c r="AW320" s="94">
        <f>VLOOKUP($H320,'[1]Unit factor_selected'!$F$3:$AC$346,'[1]Unit factor_selected'!O$1,FALSE)</f>
        <v>1.80706096781008E-3</v>
      </c>
      <c r="AX320" s="95">
        <f>VLOOKUP($H320,'[1]Unit factor_selected'!$F$3:$AC$346,'[1]Unit factor_selected'!P$1,FALSE)</f>
        <v>0.48965133103952102</v>
      </c>
      <c r="AY320" s="94">
        <f>VLOOKUP($H320,'[1]Unit factor_selected'!$F$3:$AC$346,'[1]Unit factor_selected'!Q$1,FALSE)</f>
        <v>0.165907689043366</v>
      </c>
      <c r="AZ320" s="95">
        <f>VLOOKUP($H320,'[1]Unit factor_selected'!$F$3:$AC$346,'[1]Unit factor_selected'!R$1,FALSE)</f>
        <v>21.717634873271699</v>
      </c>
      <c r="BA320" s="94">
        <f>VLOOKUP($H320,'[1]Unit factor_selected'!$F$3:$AC$346,'[1]Unit factor_selected'!S$1,FALSE)</f>
        <v>5.2745748352329098E-2</v>
      </c>
      <c r="BB320" s="94">
        <f>VLOOKUP($H320,'[1]Unit factor_selected'!$F$3:$AC$346,'[1]Unit factor_selected'!T$1,FALSE)</f>
        <v>-1.9425357049514799E-2</v>
      </c>
      <c r="BC320" s="94">
        <f>VLOOKUP($H320,'[1]Unit factor_selected'!$F$3:$AC$346,'[1]Unit factor_selected'!U$1,FALSE)</f>
        <v>1.8612111995376699</v>
      </c>
      <c r="BD320" s="94">
        <f>VLOOKUP($H320,'[1]Unit factor_selected'!$F$3:$AC$346,'[1]Unit factor_selected'!V$1,FALSE)</f>
        <v>4.7211946758379301E-5</v>
      </c>
      <c r="BE320" s="94">
        <f>VLOOKUP($H320,'[1]Unit factor_selected'!$F$3:$AC$346,'[1]Unit factor_selected'!W$1,FALSE)</f>
        <v>6.5532716982224806E-2</v>
      </c>
      <c r="BF320" s="94">
        <f>VLOOKUP($H320,'[1]Unit factor_selected'!$F$3:$AC$346,'[1]Unit factor_selected'!X$1,FALSE)</f>
        <v>2.9063770350202102E-3</v>
      </c>
      <c r="BG320" s="94">
        <f>VLOOKUP($H320,'[1]Unit factor_selected'!$F$3:$AC$346,'[1]Unit factor_selected'!Y$1,FALSE)</f>
        <v>3.0125767636872101E-3</v>
      </c>
      <c r="BH320" s="94">
        <f>VLOOKUP($H320,'[1]Unit factor_selected'!$F$3:$AC$346,'[1]Unit factor_selected'!Z$1,FALSE)</f>
        <v>4.1710025450951702E-7</v>
      </c>
      <c r="BI320" s="94">
        <f>VLOOKUP($H320,'[1]Unit factor_selected'!$F$3:$AC$346,'[1]Unit factor_selected'!AA$1,FALSE)</f>
        <v>1.3821388971531101E-2</v>
      </c>
      <c r="BJ320" s="95">
        <f>VLOOKUP($H320,'[1]Unit factor_selected'!$F$3:$AC$346,'[1]Unit factor_selected'!AB$1,FALSE)</f>
        <v>132.33476722376901</v>
      </c>
      <c r="BK320" s="96">
        <f>VLOOKUP($H320,'[1]Unit factor_selected'!$F$3:$AC$346,'[1]Unit factor_selected'!AC$1,FALSE)</f>
        <v>1.6529151998650501E-2</v>
      </c>
    </row>
    <row r="321" spans="2:63" x14ac:dyDescent="0.2">
      <c r="B321" s="61"/>
      <c r="C321" s="40" t="s">
        <v>46</v>
      </c>
      <c r="D321" s="39" t="str">
        <f>'[1]EV proj_BAU'!K88</f>
        <v>Al (kg)</v>
      </c>
      <c r="E321" s="307" t="str">
        <f>E317</f>
        <v>Al production</v>
      </c>
      <c r="F321" s="97" t="str">
        <f>F317</f>
        <v>Al production</v>
      </c>
      <c r="G321" s="43" t="str">
        <f>G317</f>
        <v>GLO</v>
      </c>
      <c r="H321" s="44"/>
      <c r="I321" s="45">
        <v>1</v>
      </c>
      <c r="J321" s="45">
        <f t="shared" si="186"/>
        <v>1</v>
      </c>
      <c r="K321" s="169">
        <f>'[1]EV proj_BAU'!R88</f>
        <v>2.1534869952000002</v>
      </c>
      <c r="L321" s="100">
        <f>'[1]EV proj_BAU'!S88</f>
        <v>2.1611764224000005</v>
      </c>
      <c r="M321" s="100">
        <f>'[1]EV proj_BAU'!T88</f>
        <v>2.0845864512000003</v>
      </c>
      <c r="N321" s="100">
        <f>'[1]EV proj_BAU'!U88</f>
        <v>1.1324610000000004</v>
      </c>
      <c r="O321" s="100">
        <f>'[1]EV proj_BAU'!V88</f>
        <v>2.1352092479999998</v>
      </c>
      <c r="P321" s="100">
        <f>'[1]EV proj_BAU'!W88</f>
        <v>2.0563989696000005</v>
      </c>
      <c r="Q321" s="100">
        <f>'[1]EV proj_BAU'!AF89</f>
        <v>4.4291318400000002</v>
      </c>
      <c r="R321" s="100">
        <f>'[1]EV proj_BAU'!AJ87</f>
        <v>7.3601034393600022</v>
      </c>
      <c r="S321" s="100">
        <f>'[1]EV proj_BAU'!X88</f>
        <v>3.493318752</v>
      </c>
      <c r="T321" s="100">
        <f>'[1]EV proj_BAU'!Y88</f>
        <v>3.5012621952000007</v>
      </c>
      <c r="U321" s="100">
        <f>'[1]EV proj_BAU'!Z88</f>
        <v>3.3626145600000008</v>
      </c>
      <c r="V321" s="100">
        <f>'[1]EV proj_BAU'!AA88</f>
        <v>1.8874350000000004</v>
      </c>
      <c r="W321" s="100">
        <f>'[1]EV proj_BAU'!AB88</f>
        <v>3.4251196032000006</v>
      </c>
      <c r="X321" s="100">
        <f>'[1]EV proj_BAU'!AC88</f>
        <v>3.3116270688</v>
      </c>
      <c r="Y321" s="100">
        <f>'[1]EV proj_BAU'!AG89</f>
        <v>7.4771424000000009</v>
      </c>
      <c r="Z321" s="157">
        <f>'[1]EV proj_BAU'!AK87</f>
        <v>11.04944779008</v>
      </c>
      <c r="AA321" s="162">
        <f t="shared" si="188"/>
        <v>2.1534869952000002</v>
      </c>
      <c r="AB321" s="53">
        <f t="shared" si="187"/>
        <v>2.1611764224000005</v>
      </c>
      <c r="AC321" s="53">
        <f t="shared" si="187"/>
        <v>2.0845864512000003</v>
      </c>
      <c r="AD321" s="53">
        <f t="shared" si="187"/>
        <v>1.1324610000000004</v>
      </c>
      <c r="AE321" s="53">
        <f t="shared" si="187"/>
        <v>2.1352092479999998</v>
      </c>
      <c r="AF321" s="53">
        <f t="shared" si="187"/>
        <v>2.0563989696000005</v>
      </c>
      <c r="AG321" s="53">
        <f t="shared" si="187"/>
        <v>4.4291318400000002</v>
      </c>
      <c r="AH321" s="53">
        <f t="shared" si="187"/>
        <v>7.3601034393600022</v>
      </c>
      <c r="AI321" s="53">
        <f t="shared" si="187"/>
        <v>3.493318752</v>
      </c>
      <c r="AJ321" s="53">
        <f t="shared" si="187"/>
        <v>3.5012621952000007</v>
      </c>
      <c r="AK321" s="53">
        <f t="shared" si="187"/>
        <v>3.3626145600000008</v>
      </c>
      <c r="AL321" s="53">
        <f t="shared" si="187"/>
        <v>1.8874350000000004</v>
      </c>
      <c r="AM321" s="53">
        <f t="shared" si="187"/>
        <v>3.4251196032000006</v>
      </c>
      <c r="AN321" s="53">
        <f t="shared" si="187"/>
        <v>3.3116270688</v>
      </c>
      <c r="AO321" s="53">
        <f t="shared" si="187"/>
        <v>7.4771424000000009</v>
      </c>
      <c r="AP321" s="130">
        <f t="shared" si="187"/>
        <v>11.04944779008</v>
      </c>
      <c r="AQ321" s="55" t="s">
        <v>24</v>
      </c>
      <c r="AR321" s="56">
        <f>AR317</f>
        <v>12.54836030346066</v>
      </c>
      <c r="AS321" s="57">
        <f t="shared" ref="AS321:BK321" si="195">AS317</f>
        <v>142.13870825748936</v>
      </c>
      <c r="AT321" s="58">
        <f t="shared" si="195"/>
        <v>2.589802576790794E-2</v>
      </c>
      <c r="AU321" s="59">
        <f t="shared" si="195"/>
        <v>2.7011688042218522</v>
      </c>
      <c r="AV321" s="58">
        <f t="shared" si="195"/>
        <v>2.9471285946893615</v>
      </c>
      <c r="AW321" s="58">
        <f t="shared" si="195"/>
        <v>4.2174102218652939E-3</v>
      </c>
      <c r="AX321" s="59">
        <f t="shared" si="195"/>
        <v>12.826904667097521</v>
      </c>
      <c r="AY321" s="58">
        <f t="shared" si="195"/>
        <v>2.5967536099938595</v>
      </c>
      <c r="AZ321" s="59">
        <f t="shared" si="195"/>
        <v>14.507062903018689</v>
      </c>
      <c r="BA321" s="58">
        <f t="shared" si="195"/>
        <v>0.23683031992535969</v>
      </c>
      <c r="BB321" s="58">
        <f t="shared" si="195"/>
        <v>4.3456440902436104E-2</v>
      </c>
      <c r="BC321" s="58">
        <f t="shared" si="195"/>
        <v>3.5948863309681407</v>
      </c>
      <c r="BD321" s="58">
        <f t="shared" si="195"/>
        <v>2.884176584969054E-4</v>
      </c>
      <c r="BE321" s="58">
        <f t="shared" si="195"/>
        <v>0.16269296586159906</v>
      </c>
      <c r="BF321" s="58">
        <f t="shared" si="195"/>
        <v>3.2820826850715926E-2</v>
      </c>
      <c r="BG321" s="58">
        <f t="shared" si="195"/>
        <v>3.3026421338076158E-2</v>
      </c>
      <c r="BH321" s="58">
        <f t="shared" si="195"/>
        <v>3.0186772467912425E-6</v>
      </c>
      <c r="BI321" s="58">
        <f t="shared" si="195"/>
        <v>5.851864366029072E-2</v>
      </c>
      <c r="BJ321" s="59">
        <f t="shared" si="195"/>
        <v>26.858876634887132</v>
      </c>
      <c r="BK321" s="60">
        <f t="shared" si="195"/>
        <v>7.6564377613802331E-2</v>
      </c>
    </row>
    <row r="322" spans="2:63" x14ac:dyDescent="0.2">
      <c r="B322" s="61"/>
      <c r="C322" s="40"/>
      <c r="D322" s="78"/>
      <c r="E322" s="231" t="str">
        <f t="shared" ref="E322:H322" si="196">E318</f>
        <v>Sheet rolling, Al</v>
      </c>
      <c r="F322" s="106" t="str">
        <f t="shared" si="196"/>
        <v>market for sheet rolling, aluminium | sheet rolling, aluminium | Cutoff</v>
      </c>
      <c r="G322" s="80" t="str">
        <f>G318</f>
        <v>GLO</v>
      </c>
      <c r="H322" s="81" t="str">
        <f t="shared" si="196"/>
        <v>edfb7f89-90e9-31b5-90b8-873e79c3ee29</v>
      </c>
      <c r="I322" s="82">
        <v>1</v>
      </c>
      <c r="J322" s="82">
        <f t="shared" si="186"/>
        <v>1</v>
      </c>
      <c r="K322" s="209">
        <f>K321</f>
        <v>2.1534869952000002</v>
      </c>
      <c r="L322" s="109">
        <f>L321</f>
        <v>2.1611764224000005</v>
      </c>
      <c r="M322" s="109">
        <f t="shared" ref="M322:R322" si="197">M321</f>
        <v>2.0845864512000003</v>
      </c>
      <c r="N322" s="109">
        <f t="shared" si="197"/>
        <v>1.1324610000000004</v>
      </c>
      <c r="O322" s="109">
        <f t="shared" si="197"/>
        <v>2.1352092479999998</v>
      </c>
      <c r="P322" s="109">
        <f t="shared" si="197"/>
        <v>2.0563989696000005</v>
      </c>
      <c r="Q322" s="109">
        <f t="shared" si="197"/>
        <v>4.4291318400000002</v>
      </c>
      <c r="R322" s="109">
        <f t="shared" si="197"/>
        <v>7.3601034393600022</v>
      </c>
      <c r="S322" s="109">
        <f>S321</f>
        <v>3.493318752</v>
      </c>
      <c r="T322" s="109">
        <f>T321</f>
        <v>3.5012621952000007</v>
      </c>
      <c r="U322" s="109">
        <f t="shared" ref="U322:Z322" si="198">U321</f>
        <v>3.3626145600000008</v>
      </c>
      <c r="V322" s="109">
        <f t="shared" si="198"/>
        <v>1.8874350000000004</v>
      </c>
      <c r="W322" s="109">
        <f t="shared" si="198"/>
        <v>3.4251196032000006</v>
      </c>
      <c r="X322" s="109">
        <f t="shared" si="198"/>
        <v>3.3116270688</v>
      </c>
      <c r="Y322" s="109">
        <f t="shared" si="198"/>
        <v>7.4771424000000009</v>
      </c>
      <c r="Z322" s="159">
        <f t="shared" si="198"/>
        <v>11.04944779008</v>
      </c>
      <c r="AA322" s="168">
        <f t="shared" si="188"/>
        <v>2.1534869952000002</v>
      </c>
      <c r="AB322" s="35">
        <f t="shared" si="187"/>
        <v>2.1611764224000005</v>
      </c>
      <c r="AC322" s="35">
        <f t="shared" si="187"/>
        <v>2.0845864512000003</v>
      </c>
      <c r="AD322" s="35">
        <f t="shared" si="187"/>
        <v>1.1324610000000004</v>
      </c>
      <c r="AE322" s="35">
        <f t="shared" si="187"/>
        <v>2.1352092479999998</v>
      </c>
      <c r="AF322" s="35">
        <f t="shared" si="187"/>
        <v>2.0563989696000005</v>
      </c>
      <c r="AG322" s="35">
        <f t="shared" si="187"/>
        <v>4.4291318400000002</v>
      </c>
      <c r="AH322" s="35">
        <f t="shared" si="187"/>
        <v>7.3601034393600022</v>
      </c>
      <c r="AI322" s="35">
        <f t="shared" si="187"/>
        <v>3.493318752</v>
      </c>
      <c r="AJ322" s="35">
        <f t="shared" si="187"/>
        <v>3.5012621952000007</v>
      </c>
      <c r="AK322" s="35">
        <f t="shared" si="187"/>
        <v>3.3626145600000008</v>
      </c>
      <c r="AL322" s="35">
        <f t="shared" si="187"/>
        <v>1.8874350000000004</v>
      </c>
      <c r="AM322" s="35">
        <f t="shared" si="187"/>
        <v>3.4251196032000006</v>
      </c>
      <c r="AN322" s="35">
        <f t="shared" si="187"/>
        <v>3.3116270688</v>
      </c>
      <c r="AO322" s="35">
        <f t="shared" si="187"/>
        <v>7.4771424000000009</v>
      </c>
      <c r="AP322" s="153">
        <f t="shared" si="187"/>
        <v>11.04944779008</v>
      </c>
      <c r="AQ322" s="91" t="str">
        <f>VLOOKUP($H322,'[1]Unit factor_selected'!$F$3:$AC$346,'[1]Unit factor_selected'!H$1,FALSE)</f>
        <v>kg</v>
      </c>
      <c r="AR322" s="92">
        <f>VLOOKUP($H322,'[1]Unit factor_selected'!$F$3:$AC$346,'[1]Unit factor_selected'!J$1,FALSE)</f>
        <v>0.57893357255531297</v>
      </c>
      <c r="AS322" s="93">
        <f>VLOOKUP($H322,'[1]Unit factor_selected'!$F$3:$AC$346,'[1]Unit factor_selected'!K$1,FALSE)</f>
        <v>9.0890041237869603</v>
      </c>
      <c r="AT322" s="94">
        <f>VLOOKUP($H322,'[1]Unit factor_selected'!$F$3:$AC$346,'[1]Unit factor_selected'!L$1,FALSE)</f>
        <v>1.0689486335080801E-3</v>
      </c>
      <c r="AU322" s="95">
        <f>VLOOKUP($H322,'[1]Unit factor_selected'!$F$3:$AC$346,'[1]Unit factor_selected'!M$1,FALSE)</f>
        <v>0.15748215485873501</v>
      </c>
      <c r="AV322" s="94">
        <f>VLOOKUP($H322,'[1]Unit factor_selected'!$F$3:$AC$346,'[1]Unit factor_selected'!N$1,FALSE)</f>
        <v>2.6100137326105801E-2</v>
      </c>
      <c r="AW322" s="94">
        <f>VLOOKUP($H322,'[1]Unit factor_selected'!$F$3:$AC$346,'[1]Unit factor_selected'!O$1,FALSE)</f>
        <v>2.0015137503573001E-4</v>
      </c>
      <c r="AX322" s="95">
        <f>VLOOKUP($H322,'[1]Unit factor_selected'!$F$3:$AC$346,'[1]Unit factor_selected'!P$1,FALSE)</f>
        <v>0.59019625069276604</v>
      </c>
      <c r="AY322" s="94">
        <f>VLOOKUP($H322,'[1]Unit factor_selected'!$F$3:$AC$346,'[1]Unit factor_selected'!Q$1,FALSE)</f>
        <v>4.9169334768117703E-2</v>
      </c>
      <c r="AZ322" s="95">
        <f>VLOOKUP($H322,'[1]Unit factor_selected'!$F$3:$AC$346,'[1]Unit factor_selected'!R$1,FALSE)</f>
        <v>0.48723242976442499</v>
      </c>
      <c r="BA322" s="94">
        <f>VLOOKUP($H322,'[1]Unit factor_selected'!$F$3:$AC$346,'[1]Unit factor_selected'!S$1,FALSE)</f>
        <v>5.1985194695325997E-2</v>
      </c>
      <c r="BB322" s="94">
        <f>VLOOKUP($H322,'[1]Unit factor_selected'!$F$3:$AC$346,'[1]Unit factor_selected'!T$1,FALSE)</f>
        <v>3.2617103891549402E-3</v>
      </c>
      <c r="BC322" s="94">
        <f>VLOOKUP($H322,'[1]Unit factor_selected'!$F$3:$AC$346,'[1]Unit factor_selected'!U$1,FALSE)</f>
        <v>3.3703962622824102E-2</v>
      </c>
      <c r="BD322" s="94">
        <f>VLOOKUP($H322,'[1]Unit factor_selected'!$F$3:$AC$346,'[1]Unit factor_selected'!V$1,FALSE)</f>
        <v>1.8807580989412499E-5</v>
      </c>
      <c r="BE322" s="94">
        <f>VLOOKUP($H322,'[1]Unit factor_selected'!$F$3:$AC$346,'[1]Unit factor_selected'!W$1,FALSE)</f>
        <v>2.4495648927922698E-3</v>
      </c>
      <c r="BF322" s="94">
        <f>VLOOKUP($H322,'[1]Unit factor_selected'!$F$3:$AC$346,'[1]Unit factor_selected'!X$1,FALSE)</f>
        <v>1.24903803369046E-3</v>
      </c>
      <c r="BG322" s="94">
        <f>VLOOKUP($H322,'[1]Unit factor_selected'!$F$3:$AC$346,'[1]Unit factor_selected'!Y$1,FALSE)</f>
        <v>1.3204776088896399E-3</v>
      </c>
      <c r="BH322" s="94">
        <f>VLOOKUP($H322,'[1]Unit factor_selected'!$F$3:$AC$346,'[1]Unit factor_selected'!Z$1,FALSE)</f>
        <v>2.02256011735642E-7</v>
      </c>
      <c r="BI322" s="94">
        <f>VLOOKUP($H322,'[1]Unit factor_selected'!$F$3:$AC$346,'[1]Unit factor_selected'!AA$1,FALSE)</f>
        <v>1.8524494191042001E-3</v>
      </c>
      <c r="BJ322" s="95">
        <f>VLOOKUP($H322,'[1]Unit factor_selected'!$F$3:$AC$346,'[1]Unit factor_selected'!AB$1,FALSE)</f>
        <v>0.742053613191202</v>
      </c>
      <c r="BK322" s="96">
        <f>VLOOKUP($H322,'[1]Unit factor_selected'!$F$3:$AC$346,'[1]Unit factor_selected'!AC$1,FALSE)</f>
        <v>4.8423872958435199E-3</v>
      </c>
    </row>
    <row r="323" spans="2:63" x14ac:dyDescent="0.2">
      <c r="B323" s="61"/>
      <c r="C323" s="40"/>
      <c r="D323" s="64" t="str">
        <f>'[1]EV proj_BAU'!K89</f>
        <v>PET (kg)</v>
      </c>
      <c r="E323" s="230" t="str">
        <f>'[1]Unit factor_selected'!C6</f>
        <v>PET</v>
      </c>
      <c r="F323" s="102" t="str">
        <f>'[1]Unit factor_selected'!D6</f>
        <v>market for polyethylene terephthalate, granulate, amorphous | polyethylene terephthalate, granulate, amorphous | Cutoff</v>
      </c>
      <c r="G323" s="64" t="str">
        <f>'[1]Unit factor_selected'!E6</f>
        <v>GLO</v>
      </c>
      <c r="H323" s="3" t="str">
        <f>'[1]Unit factor_selected'!F6</f>
        <v>e5aef372-1ba2-31bf-89a8-3a4cf42aabf3</v>
      </c>
      <c r="I323" s="65">
        <v>1</v>
      </c>
      <c r="J323" s="65">
        <f t="shared" si="186"/>
        <v>1</v>
      </c>
      <c r="K323" s="206">
        <f>'[1]EV proj_BAU'!R89</f>
        <v>0.33498686591999993</v>
      </c>
      <c r="L323" s="104">
        <f>'[1]EV proj_BAU'!S89</f>
        <v>0.33618299903999993</v>
      </c>
      <c r="M323" s="104">
        <f>'[1]EV proj_BAU'!T89</f>
        <v>0.32426900351999999</v>
      </c>
      <c r="N323" s="104">
        <f>'[1]EV proj_BAU'!U89</f>
        <v>0.17616059999999997</v>
      </c>
      <c r="O323" s="104">
        <f>'[1]EV proj_BAU'!V89</f>
        <v>0.33214366079999996</v>
      </c>
      <c r="P323" s="104">
        <f>'[1]EV proj_BAU'!W89</f>
        <v>0.31988428415999998</v>
      </c>
      <c r="Q323" s="104">
        <f>'[1]EV proj_BAU'!AF90</f>
        <v>0.68897606399999989</v>
      </c>
      <c r="R323" s="104">
        <f>'[1]EV proj_BAU'!AJ88</f>
        <v>1.144904979456</v>
      </c>
      <c r="S323" s="104">
        <f>'[1]EV proj_BAU'!X89</f>
        <v>0.5434051392</v>
      </c>
      <c r="T323" s="104">
        <f>'[1]EV proj_BAU'!Y89</f>
        <v>0.54464078591999987</v>
      </c>
      <c r="U323" s="104">
        <f>'[1]EV proj_BAU'!Z89</f>
        <v>0.52307337600000003</v>
      </c>
      <c r="V323" s="104">
        <f>'[1]EV proj_BAU'!AA89</f>
        <v>0.293601</v>
      </c>
      <c r="W323" s="104">
        <f>'[1]EV proj_BAU'!AB89</f>
        <v>0.53279638271999996</v>
      </c>
      <c r="X323" s="104">
        <f>'[1]EV proj_BAU'!AC89</f>
        <v>0.51514198847999992</v>
      </c>
      <c r="Y323" s="104">
        <f>'[1]EV proj_BAU'!AG90</f>
        <v>1.16311104</v>
      </c>
      <c r="Z323" s="158">
        <f>'[1]EV proj_BAU'!AK88</f>
        <v>1.7188029895680004</v>
      </c>
      <c r="AA323" s="165">
        <f t="shared" si="188"/>
        <v>0.33498686591999993</v>
      </c>
      <c r="AB323" s="73">
        <f t="shared" si="187"/>
        <v>0.33618299903999993</v>
      </c>
      <c r="AC323" s="73">
        <f t="shared" si="187"/>
        <v>0.32426900351999999</v>
      </c>
      <c r="AD323" s="73">
        <f t="shared" si="187"/>
        <v>0.17616059999999997</v>
      </c>
      <c r="AE323" s="73">
        <f t="shared" si="187"/>
        <v>0.33214366079999996</v>
      </c>
      <c r="AF323" s="73">
        <f t="shared" si="187"/>
        <v>0.31988428415999998</v>
      </c>
      <c r="AG323" s="73">
        <f t="shared" si="187"/>
        <v>0.68897606399999989</v>
      </c>
      <c r="AH323" s="73">
        <f t="shared" si="187"/>
        <v>1.144904979456</v>
      </c>
      <c r="AI323" s="73">
        <f t="shared" si="187"/>
        <v>0.5434051392</v>
      </c>
      <c r="AJ323" s="73">
        <f t="shared" si="187"/>
        <v>0.54464078591999987</v>
      </c>
      <c r="AK323" s="73">
        <f t="shared" si="187"/>
        <v>0.52307337600000003</v>
      </c>
      <c r="AL323" s="73">
        <f t="shared" si="187"/>
        <v>0.293601</v>
      </c>
      <c r="AM323" s="73">
        <f t="shared" si="187"/>
        <v>0.53279638271999996</v>
      </c>
      <c r="AN323" s="73">
        <f t="shared" si="187"/>
        <v>0.51514198847999992</v>
      </c>
      <c r="AO323" s="73">
        <f t="shared" si="187"/>
        <v>1.16311104</v>
      </c>
      <c r="AP323" s="140">
        <f t="shared" si="187"/>
        <v>1.7188029895680004</v>
      </c>
      <c r="AQ323" s="75" t="str">
        <f>VLOOKUP($H323,'[1]Unit factor_selected'!$F$3:$AC$346,'[1]Unit factor_selected'!H$1,FALSE)</f>
        <v>kg</v>
      </c>
      <c r="AR323" s="76">
        <f>VLOOKUP($H323,'[1]Unit factor_selected'!$F$3:$AC$346,'[1]Unit factor_selected'!J$1,FALSE)</f>
        <v>2.98493468997582</v>
      </c>
      <c r="AS323" s="6">
        <f>VLOOKUP($H323,'[1]Unit factor_selected'!$F$3:$AC$346,'[1]Unit factor_selected'!K$1,FALSE)</f>
        <v>78.201329302182998</v>
      </c>
      <c r="AT323" s="7">
        <f>VLOOKUP($H323,'[1]Unit factor_selected'!$F$3:$AC$346,'[1]Unit factor_selected'!L$1,FALSE)</f>
        <v>3.6386035330773698E-3</v>
      </c>
      <c r="AU323" s="5">
        <f>VLOOKUP($H323,'[1]Unit factor_selected'!$F$3:$AC$346,'[1]Unit factor_selected'!M$1,FALSE)</f>
        <v>1.57978647085719</v>
      </c>
      <c r="AV323" s="7">
        <f>VLOOKUP($H323,'[1]Unit factor_selected'!$F$3:$AC$346,'[1]Unit factor_selected'!N$1,FALSE)</f>
        <v>0.115607887248511</v>
      </c>
      <c r="AW323" s="7">
        <f>VLOOKUP($H323,'[1]Unit factor_selected'!$F$3:$AC$346,'[1]Unit factor_selected'!O$1,FALSE)</f>
        <v>5.3820067825429004E-4</v>
      </c>
      <c r="AX323" s="5">
        <f>VLOOKUP($H323,'[1]Unit factor_selected'!$F$3:$AC$346,'[1]Unit factor_selected'!P$1,FALSE)</f>
        <v>3.0611638372508398</v>
      </c>
      <c r="AY323" s="7">
        <f>VLOOKUP($H323,'[1]Unit factor_selected'!$F$3:$AC$346,'[1]Unit factor_selected'!Q$1,FALSE)</f>
        <v>0.15169172537075301</v>
      </c>
      <c r="AZ323" s="5">
        <f>VLOOKUP($H323,'[1]Unit factor_selected'!$F$3:$AC$346,'[1]Unit factor_selected'!R$1,FALSE)</f>
        <v>2.3207472605590298</v>
      </c>
      <c r="BA323" s="7">
        <f>VLOOKUP($H323,'[1]Unit factor_selected'!$F$3:$AC$346,'[1]Unit factor_selected'!S$1,FALSE)</f>
        <v>0.120227421214297</v>
      </c>
      <c r="BB323" s="7">
        <f>VLOOKUP($H323,'[1]Unit factor_selected'!$F$3:$AC$346,'[1]Unit factor_selected'!T$1,FALSE)</f>
        <v>3.27854894199191E-2</v>
      </c>
      <c r="BC323" s="7">
        <f>VLOOKUP($H323,'[1]Unit factor_selected'!$F$3:$AC$346,'[1]Unit factor_selected'!U$1,FALSE)</f>
        <v>0.154035583913741</v>
      </c>
      <c r="BD323" s="7">
        <f>VLOOKUP($H323,'[1]Unit factor_selected'!$F$3:$AC$346,'[1]Unit factor_selected'!V$1,FALSE)</f>
        <v>8.2044708112847902E-5</v>
      </c>
      <c r="BE323" s="7">
        <f>VLOOKUP($H323,'[1]Unit factor_selected'!$F$3:$AC$346,'[1]Unit factor_selected'!W$1,FALSE)</f>
        <v>1.1208888697379999E-2</v>
      </c>
      <c r="BF323" s="7">
        <f>VLOOKUP($H323,'[1]Unit factor_selected'!$F$3:$AC$346,'[1]Unit factor_selected'!X$1,FALSE)</f>
        <v>6.2229241721951196E-3</v>
      </c>
      <c r="BG323" s="7">
        <f>VLOOKUP($H323,'[1]Unit factor_selected'!$F$3:$AC$346,'[1]Unit factor_selected'!Y$1,FALSE)</f>
        <v>6.5435486312132403E-3</v>
      </c>
      <c r="BH323" s="7">
        <f>VLOOKUP($H323,'[1]Unit factor_selected'!$F$3:$AC$346,'[1]Unit factor_selected'!Z$1,FALSE)</f>
        <v>1.9934592133603701E-5</v>
      </c>
      <c r="BI323" s="7">
        <f>VLOOKUP($H323,'[1]Unit factor_selected'!$F$3:$AC$346,'[1]Unit factor_selected'!AA$1,FALSE)</f>
        <v>8.5030367753635792E-3</v>
      </c>
      <c r="BJ323" s="5">
        <f>VLOOKUP($H323,'[1]Unit factor_selected'!$F$3:$AC$346,'[1]Unit factor_selected'!AB$1,FALSE)</f>
        <v>13.9634532629329</v>
      </c>
      <c r="BK323" s="77">
        <f>VLOOKUP($H323,'[1]Unit factor_selected'!$F$3:$AC$346,'[1]Unit factor_selected'!AC$1,FALSE)</f>
        <v>3.8264060662247697E-2</v>
      </c>
    </row>
    <row r="324" spans="2:63" x14ac:dyDescent="0.2">
      <c r="B324" s="61"/>
      <c r="C324" s="40"/>
      <c r="D324" s="64" t="str">
        <f>'[1]EV proj_BAU'!K90</f>
        <v>PP (kg)</v>
      </c>
      <c r="E324" s="230" t="str">
        <f>'[1]Unit factor_selected'!C4</f>
        <v>PP</v>
      </c>
      <c r="F324" s="102" t="str">
        <f>'[1]Unit factor_selected'!D4</f>
        <v>market for polypropylene, granulate | polypropylene, granulate | Cutoff, U</v>
      </c>
      <c r="G324" s="64" t="str">
        <f>'[1]Unit factor_selected'!E4</f>
        <v>GLO</v>
      </c>
      <c r="H324" s="3" t="str">
        <f>'[1]Unit factor_selected'!F4</f>
        <v>e5498542-19e1-3c0e-a4df-177961bf127d</v>
      </c>
      <c r="I324" s="65">
        <v>1</v>
      </c>
      <c r="J324" s="65">
        <f t="shared" si="186"/>
        <v>1</v>
      </c>
      <c r="K324" s="206">
        <f>'[1]EV proj_BAU'!R90</f>
        <v>0.14356579967999999</v>
      </c>
      <c r="L324" s="104">
        <f>'[1]EV proj_BAU'!S90</f>
        <v>0.14407842815999999</v>
      </c>
      <c r="M324" s="104">
        <f>'[1]EV proj_BAU'!T90</f>
        <v>0.13897243008000001</v>
      </c>
      <c r="N324" s="104">
        <f>'[1]EV proj_BAU'!U90</f>
        <v>7.5497400000000006E-2</v>
      </c>
      <c r="O324" s="104">
        <f>'[1]EV proj_BAU'!V90</f>
        <v>0.14234728320000004</v>
      </c>
      <c r="P324" s="104">
        <f>'[1]EV proj_BAU'!W90</f>
        <v>0.13709326464000002</v>
      </c>
      <c r="Q324" s="104">
        <f>'[1]EV proj_BAU'!AF91</f>
        <v>0.29527545599999999</v>
      </c>
      <c r="R324" s="104">
        <f>'[1]EV proj_BAU'!AJ89</f>
        <v>0.49067356262400003</v>
      </c>
      <c r="S324" s="104">
        <f>'[1]EV proj_BAU'!X90</f>
        <v>0.23288791679999998</v>
      </c>
      <c r="T324" s="104">
        <f>'[1]EV proj_BAU'!Y90</f>
        <v>0.23341747968000001</v>
      </c>
      <c r="U324" s="104">
        <f>'[1]EV proj_BAU'!Z90</f>
        <v>0.22417430400000002</v>
      </c>
      <c r="V324" s="104">
        <f>'[1]EV proj_BAU'!AA90</f>
        <v>0.125829</v>
      </c>
      <c r="W324" s="104">
        <f>'[1]EV proj_BAU'!AB90</f>
        <v>0.22834130687999996</v>
      </c>
      <c r="X324" s="104">
        <f>'[1]EV proj_BAU'!AC90</f>
        <v>0.22077513792</v>
      </c>
      <c r="Y324" s="104">
        <f>'[1]EV proj_BAU'!AG91</f>
        <v>0.49847616000000011</v>
      </c>
      <c r="Z324" s="158">
        <f>'[1]EV proj_BAU'!AK89</f>
        <v>0.73662985267200021</v>
      </c>
      <c r="AA324" s="165">
        <f t="shared" si="188"/>
        <v>0.14356579967999999</v>
      </c>
      <c r="AB324" s="73">
        <f t="shared" si="187"/>
        <v>0.14407842815999999</v>
      </c>
      <c r="AC324" s="73">
        <f t="shared" si="187"/>
        <v>0.13897243008000001</v>
      </c>
      <c r="AD324" s="73">
        <f t="shared" si="187"/>
        <v>7.5497400000000006E-2</v>
      </c>
      <c r="AE324" s="73">
        <f t="shared" si="187"/>
        <v>0.14234728320000004</v>
      </c>
      <c r="AF324" s="73">
        <f t="shared" si="187"/>
        <v>0.13709326464000002</v>
      </c>
      <c r="AG324" s="73">
        <f t="shared" si="187"/>
        <v>0.29527545599999999</v>
      </c>
      <c r="AH324" s="73">
        <f t="shared" si="187"/>
        <v>0.49067356262400003</v>
      </c>
      <c r="AI324" s="73">
        <f t="shared" si="187"/>
        <v>0.23288791679999998</v>
      </c>
      <c r="AJ324" s="73">
        <f t="shared" si="187"/>
        <v>0.23341747968000001</v>
      </c>
      <c r="AK324" s="73">
        <f t="shared" si="187"/>
        <v>0.22417430400000002</v>
      </c>
      <c r="AL324" s="73">
        <f t="shared" si="187"/>
        <v>0.125829</v>
      </c>
      <c r="AM324" s="73">
        <f t="shared" si="187"/>
        <v>0.22834130687999996</v>
      </c>
      <c r="AN324" s="73">
        <f t="shared" si="187"/>
        <v>0.22077513792</v>
      </c>
      <c r="AO324" s="73">
        <f t="shared" si="187"/>
        <v>0.49847616000000011</v>
      </c>
      <c r="AP324" s="140">
        <f t="shared" si="187"/>
        <v>0.73662985267200021</v>
      </c>
      <c r="AQ324" s="75" t="str">
        <f>VLOOKUP($H324,'[1]Unit factor_selected'!$F$3:$AC$346,'[1]Unit factor_selected'!H$1,FALSE)</f>
        <v>kg</v>
      </c>
      <c r="AR324" s="76">
        <f>VLOOKUP($H324,'[1]Unit factor_selected'!$F$3:$AC$346,'[1]Unit factor_selected'!J$1,FALSE)</f>
        <v>2.23494369321807</v>
      </c>
      <c r="AS324" s="6">
        <f>VLOOKUP($H324,'[1]Unit factor_selected'!$F$3:$AC$346,'[1]Unit factor_selected'!K$1,FALSE)</f>
        <v>81.481448471905907</v>
      </c>
      <c r="AT324" s="7">
        <f>VLOOKUP($H324,'[1]Unit factor_selected'!$F$3:$AC$346,'[1]Unit factor_selected'!L$1,FALSE)</f>
        <v>2.2866375198508301E-3</v>
      </c>
      <c r="AU324" s="5">
        <f>VLOOKUP($H324,'[1]Unit factor_selected'!$F$3:$AC$346,'[1]Unit factor_selected'!M$1,FALSE)</f>
        <v>1.7024856038729901</v>
      </c>
      <c r="AV324" s="7">
        <f>VLOOKUP($H324,'[1]Unit factor_selected'!$F$3:$AC$346,'[1]Unit factor_selected'!N$1,FALSE)</f>
        <v>5.28462364374832E-2</v>
      </c>
      <c r="AW324" s="7">
        <f>VLOOKUP($H324,'[1]Unit factor_selected'!$F$3:$AC$346,'[1]Unit factor_selected'!O$1,FALSE)</f>
        <v>3.56368992795698E-4</v>
      </c>
      <c r="AX324" s="5">
        <f>VLOOKUP($H324,'[1]Unit factor_selected'!$F$3:$AC$346,'[1]Unit factor_selected'!P$1,FALSE)</f>
        <v>2.3074736540857099</v>
      </c>
      <c r="AY324" s="7">
        <f>VLOOKUP($H324,'[1]Unit factor_selected'!$F$3:$AC$346,'[1]Unit factor_selected'!Q$1,FALSE)</f>
        <v>8.3031691942844696E-2</v>
      </c>
      <c r="AZ324" s="5">
        <f>VLOOKUP($H324,'[1]Unit factor_selected'!$F$3:$AC$346,'[1]Unit factor_selected'!R$1,FALSE)</f>
        <v>1.1241687728246801</v>
      </c>
      <c r="BA324" s="7">
        <f>VLOOKUP($H324,'[1]Unit factor_selected'!$F$3:$AC$346,'[1]Unit factor_selected'!S$1,FALSE)</f>
        <v>4.8431830502798603E-2</v>
      </c>
      <c r="BB324" s="7">
        <f>VLOOKUP($H324,'[1]Unit factor_selected'!$F$3:$AC$346,'[1]Unit factor_selected'!T$1,FALSE)</f>
        <v>1.17050273908111E-2</v>
      </c>
      <c r="BC324" s="7">
        <f>VLOOKUP($H324,'[1]Unit factor_selected'!$F$3:$AC$346,'[1]Unit factor_selected'!U$1,FALSE)</f>
        <v>7.0241823825083496E-2</v>
      </c>
      <c r="BD324" s="7">
        <f>VLOOKUP($H324,'[1]Unit factor_selected'!$F$3:$AC$346,'[1]Unit factor_selected'!V$1,FALSE)</f>
        <v>3.3595583652552699E-5</v>
      </c>
      <c r="BE324" s="7">
        <f>VLOOKUP($H324,'[1]Unit factor_selected'!$F$3:$AC$346,'[1]Unit factor_selected'!W$1,FALSE)</f>
        <v>4.3228785849813199E-3</v>
      </c>
      <c r="BF324" s="7">
        <f>VLOOKUP($H324,'[1]Unit factor_selected'!$F$3:$AC$346,'[1]Unit factor_selected'!X$1,FALSE)</f>
        <v>4.64117913642648E-3</v>
      </c>
      <c r="BG324" s="7">
        <f>VLOOKUP($H324,'[1]Unit factor_selected'!$F$3:$AC$346,'[1]Unit factor_selected'!Y$1,FALSE)</f>
        <v>4.95086520801492E-3</v>
      </c>
      <c r="BH324" s="7">
        <f>VLOOKUP($H324,'[1]Unit factor_selected'!$F$3:$AC$346,'[1]Unit factor_selected'!Z$1,FALSE)</f>
        <v>2.9874794216109799E-7</v>
      </c>
      <c r="BI324" s="7">
        <f>VLOOKUP($H324,'[1]Unit factor_selected'!$F$3:$AC$346,'[1]Unit factor_selected'!AA$1,FALSE)</f>
        <v>6.0076084856327998E-3</v>
      </c>
      <c r="BJ324" s="5">
        <f>VLOOKUP($H324,'[1]Unit factor_selected'!$F$3:$AC$346,'[1]Unit factor_selected'!AB$1,FALSE)</f>
        <v>4.7893358617690902</v>
      </c>
      <c r="BK324" s="77">
        <f>VLOOKUP($H324,'[1]Unit factor_selected'!$F$3:$AC$346,'[1]Unit factor_selected'!AC$1,FALSE)</f>
        <v>2.0609312972062501E-2</v>
      </c>
    </row>
    <row r="325" spans="2:63" x14ac:dyDescent="0.2">
      <c r="B325" s="61"/>
      <c r="C325" s="40"/>
      <c r="D325" s="80" t="str">
        <f>D316</f>
        <v>Injection moulding</v>
      </c>
      <c r="E325" s="231" t="str">
        <f t="shared" ref="E325:H325" si="199">E316</f>
        <v>Injection moulding</v>
      </c>
      <c r="F325" s="106" t="str">
        <f t="shared" si="199"/>
        <v>market for injection moulding | injection moulding | Cutoff</v>
      </c>
      <c r="G325" s="80" t="str">
        <f t="shared" si="199"/>
        <v>GLO</v>
      </c>
      <c r="H325" s="81" t="str">
        <f t="shared" si="199"/>
        <v>399adda9-8de6-37fe-b1f7-11dfe95a6c31</v>
      </c>
      <c r="I325" s="82">
        <v>1</v>
      </c>
      <c r="J325" s="82">
        <f t="shared" si="186"/>
        <v>1</v>
      </c>
      <c r="K325" s="206">
        <f>SUM(K323:K324)</f>
        <v>0.47855266559999993</v>
      </c>
      <c r="L325" s="104">
        <f>SUM(L323:L324)</f>
        <v>0.48026142719999992</v>
      </c>
      <c r="M325" s="104">
        <f t="shared" ref="M325:R325" si="200">SUM(M323:M324)</f>
        <v>0.46324143360000003</v>
      </c>
      <c r="N325" s="104">
        <f t="shared" si="200"/>
        <v>0.25165799999999999</v>
      </c>
      <c r="O325" s="104">
        <f t="shared" si="200"/>
        <v>0.47449094400000003</v>
      </c>
      <c r="P325" s="104">
        <f t="shared" si="200"/>
        <v>0.45697754879999997</v>
      </c>
      <c r="Q325" s="104">
        <f t="shared" si="200"/>
        <v>0.98425151999999994</v>
      </c>
      <c r="R325" s="104">
        <f t="shared" si="200"/>
        <v>1.63557854208</v>
      </c>
      <c r="S325" s="104">
        <f>SUM(S323:S324)</f>
        <v>0.77629305599999998</v>
      </c>
      <c r="T325" s="104">
        <f>SUM(T323:T324)</f>
        <v>0.77805826559999991</v>
      </c>
      <c r="U325" s="104">
        <f t="shared" ref="U325:Z325" si="201">SUM(U323:U324)</f>
        <v>0.74724768000000008</v>
      </c>
      <c r="V325" s="104">
        <f t="shared" si="201"/>
        <v>0.41942999999999997</v>
      </c>
      <c r="W325" s="104">
        <f t="shared" si="201"/>
        <v>0.76113768959999994</v>
      </c>
      <c r="X325" s="104">
        <f t="shared" si="201"/>
        <v>0.73591712639999995</v>
      </c>
      <c r="Y325" s="104">
        <f t="shared" si="201"/>
        <v>1.6615872</v>
      </c>
      <c r="Z325" s="158">
        <f t="shared" si="201"/>
        <v>2.4554328422400005</v>
      </c>
      <c r="AA325" s="165">
        <f t="shared" si="188"/>
        <v>0.47855266559999993</v>
      </c>
      <c r="AB325" s="73">
        <f t="shared" si="187"/>
        <v>0.48026142719999992</v>
      </c>
      <c r="AC325" s="73">
        <f t="shared" si="187"/>
        <v>0.46324143360000003</v>
      </c>
      <c r="AD325" s="73">
        <f t="shared" si="187"/>
        <v>0.25165799999999999</v>
      </c>
      <c r="AE325" s="73">
        <f t="shared" si="187"/>
        <v>0.47449094400000003</v>
      </c>
      <c r="AF325" s="73">
        <f t="shared" si="187"/>
        <v>0.45697754879999997</v>
      </c>
      <c r="AG325" s="73">
        <f t="shared" si="187"/>
        <v>0.98425151999999994</v>
      </c>
      <c r="AH325" s="73">
        <f t="shared" si="187"/>
        <v>1.63557854208</v>
      </c>
      <c r="AI325" s="73">
        <f t="shared" si="187"/>
        <v>0.77629305599999998</v>
      </c>
      <c r="AJ325" s="73">
        <f t="shared" si="187"/>
        <v>0.77805826559999991</v>
      </c>
      <c r="AK325" s="73">
        <f t="shared" si="187"/>
        <v>0.74724768000000008</v>
      </c>
      <c r="AL325" s="73">
        <f t="shared" si="187"/>
        <v>0.41942999999999997</v>
      </c>
      <c r="AM325" s="73">
        <f t="shared" si="187"/>
        <v>0.76113768959999994</v>
      </c>
      <c r="AN325" s="73">
        <f t="shared" si="187"/>
        <v>0.73591712639999995</v>
      </c>
      <c r="AO325" s="73">
        <f t="shared" si="187"/>
        <v>1.6615872</v>
      </c>
      <c r="AP325" s="140">
        <f t="shared" si="187"/>
        <v>2.4554328422400005</v>
      </c>
      <c r="AQ325" s="91" t="str">
        <f>VLOOKUP($H325,'[1]Unit factor_selected'!$F$3:$AC$346,'[1]Unit factor_selected'!H$1,FALSE)</f>
        <v>kg</v>
      </c>
      <c r="AR325" s="76">
        <f>VLOOKUP($H325,'[1]Unit factor_selected'!$F$3:$AC$346,'[1]Unit factor_selected'!J$1,FALSE)</f>
        <v>1.08257337726851</v>
      </c>
      <c r="AS325" s="6">
        <f>VLOOKUP($H325,'[1]Unit factor_selected'!$F$3:$AC$346,'[1]Unit factor_selected'!K$1,FALSE)</f>
        <v>23.4537692443262</v>
      </c>
      <c r="AT325" s="7">
        <f>VLOOKUP($H325,'[1]Unit factor_selected'!$F$3:$AC$346,'[1]Unit factor_selected'!L$1,FALSE)</f>
        <v>1.8380134150944201E-3</v>
      </c>
      <c r="AU325" s="5">
        <f>VLOOKUP($H325,'[1]Unit factor_selected'!$F$3:$AC$346,'[1]Unit factor_selected'!M$1,FALSE)</f>
        <v>0.375452624109542</v>
      </c>
      <c r="AV325" s="7">
        <f>VLOOKUP($H325,'[1]Unit factor_selected'!$F$3:$AC$346,'[1]Unit factor_selected'!N$1,FALSE)</f>
        <v>2.9352423943778499E-2</v>
      </c>
      <c r="AW325" s="7">
        <f>VLOOKUP($H325,'[1]Unit factor_selected'!$F$3:$AC$346,'[1]Unit factor_selected'!O$1,FALSE)</f>
        <v>4.0514162107794599E-4</v>
      </c>
      <c r="AX325" s="5">
        <f>VLOOKUP($H325,'[1]Unit factor_selected'!$F$3:$AC$346,'[1]Unit factor_selected'!P$1,FALSE)</f>
        <v>1.1001620728835799</v>
      </c>
      <c r="AY325" s="7">
        <f>VLOOKUP($H325,'[1]Unit factor_selected'!$F$3:$AC$346,'[1]Unit factor_selected'!Q$1,FALSE)</f>
        <v>4.8827947603215002E-2</v>
      </c>
      <c r="AZ325" s="5">
        <f>VLOOKUP($H325,'[1]Unit factor_selected'!$F$3:$AC$346,'[1]Unit factor_selected'!R$1,FALSE)</f>
        <v>0.76984399033446105</v>
      </c>
      <c r="BA325" s="7">
        <f>VLOOKUP($H325,'[1]Unit factor_selected'!$F$3:$AC$346,'[1]Unit factor_selected'!S$1,FALSE)</f>
        <v>0.16694061508031599</v>
      </c>
      <c r="BB325" s="7">
        <f>VLOOKUP($H325,'[1]Unit factor_selected'!$F$3:$AC$346,'[1]Unit factor_selected'!T$1,FALSE)</f>
        <v>5.8969066700152901E-2</v>
      </c>
      <c r="BC325" s="7">
        <f>VLOOKUP($H325,'[1]Unit factor_selected'!$F$3:$AC$346,'[1]Unit factor_selected'!U$1,FALSE)</f>
        <v>3.90857125228374E-2</v>
      </c>
      <c r="BD325" s="7">
        <f>VLOOKUP($H325,'[1]Unit factor_selected'!$F$3:$AC$346,'[1]Unit factor_selected'!V$1,FALSE)</f>
        <v>4.0488048910261803E-5</v>
      </c>
      <c r="BE325" s="7">
        <f>VLOOKUP($H325,'[1]Unit factor_selected'!$F$3:$AC$346,'[1]Unit factor_selected'!W$1,FALSE)</f>
        <v>3.20075259474878E-3</v>
      </c>
      <c r="BF325" s="7">
        <f>VLOOKUP($H325,'[1]Unit factor_selected'!$F$3:$AC$346,'[1]Unit factor_selected'!X$1,FALSE)</f>
        <v>1.9769981832578002E-3</v>
      </c>
      <c r="BG325" s="7">
        <f>VLOOKUP($H325,'[1]Unit factor_selected'!$F$3:$AC$346,'[1]Unit factor_selected'!Y$1,FALSE)</f>
        <v>2.0646115790421502E-3</v>
      </c>
      <c r="BH325" s="7">
        <f>VLOOKUP($H325,'[1]Unit factor_selected'!$F$3:$AC$346,'[1]Unit factor_selected'!Z$1,FALSE)</f>
        <v>4.6680409880260201E-7</v>
      </c>
      <c r="BI325" s="7">
        <f>VLOOKUP($H325,'[1]Unit factor_selected'!$F$3:$AC$346,'[1]Unit factor_selected'!AA$1,FALSE)</f>
        <v>2.99154629397809E-3</v>
      </c>
      <c r="BJ325" s="5">
        <f>VLOOKUP($H325,'[1]Unit factor_selected'!$F$3:$AC$346,'[1]Unit factor_selected'!AB$1,FALSE)</f>
        <v>1.46202064752443</v>
      </c>
      <c r="BK325" s="77">
        <f>VLOOKUP($H325,'[1]Unit factor_selected'!$F$3:$AC$346,'[1]Unit factor_selected'!AC$1,FALSE)</f>
        <v>1.3207061518138901E-2</v>
      </c>
    </row>
    <row r="326" spans="2:63" s="9" customFormat="1" x14ac:dyDescent="0.2">
      <c r="B326" s="61"/>
      <c r="C326" s="41" t="s">
        <v>47</v>
      </c>
      <c r="D326" s="120"/>
      <c r="E326" s="39" t="s">
        <v>48</v>
      </c>
      <c r="F326" s="123" t="str">
        <f>F298</f>
        <v>market for electricity, medium voltage | electricity, medium voltage | Cutoff</v>
      </c>
      <c r="G326" s="308" t="str">
        <f>[1]LCIA_TAU!D131</f>
        <v>Poland</v>
      </c>
      <c r="H326" s="10" t="str">
        <f>'[1]Unit factor_selected'!F109</f>
        <v>2021a648-52c7-32d9-a154-d6be407b47a3</v>
      </c>
      <c r="I326" s="65">
        <f>[1]LCIA_TAU!E131</f>
        <v>5.2207444930577503E-2</v>
      </c>
      <c r="J326" s="235">
        <f>SUM(I326:I332)</f>
        <v>0.99999999999999989</v>
      </c>
      <c r="K326" s="161">
        <f>'[1]EV proj_BAU'!R66*70%+SUM('[1]EV proj_BAU'!R$72:R$90)*'[1]LIB Maf LCIA'!$C$122</f>
        <v>40.834986977508997</v>
      </c>
      <c r="L326" s="49">
        <f>'[1]EV proj_BAU'!S66*70%+SUM('[1]EV proj_BAU'!S$72:S$90)*'[1]LIB Maf LCIA'!$C$122</f>
        <v>40.260625980151701</v>
      </c>
      <c r="M326" s="49">
        <f>'[1]EV proj_BAU'!T66*70%+SUM('[1]EV proj_BAU'!T$72:T$90)*('[1]LIB Maf LCIA'!$C$122+'[1]LIB Maf LCIA'!$E$124)</f>
        <v>40.078321352343337</v>
      </c>
      <c r="N326" s="49">
        <f>'[1]EV proj_BAU'!U66*70%+SUM('[1]EV proj_BAU'!U$72:U$90)*('[1]LIB Maf LCIA'!$C$122+'[1]LIB Maf LCIA'!$E$124)</f>
        <v>45.646541951142581</v>
      </c>
      <c r="O326" s="49">
        <f>'[1]EV proj_BAU'!V66*70%+SUM('[1]EV proj_BAU'!V$72:V$90)*('[1]LIB Maf LCIA'!$C$122+'[1]LIB Maf LCIA'!$E$124)</f>
        <v>39.966501378763212</v>
      </c>
      <c r="P326" s="49">
        <f>'[1]EV proj_BAU'!W66*70%+SUM('[1]EV proj_BAU'!W$72:W$90)*('[1]LIB Maf LCIA'!$C$122+'[1]LIB Maf LCIA'!$E$124)</f>
        <v>39.840842260955469</v>
      </c>
      <c r="Q326" s="49">
        <f>'[1]EV proj_BAU'!AF65*70%+SUM('[1]EV proj_BAU'!AF$72:AF$91)*('[1]LIB Maf LCIA'!$C$122+'[1]LIB Maf LCIA'!$E$124)</f>
        <v>42.670672786423054</v>
      </c>
      <c r="R326" s="49">
        <f>'[1]EV proj_BAU'!AJ66*70%+SUM('[1]EV proj_BAU'!AJ$72:AJ$89)*('[1]LIB Maf LCIA'!$C$122+'[1]LIB Maf LCIA'!$E$124)</f>
        <v>51.543335188267903</v>
      </c>
      <c r="S326" s="49">
        <f>'[1]EV proj_BAU'!X65*70%+SUM('[1]EV proj_BAU'!X$72:X$90)*('[1]LIB Maf LCIA'!$C$122+'[1]LIB Maf LCIA'!$E$124)</f>
        <v>77.220234260999064</v>
      </c>
      <c r="T326" s="49">
        <f>'[1]EV proj_BAU'!Y65*70%+SUM('[1]EV proj_BAU'!Y$72:Y$90)*('[1]LIB Maf LCIA'!$C$122+'[1]LIB Maf LCIA'!$E$124)</f>
        <v>76.057388757929886</v>
      </c>
      <c r="U326" s="49">
        <f>'[1]EV proj_BAU'!Z65*70%+SUM('[1]EV proj_BAU'!Z$72:Z$90)*('[1]LIB Maf LCIA'!$C$122+'[1]LIB Maf LCIA'!$E$124)</f>
        <v>75.360659641002144</v>
      </c>
      <c r="V326" s="49">
        <f>'[1]EV proj_BAU'!AA65*70%+SUM('[1]EV proj_BAU'!AA$72:AA$90)*('[1]LIB Maf LCIA'!$C$122+'[1]LIB Maf LCIA'!$E$124)</f>
        <v>76.381639838456792</v>
      </c>
      <c r="W326" s="49">
        <f>'[1]EV proj_BAU'!AB65*70%+SUM('[1]EV proj_BAU'!AB$72:AB$90)*('[1]LIB Maf LCIA'!$C$122+'[1]LIB Maf LCIA'!$E$124)</f>
        <v>75.112448574934831</v>
      </c>
      <c r="X326" s="49">
        <f>'[1]EV proj_BAU'!AC65*70%+SUM('[1]EV proj_BAU'!AC$72:AC$90)*('[1]LIB Maf LCIA'!$C$122+'[1]LIB Maf LCIA'!$E$124)</f>
        <v>74.88065536036018</v>
      </c>
      <c r="Y326" s="49">
        <f>'[1]EV proj_BAU'!AG66*70%+SUM('[1]EV proj_BAU'!AG$72:AG$91)*('[1]LIB Maf LCIA'!$C$122+'[1]LIB Maf LCIA'!$E$124)</f>
        <v>87.618130866950438</v>
      </c>
      <c r="Z326" s="127">
        <f>'[1]EV proj_BAU'!AK66*70%+SUM('[1]EV proj_BAU'!AK$72:AK$89)*('[1]LIB Maf LCIA'!$C$122+'[1]LIB Maf LCIA'!$E$124)</f>
        <v>82.366855862174774</v>
      </c>
      <c r="AA326" s="53">
        <f>$I326*K$326</f>
        <v>2.1318903338691504</v>
      </c>
      <c r="AB326" s="53">
        <f t="shared" ref="AB326:AP332" si="202">$I326*L$326</f>
        <v>2.1019044137293479</v>
      </c>
      <c r="AC326" s="53">
        <f t="shared" si="202"/>
        <v>2.0923867549124533</v>
      </c>
      <c r="AD326" s="53">
        <f t="shared" si="202"/>
        <v>2.3830893251855718</v>
      </c>
      <c r="AE326" s="53">
        <f t="shared" si="202"/>
        <v>2.0865489197996303</v>
      </c>
      <c r="AF326" s="53">
        <f t="shared" si="202"/>
        <v>2.0799885783266574</v>
      </c>
      <c r="AG326" s="53">
        <f t="shared" si="202"/>
        <v>2.2277267996478738</v>
      </c>
      <c r="AH326" s="53">
        <f t="shared" si="202"/>
        <v>2.6909458333797942</v>
      </c>
      <c r="AI326" s="53">
        <f t="shared" si="202"/>
        <v>4.0314711277074027</v>
      </c>
      <c r="AJ326" s="53">
        <f t="shared" si="202"/>
        <v>3.9707619351431491</v>
      </c>
      <c r="AK326" s="53">
        <f t="shared" si="202"/>
        <v>3.9343874881396141</v>
      </c>
      <c r="AL326" s="53">
        <f t="shared" si="202"/>
        <v>3.9876902555734377</v>
      </c>
      <c r="AM326" s="53">
        <f t="shared" si="202"/>
        <v>3.9214290225767447</v>
      </c>
      <c r="AN326" s="53">
        <f t="shared" si="202"/>
        <v>3.9093276910915571</v>
      </c>
      <c r="AO326" s="53">
        <f t="shared" si="202"/>
        <v>4.5743187421564482</v>
      </c>
      <c r="AP326" s="130">
        <f t="shared" si="202"/>
        <v>4.3001630915293045</v>
      </c>
      <c r="AQ326" s="12" t="str">
        <f>VLOOKUP($H326,'[1]Unit factor_selected'!$F$3:$AC$346,'[1]Unit factor_selected'!H$1,FALSE)</f>
        <v>kWh</v>
      </c>
      <c r="AR326" s="131">
        <f>VLOOKUP($H326,'[1]Unit factor_selected'!$F$3:$AC$346,'[1]Unit factor_selected'!J$1,FALSE)</f>
        <v>0.19454816343477699</v>
      </c>
      <c r="AS326" s="132">
        <f>VLOOKUP($H326,'[1]Unit factor_selected'!$F$3:$AC$346,'[1]Unit factor_selected'!K$1,FALSE)</f>
        <v>6.7957555250499802</v>
      </c>
      <c r="AT326" s="132">
        <f>VLOOKUP($H326,'[1]Unit factor_selected'!$F$3:$AC$346,'[1]Unit factor_selected'!L$1,FALSE)</f>
        <v>8.8187596014927395E-5</v>
      </c>
      <c r="AU326" s="132">
        <f>VLOOKUP($H326,'[1]Unit factor_selected'!$F$3:$AC$346,'[1]Unit factor_selected'!M$1,FALSE)</f>
        <v>5.9391215212610003E-2</v>
      </c>
      <c r="AV326" s="132">
        <f>VLOOKUP($H326,'[1]Unit factor_selected'!$F$3:$AC$346,'[1]Unit factor_selected'!N$1,FALSE)</f>
        <v>1.1583446624296501E-2</v>
      </c>
      <c r="AW326" s="132">
        <f>VLOOKUP($H326,'[1]Unit factor_selected'!$F$3:$AC$346,'[1]Unit factor_selected'!O$1,FALSE)</f>
        <v>9.3673033052926995E-5</v>
      </c>
      <c r="AX326" s="132">
        <f>VLOOKUP($H326,'[1]Unit factor_selected'!$F$3:$AC$346,'[1]Unit factor_selected'!P$1,FALSE)</f>
        <v>0.19827953710975099</v>
      </c>
      <c r="AY326" s="132">
        <f>VLOOKUP($H326,'[1]Unit factor_selected'!$F$3:$AC$346,'[1]Unit factor_selected'!Q$1,FALSE)</f>
        <v>1.4201613553306E-2</v>
      </c>
      <c r="AZ326" s="132">
        <f>VLOOKUP($H326,'[1]Unit factor_selected'!$F$3:$AC$346,'[1]Unit factor_selected'!R$1,FALSE)</f>
        <v>0.173164265864902</v>
      </c>
      <c r="BA326" s="132">
        <f>VLOOKUP($H326,'[1]Unit factor_selected'!$F$3:$AC$346,'[1]Unit factor_selected'!S$1,FALSE)</f>
        <v>5.8746452970276503E-2</v>
      </c>
      <c r="BB326" s="132">
        <f>VLOOKUP($H326,'[1]Unit factor_selected'!$F$3:$AC$346,'[1]Unit factor_selected'!T$1,FALSE)</f>
        <v>1.21950915212548E-2</v>
      </c>
      <c r="BC326" s="132">
        <f>VLOOKUP($H326,'[1]Unit factor_selected'!$F$3:$AC$346,'[1]Unit factor_selected'!U$1,FALSE)</f>
        <v>1.4692890573130399E-2</v>
      </c>
      <c r="BD326" s="132">
        <f>VLOOKUP($H326,'[1]Unit factor_selected'!$F$3:$AC$346,'[1]Unit factor_selected'!V$1,FALSE)</f>
        <v>7.2813869887689002E-6</v>
      </c>
      <c r="BE326" s="132">
        <f>VLOOKUP($H326,'[1]Unit factor_selected'!$F$3:$AC$346,'[1]Unit factor_selected'!W$1,FALSE)</f>
        <v>5.0115509501026797E-4</v>
      </c>
      <c r="BF326" s="132">
        <f>VLOOKUP($H326,'[1]Unit factor_selected'!$F$3:$AC$346,'[1]Unit factor_selected'!X$1,FALSE)</f>
        <v>1.04561836568401E-4</v>
      </c>
      <c r="BG326" s="132">
        <f>VLOOKUP($H326,'[1]Unit factor_selected'!$F$3:$AC$346,'[1]Unit factor_selected'!Y$1,FALSE)</f>
        <v>1.12953299776828E-4</v>
      </c>
      <c r="BH326" s="132">
        <f>VLOOKUP($H326,'[1]Unit factor_selected'!$F$3:$AC$346,'[1]Unit factor_selected'!Z$1,FALSE)</f>
        <v>1.34435290149793E-7</v>
      </c>
      <c r="BI326" s="132">
        <f>VLOOKUP($H326,'[1]Unit factor_selected'!$F$3:$AC$346,'[1]Unit factor_selected'!AA$1,FALSE)</f>
        <v>1.8200658937087E-4</v>
      </c>
      <c r="BJ326" s="132">
        <f>VLOOKUP($H326,'[1]Unit factor_selected'!$F$3:$AC$346,'[1]Unit factor_selected'!AB$1,FALSE)</f>
        <v>0.40437100882069898</v>
      </c>
      <c r="BK326" s="133">
        <f>VLOOKUP($H326,'[1]Unit factor_selected'!$F$3:$AC$346,'[1]Unit factor_selected'!AC$1,FALSE)</f>
        <v>2.8342188340246799E-3</v>
      </c>
    </row>
    <row r="327" spans="2:63" s="9" customFormat="1" x14ac:dyDescent="0.2">
      <c r="B327" s="61"/>
      <c r="C327" s="62"/>
      <c r="D327" s="121"/>
      <c r="E327" s="61"/>
      <c r="F327" s="134"/>
      <c r="G327" s="308" t="str">
        <f>[1]LCIA_TAU!D132</f>
        <v>Hungary</v>
      </c>
      <c r="H327" s="10" t="str">
        <f>'[1]Unit factor_selected'!F110</f>
        <v>4cb21688-49f1-34d7-92a9-9a30881baa53</v>
      </c>
      <c r="I327" s="65">
        <f>[1]LCIA_TAU!E132</f>
        <v>1.43831803940009E-2</v>
      </c>
      <c r="J327" s="237"/>
      <c r="K327" s="164"/>
      <c r="L327" s="69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137"/>
      <c r="AA327" s="73">
        <f t="shared" ref="AA327:AA332" si="203">$I327*K$326</f>
        <v>0.58733698408418944</v>
      </c>
      <c r="AB327" s="73">
        <f t="shared" si="202"/>
        <v>0.57907584624792119</v>
      </c>
      <c r="AC327" s="73">
        <f t="shared" si="202"/>
        <v>0.57645372589949229</v>
      </c>
      <c r="AD327" s="73">
        <f t="shared" si="202"/>
        <v>0.65654244724561361</v>
      </c>
      <c r="AE327" s="73">
        <f t="shared" si="202"/>
        <v>0.57484539904783694</v>
      </c>
      <c r="AF327" s="73">
        <f t="shared" si="202"/>
        <v>0.5730380212882572</v>
      </c>
      <c r="AG327" s="73">
        <f t="shared" si="202"/>
        <v>0.61373998422050779</v>
      </c>
      <c r="AH327" s="73">
        <f t="shared" si="202"/>
        <v>0.74135708812131162</v>
      </c>
      <c r="AI327" s="73">
        <f t="shared" si="202"/>
        <v>1.1106725594429583</v>
      </c>
      <c r="AJ327" s="73">
        <f t="shared" si="202"/>
        <v>1.0939471428019616</v>
      </c>
      <c r="AK327" s="73">
        <f t="shared" si="202"/>
        <v>1.0839259622274369</v>
      </c>
      <c r="AL327" s="73">
        <f t="shared" si="202"/>
        <v>1.0986109045861299</v>
      </c>
      <c r="AM327" s="73">
        <f t="shared" si="202"/>
        <v>1.0803558976884036</v>
      </c>
      <c r="AN327" s="73">
        <f t="shared" si="202"/>
        <v>1.077021974069071</v>
      </c>
      <c r="AO327" s="73">
        <f t="shared" si="202"/>
        <v>1.2602273820445267</v>
      </c>
      <c r="AP327" s="140">
        <f t="shared" si="202"/>
        <v>1.1846973463523303</v>
      </c>
      <c r="AQ327" s="12" t="str">
        <f>VLOOKUP($H327,'[1]Unit factor_selected'!$F$3:$AC$346,'[1]Unit factor_selected'!H$1,FALSE)</f>
        <v>kWh</v>
      </c>
      <c r="AR327" s="141">
        <f>VLOOKUP($H327,'[1]Unit factor_selected'!$F$3:$AC$346,'[1]Unit factor_selected'!J$1,FALSE)</f>
        <v>0.21577001178640801</v>
      </c>
      <c r="AS327" s="142">
        <f>VLOOKUP($H327,'[1]Unit factor_selected'!$F$3:$AC$346,'[1]Unit factor_selected'!K$1,FALSE)</f>
        <v>7.2333849412719502</v>
      </c>
      <c r="AT327" s="142">
        <f>VLOOKUP($H327,'[1]Unit factor_selected'!$F$3:$AC$346,'[1]Unit factor_selected'!L$1,FALSE)</f>
        <v>8.0276380910669396E-5</v>
      </c>
      <c r="AU327" s="142">
        <f>VLOOKUP($H327,'[1]Unit factor_selected'!$F$3:$AC$346,'[1]Unit factor_selected'!M$1,FALSE)</f>
        <v>6.8026517284239404E-2</v>
      </c>
      <c r="AV327" s="142">
        <f>VLOOKUP($H327,'[1]Unit factor_selected'!$F$3:$AC$346,'[1]Unit factor_selected'!N$1,FALSE)</f>
        <v>1.36260022319623E-2</v>
      </c>
      <c r="AW327" s="142">
        <f>VLOOKUP($H327,'[1]Unit factor_selected'!$F$3:$AC$346,'[1]Unit factor_selected'!O$1,FALSE)</f>
        <v>1.90685676866339E-4</v>
      </c>
      <c r="AX327" s="142">
        <f>VLOOKUP($H327,'[1]Unit factor_selected'!$F$3:$AC$346,'[1]Unit factor_selected'!P$1,FALSE)</f>
        <v>0.219822332418601</v>
      </c>
      <c r="AY327" s="142">
        <f>VLOOKUP($H327,'[1]Unit factor_selected'!$F$3:$AC$346,'[1]Unit factor_selected'!Q$1,FALSE)</f>
        <v>1.73540844088103E-2</v>
      </c>
      <c r="AZ327" s="142">
        <f>VLOOKUP($H327,'[1]Unit factor_selected'!$F$3:$AC$346,'[1]Unit factor_selected'!R$1,FALSE)</f>
        <v>0.26107456310872401</v>
      </c>
      <c r="BA327" s="142">
        <f>VLOOKUP($H327,'[1]Unit factor_selected'!$F$3:$AC$346,'[1]Unit factor_selected'!S$1,FALSE)</f>
        <v>6.3394804129405E-2</v>
      </c>
      <c r="BB327" s="142">
        <f>VLOOKUP($H327,'[1]Unit factor_selected'!$F$3:$AC$346,'[1]Unit factor_selected'!T$1,FALSE)</f>
        <v>1.08184860807417E-2</v>
      </c>
      <c r="BC327" s="142">
        <f>VLOOKUP($H327,'[1]Unit factor_selected'!$F$3:$AC$346,'[1]Unit factor_selected'!U$1,FALSE)</f>
        <v>1.7522737587687898E-2</v>
      </c>
      <c r="BD327" s="142">
        <f>VLOOKUP($H327,'[1]Unit factor_selected'!$F$3:$AC$346,'[1]Unit factor_selected'!V$1,FALSE)</f>
        <v>1.31149157181119E-5</v>
      </c>
      <c r="BE327" s="142">
        <f>VLOOKUP($H327,'[1]Unit factor_selected'!$F$3:$AC$346,'[1]Unit factor_selected'!W$1,FALSE)</f>
        <v>4.5103669699047102E-4</v>
      </c>
      <c r="BF327" s="142">
        <f>VLOOKUP($H327,'[1]Unit factor_selected'!$F$3:$AC$346,'[1]Unit factor_selected'!X$1,FALSE)</f>
        <v>7.8799370286731198E-5</v>
      </c>
      <c r="BG327" s="142">
        <f>VLOOKUP($H327,'[1]Unit factor_selected'!$F$3:$AC$346,'[1]Unit factor_selected'!Y$1,FALSE)</f>
        <v>8.7981241989460503E-5</v>
      </c>
      <c r="BH327" s="142">
        <f>VLOOKUP($H327,'[1]Unit factor_selected'!$F$3:$AC$346,'[1]Unit factor_selected'!Z$1,FALSE)</f>
        <v>1.4425544847962701E-7</v>
      </c>
      <c r="BI327" s="142">
        <f>VLOOKUP($H327,'[1]Unit factor_selected'!$F$3:$AC$346,'[1]Unit factor_selected'!AA$1,FALSE)</f>
        <v>1.8805544675655399E-4</v>
      </c>
      <c r="BJ327" s="142">
        <f>VLOOKUP($H327,'[1]Unit factor_selected'!$F$3:$AC$346,'[1]Unit factor_selected'!AB$1,FALSE)</f>
        <v>0.37510459525880402</v>
      </c>
      <c r="BK327" s="143">
        <f>VLOOKUP($H327,'[1]Unit factor_selected'!$F$3:$AC$346,'[1]Unit factor_selected'!AC$1,FALSE)</f>
        <v>8.1652158336886695E-4</v>
      </c>
    </row>
    <row r="328" spans="2:63" s="9" customFormat="1" x14ac:dyDescent="0.2">
      <c r="B328" s="61"/>
      <c r="C328" s="62"/>
      <c r="D328" s="121"/>
      <c r="E328" s="61"/>
      <c r="F328" s="134"/>
      <c r="G328" s="308" t="str">
        <f>[1]LCIA_TAU!D133</f>
        <v>MI, US</v>
      </c>
      <c r="H328" s="10" t="str">
        <f>'[1]Unit factor_selected'!F117</f>
        <v>b61cac0a-ced2-39d5-a7c7-d5c2ba600709</v>
      </c>
      <c r="I328" s="65">
        <f>[1]LCIA_TAU!E133</f>
        <v>6.8727063945112937E-2</v>
      </c>
      <c r="J328" s="237"/>
      <c r="K328" s="164"/>
      <c r="L328" s="69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137"/>
      <c r="AA328" s="73">
        <f t="shared" si="203"/>
        <v>2.8064687612011148</v>
      </c>
      <c r="AB328" s="73">
        <f t="shared" si="202"/>
        <v>2.7669946162081613</v>
      </c>
      <c r="AC328" s="73">
        <f t="shared" si="202"/>
        <v>2.7544653543952857</v>
      </c>
      <c r="AD328" s="73">
        <f t="shared" si="202"/>
        <v>3.1371528075494566</v>
      </c>
      <c r="AE328" s="73">
        <f t="shared" si="202"/>
        <v>2.7467802959207037</v>
      </c>
      <c r="AF328" s="73">
        <f t="shared" si="202"/>
        <v>2.7381441136958444</v>
      </c>
      <c r="AG328" s="73">
        <f t="shared" si="202"/>
        <v>2.9326300571734878</v>
      </c>
      <c r="AH328" s="73">
        <f t="shared" si="202"/>
        <v>3.542422093428478</v>
      </c>
      <c r="AI328" s="73">
        <f t="shared" si="202"/>
        <v>5.3071199779122837</v>
      </c>
      <c r="AJ328" s="73">
        <f t="shared" si="202"/>
        <v>5.2272010206645607</v>
      </c>
      <c r="AK328" s="73">
        <f t="shared" si="202"/>
        <v>5.179316874093046</v>
      </c>
      <c r="AL328" s="73">
        <f t="shared" si="202"/>
        <v>5.2494858454102058</v>
      </c>
      <c r="AM328" s="73">
        <f t="shared" si="202"/>
        <v>5.1622580562835534</v>
      </c>
      <c r="AN328" s="73">
        <f t="shared" si="202"/>
        <v>5.1463275892034384</v>
      </c>
      <c r="AO328" s="73">
        <f t="shared" si="202"/>
        <v>6.0217368828441762</v>
      </c>
      <c r="AP328" s="140">
        <f t="shared" si="202"/>
        <v>5.6608321697975859</v>
      </c>
      <c r="AQ328" s="12" t="str">
        <f>VLOOKUP($H328,'[1]Unit factor_selected'!$F$3:$AC$346,'[1]Unit factor_selected'!H$1,FALSE)</f>
        <v>kWh</v>
      </c>
      <c r="AR328" s="141">
        <f>VLOOKUP($H328,'[1]Unit factor_selected'!$F$3:$AC$346,'[1]Unit factor_selected'!J$1,FALSE)</f>
        <v>0.84492685052712702</v>
      </c>
      <c r="AS328" s="142">
        <f>VLOOKUP($H328,'[1]Unit factor_selected'!$F$3:$AC$346,'[1]Unit factor_selected'!K$1,FALSE)</f>
        <v>13.8176187409319</v>
      </c>
      <c r="AT328" s="142">
        <f>VLOOKUP($H328,'[1]Unit factor_selected'!$F$3:$AC$346,'[1]Unit factor_selected'!L$1,FALSE)</f>
        <v>1.3750236107345399E-3</v>
      </c>
      <c r="AU328" s="142">
        <f>VLOOKUP($H328,'[1]Unit factor_selected'!$F$3:$AC$346,'[1]Unit factor_selected'!M$1,FALSE)</f>
        <v>0.22532069788397299</v>
      </c>
      <c r="AV328" s="142">
        <f>VLOOKUP($H328,'[1]Unit factor_selected'!$F$3:$AC$346,'[1]Unit factor_selected'!N$1,FALSE)</f>
        <v>1.86099453978095E-2</v>
      </c>
      <c r="AW328" s="142">
        <f>VLOOKUP($H328,'[1]Unit factor_selected'!$F$3:$AC$346,'[1]Unit factor_selected'!O$1,FALSE)</f>
        <v>3.3112759989510502E-4</v>
      </c>
      <c r="AX328" s="142">
        <f>VLOOKUP($H328,'[1]Unit factor_selected'!$F$3:$AC$346,'[1]Unit factor_selected'!P$1,FALSE)</f>
        <v>0.85870887945642105</v>
      </c>
      <c r="AY328" s="142">
        <f>VLOOKUP($H328,'[1]Unit factor_selected'!$F$3:$AC$346,'[1]Unit factor_selected'!Q$1,FALSE)</f>
        <v>2.70133464950984E-2</v>
      </c>
      <c r="AZ328" s="142">
        <f>VLOOKUP($H328,'[1]Unit factor_selected'!$F$3:$AC$346,'[1]Unit factor_selected'!R$1,FALSE)</f>
        <v>0.65750848355524405</v>
      </c>
      <c r="BA328" s="142">
        <f>VLOOKUP($H328,'[1]Unit factor_selected'!$F$3:$AC$346,'[1]Unit factor_selected'!S$1,FALSE)</f>
        <v>0.15437578030999699</v>
      </c>
      <c r="BB328" s="142">
        <f>VLOOKUP($H328,'[1]Unit factor_selected'!$F$3:$AC$346,'[1]Unit factor_selected'!T$1,FALSE)</f>
        <v>1.2817108343723799E-3</v>
      </c>
      <c r="BC328" s="142">
        <f>VLOOKUP($H328,'[1]Unit factor_selected'!$F$3:$AC$346,'[1]Unit factor_selected'!U$1,FALSE)</f>
        <v>2.4739460993979501E-2</v>
      </c>
      <c r="BD328" s="142">
        <f>VLOOKUP($H328,'[1]Unit factor_selected'!$F$3:$AC$346,'[1]Unit factor_selected'!V$1,FALSE)</f>
        <v>2.4550403468202401E-5</v>
      </c>
      <c r="BE328" s="142">
        <f>VLOOKUP($H328,'[1]Unit factor_selected'!$F$3:$AC$346,'[1]Unit factor_selected'!W$1,FALSE)</f>
        <v>5.1818030284491497E-4</v>
      </c>
      <c r="BF328" s="142">
        <f>VLOOKUP($H328,'[1]Unit factor_selected'!$F$3:$AC$346,'[1]Unit factor_selected'!X$1,FALSE)</f>
        <v>1.20964766055872E-3</v>
      </c>
      <c r="BG328" s="142">
        <f>VLOOKUP($H328,'[1]Unit factor_selected'!$F$3:$AC$346,'[1]Unit factor_selected'!Y$1,FALSE)</f>
        <v>1.2305157864208301E-3</v>
      </c>
      <c r="BH328" s="142">
        <f>VLOOKUP($H328,'[1]Unit factor_selected'!$F$3:$AC$346,'[1]Unit factor_selected'!Z$1,FALSE)</f>
        <v>2.7696314907270402E-7</v>
      </c>
      <c r="BI328" s="142">
        <f>VLOOKUP($H328,'[1]Unit factor_selected'!$F$3:$AC$346,'[1]Unit factor_selected'!AA$1,FALSE)</f>
        <v>2.5922901798228299E-3</v>
      </c>
      <c r="BJ328" s="142">
        <f>VLOOKUP($H328,'[1]Unit factor_selected'!$F$3:$AC$346,'[1]Unit factor_selected'!AB$1,FALSE)</f>
        <v>0.47977050815169298</v>
      </c>
      <c r="BK328" s="143">
        <f>VLOOKUP($H328,'[1]Unit factor_selected'!$F$3:$AC$346,'[1]Unit factor_selected'!AC$1,FALSE)</f>
        <v>1.0706689391021E-2</v>
      </c>
    </row>
    <row r="329" spans="2:63" s="9" customFormat="1" x14ac:dyDescent="0.2">
      <c r="B329" s="61"/>
      <c r="C329" s="62"/>
      <c r="D329" s="121"/>
      <c r="E329" s="61"/>
      <c r="F329" s="134"/>
      <c r="G329" s="308" t="str">
        <f>[1]LCIA_TAU!D134</f>
        <v>Korea</v>
      </c>
      <c r="H329" s="10" t="str">
        <f>'[1]Unit factor_selected'!F107</f>
        <v>2fcc8944-1021-3349-ace4-288efc955cd1</v>
      </c>
      <c r="I329" s="65">
        <f>[1]LCIA_TAU!E134</f>
        <v>2.6977917967250645E-2</v>
      </c>
      <c r="J329" s="237"/>
      <c r="K329" s="164"/>
      <c r="L329" s="69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137"/>
      <c r="AA329" s="73">
        <f t="shared" si="203"/>
        <v>1.1016429288729861</v>
      </c>
      <c r="AB329" s="73">
        <f t="shared" si="202"/>
        <v>1.0861478650026928</v>
      </c>
      <c r="AC329" s="73">
        <f t="shared" si="202"/>
        <v>1.0812296657086284</v>
      </c>
      <c r="AD329" s="73">
        <f t="shared" si="202"/>
        <v>1.2314486642465898</v>
      </c>
      <c r="AE329" s="73">
        <f t="shared" si="202"/>
        <v>1.0782129956342836</v>
      </c>
      <c r="AF329" s="73">
        <f t="shared" si="202"/>
        <v>1.0748229742622293</v>
      </c>
      <c r="AG329" s="73">
        <f t="shared" si="202"/>
        <v>1.1511659100395157</v>
      </c>
      <c r="AH329" s="73">
        <f t="shared" si="202"/>
        <v>1.3905318684675951</v>
      </c>
      <c r="AI329" s="73">
        <f t="shared" si="202"/>
        <v>2.0832411453051103</v>
      </c>
      <c r="AJ329" s="73">
        <f t="shared" si="202"/>
        <v>2.0518699947147239</v>
      </c>
      <c r="AK329" s="73">
        <f t="shared" si="202"/>
        <v>2.0330736937528524</v>
      </c>
      <c r="AL329" s="73">
        <f t="shared" si="202"/>
        <v>2.0606176137659711</v>
      </c>
      <c r="AM329" s="73">
        <f t="shared" si="202"/>
        <v>2.0263774759739244</v>
      </c>
      <c r="AN329" s="73">
        <f t="shared" si="202"/>
        <v>2.0201241776457644</v>
      </c>
      <c r="AO329" s="73">
        <f t="shared" si="202"/>
        <v>2.3637547469724205</v>
      </c>
      <c r="AP329" s="140">
        <f t="shared" si="202"/>
        <v>2.2220862806701089</v>
      </c>
      <c r="AQ329" s="12" t="str">
        <f>VLOOKUP($H329,'[1]Unit factor_selected'!$F$3:$AC$346,'[1]Unit factor_selected'!H$1,FALSE)</f>
        <v>kWh</v>
      </c>
      <c r="AR329" s="141">
        <f>VLOOKUP($H329,'[1]Unit factor_selected'!$F$3:$AC$346,'[1]Unit factor_selected'!J$1,FALSE)</f>
        <v>0.44882419692131298</v>
      </c>
      <c r="AS329" s="142">
        <f>VLOOKUP($H329,'[1]Unit factor_selected'!$F$3:$AC$346,'[1]Unit factor_selected'!K$1,FALSE)</f>
        <v>10.6797594704434</v>
      </c>
      <c r="AT329" s="142">
        <f>VLOOKUP($H329,'[1]Unit factor_selected'!$F$3:$AC$346,'[1]Unit factor_selected'!L$1,FALSE)</f>
        <v>4.9265264292420302E-4</v>
      </c>
      <c r="AU329" s="142">
        <f>VLOOKUP($H329,'[1]Unit factor_selected'!$F$3:$AC$346,'[1]Unit factor_selected'!M$1,FALSE)</f>
        <v>0.12623149246165999</v>
      </c>
      <c r="AV329" s="142">
        <f>VLOOKUP($H329,'[1]Unit factor_selected'!$F$3:$AC$346,'[1]Unit factor_selected'!N$1,FALSE)</f>
        <v>1.6968609446120098E-2</v>
      </c>
      <c r="AW329" s="142">
        <f>VLOOKUP($H329,'[1]Unit factor_selected'!$F$3:$AC$346,'[1]Unit factor_selected'!O$1,FALSE)</f>
        <v>2.7405747398636201E-4</v>
      </c>
      <c r="AX329" s="142">
        <f>VLOOKUP($H329,'[1]Unit factor_selected'!$F$3:$AC$346,'[1]Unit factor_selected'!P$1,FALSE)</f>
        <v>0.45253492451686</v>
      </c>
      <c r="AY329" s="142">
        <f>VLOOKUP($H329,'[1]Unit factor_selected'!$F$3:$AC$346,'[1]Unit factor_selected'!Q$1,FALSE)</f>
        <v>2.48684596265452E-2</v>
      </c>
      <c r="AZ329" s="142">
        <f>VLOOKUP($H329,'[1]Unit factor_selected'!$F$3:$AC$346,'[1]Unit factor_selected'!R$1,FALSE)</f>
        <v>0.42508296115309102</v>
      </c>
      <c r="BA329" s="142">
        <f>VLOOKUP($H329,'[1]Unit factor_selected'!$F$3:$AC$346,'[1]Unit factor_selected'!S$1,FALSE)</f>
        <v>0.191914630710534</v>
      </c>
      <c r="BB329" s="142">
        <f>VLOOKUP($H329,'[1]Unit factor_selected'!$F$3:$AC$346,'[1]Unit factor_selected'!T$1,FALSE)</f>
        <v>8.9421744425186196E-3</v>
      </c>
      <c r="BC329" s="142">
        <f>VLOOKUP($H329,'[1]Unit factor_selected'!$F$3:$AC$346,'[1]Unit factor_selected'!U$1,FALSE)</f>
        <v>2.2227062220125101E-2</v>
      </c>
      <c r="BD329" s="142">
        <f>VLOOKUP($H329,'[1]Unit factor_selected'!$F$3:$AC$346,'[1]Unit factor_selected'!V$1,FALSE)</f>
        <v>2.0839885011706401E-5</v>
      </c>
      <c r="BE329" s="142">
        <f>VLOOKUP($H329,'[1]Unit factor_selected'!$F$3:$AC$346,'[1]Unit factor_selected'!W$1,FALSE)</f>
        <v>5.9720515722452502E-4</v>
      </c>
      <c r="BF329" s="142">
        <f>VLOOKUP($H329,'[1]Unit factor_selected'!$F$3:$AC$346,'[1]Unit factor_selected'!X$1,FALSE)</f>
        <v>9.57080591438114E-4</v>
      </c>
      <c r="BG329" s="142">
        <f>VLOOKUP($H329,'[1]Unit factor_selected'!$F$3:$AC$346,'[1]Unit factor_selected'!Y$1,FALSE)</f>
        <v>9.6987712976880503E-4</v>
      </c>
      <c r="BH329" s="142">
        <f>VLOOKUP($H329,'[1]Unit factor_selected'!$F$3:$AC$346,'[1]Unit factor_selected'!Z$1,FALSE)</f>
        <v>1.6228126937245899E-7</v>
      </c>
      <c r="BI329" s="142">
        <f>VLOOKUP($H329,'[1]Unit factor_selected'!$F$3:$AC$346,'[1]Unit factor_selected'!AA$1,FALSE)</f>
        <v>8.2713932894040601E-4</v>
      </c>
      <c r="BJ329" s="142">
        <f>VLOOKUP($H329,'[1]Unit factor_selected'!$F$3:$AC$346,'[1]Unit factor_selected'!AB$1,FALSE)</f>
        <v>0.51620363771325195</v>
      </c>
      <c r="BK329" s="143">
        <f>VLOOKUP($H329,'[1]Unit factor_selected'!$F$3:$AC$346,'[1]Unit factor_selected'!AC$1,FALSE)</f>
        <v>3.0323563137813099E-3</v>
      </c>
    </row>
    <row r="330" spans="2:63" s="9" customFormat="1" x14ac:dyDescent="0.2">
      <c r="B330" s="61"/>
      <c r="C330" s="62"/>
      <c r="D330" s="121"/>
      <c r="E330" s="61"/>
      <c r="F330" s="134"/>
      <c r="G330" s="308" t="str">
        <f>[1]LCIA_TAU!D135</f>
        <v>TN, US</v>
      </c>
      <c r="H330" s="10" t="str">
        <f>'[1]Unit factor_selected'!F118</f>
        <v>c15204bc-dbef-4122-b600-8a21aa62ea84</v>
      </c>
      <c r="I330" s="65">
        <f>[1]LCIA_TAU!E135</f>
        <v>3.4729362908164099E-2</v>
      </c>
      <c r="J330" s="237"/>
      <c r="K330" s="164"/>
      <c r="L330" s="69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137"/>
      <c r="AA330" s="73">
        <f t="shared" si="203"/>
        <v>1.4181730820920651</v>
      </c>
      <c r="AB330" s="73">
        <f t="shared" si="202"/>
        <v>1.3982258905745484</v>
      </c>
      <c r="AC330" s="73">
        <f t="shared" si="202"/>
        <v>1.391894566995554</v>
      </c>
      <c r="AD330" s="73">
        <f t="shared" si="202"/>
        <v>1.5852753209239676</v>
      </c>
      <c r="AE330" s="73">
        <f t="shared" si="202"/>
        <v>1.3880111305527085</v>
      </c>
      <c r="AF330" s="73">
        <f t="shared" si="202"/>
        <v>1.3836470694476435</v>
      </c>
      <c r="AG330" s="73">
        <f t="shared" si="202"/>
        <v>1.4819252807352081</v>
      </c>
      <c r="AH330" s="73">
        <f t="shared" si="202"/>
        <v>1.7900671932505008</v>
      </c>
      <c r="AI330" s="73">
        <f t="shared" si="202"/>
        <v>2.6818095395036834</v>
      </c>
      <c r="AJ330" s="73">
        <f t="shared" si="202"/>
        <v>2.6414246560214671</v>
      </c>
      <c r="AK330" s="73">
        <f t="shared" si="202"/>
        <v>2.6172276976709989</v>
      </c>
      <c r="AL330" s="73">
        <f t="shared" si="202"/>
        <v>2.6526856894704505</v>
      </c>
      <c r="AM330" s="73">
        <f t="shared" si="202"/>
        <v>2.608607485479725</v>
      </c>
      <c r="AN330" s="73">
        <f t="shared" si="202"/>
        <v>2.6005574548111121</v>
      </c>
      <c r="AO330" s="73">
        <f t="shared" si="202"/>
        <v>3.0429218642133367</v>
      </c>
      <c r="AP330" s="140">
        <f t="shared" si="202"/>
        <v>2.8605484288419114</v>
      </c>
      <c r="AQ330" s="12" t="str">
        <f>VLOOKUP($H330,'[1]Unit factor_selected'!$F$3:$AC$346,'[1]Unit factor_selected'!H$1,FALSE)</f>
        <v>kWh</v>
      </c>
      <c r="AR330" s="141">
        <f>VLOOKUP($H330,'[1]Unit factor_selected'!$F$3:$AC$346,'[1]Unit factor_selected'!J$1,FALSE)</f>
        <v>0.54026293565241301</v>
      </c>
      <c r="AS330" s="142">
        <f>VLOOKUP($H330,'[1]Unit factor_selected'!$F$3:$AC$346,'[1]Unit factor_selected'!K$1,FALSE)</f>
        <v>10.3422158757806</v>
      </c>
      <c r="AT330" s="142">
        <f>VLOOKUP($H330,'[1]Unit factor_selected'!$F$3:$AC$346,'[1]Unit factor_selected'!L$1,FALSE)</f>
        <v>8.3933786243018305E-4</v>
      </c>
      <c r="AU330" s="142">
        <f>VLOOKUP($H330,'[1]Unit factor_selected'!$F$3:$AC$346,'[1]Unit factor_selected'!M$1,FALSE)</f>
        <v>0.15974025059254601</v>
      </c>
      <c r="AV330" s="142">
        <f>VLOOKUP($H330,'[1]Unit factor_selected'!$F$3:$AC$346,'[1]Unit factor_selected'!N$1,FALSE)</f>
        <v>1.3518716148945099E-2</v>
      </c>
      <c r="AW330" s="142">
        <f>VLOOKUP($H330,'[1]Unit factor_selected'!$F$3:$AC$346,'[1]Unit factor_selected'!O$1,FALSE)</f>
        <v>2.7014841132458702E-4</v>
      </c>
      <c r="AX330" s="142">
        <f>VLOOKUP($H330,'[1]Unit factor_selected'!$F$3:$AC$346,'[1]Unit factor_selected'!P$1,FALSE)</f>
        <v>0.54864194356905904</v>
      </c>
      <c r="AY330" s="142">
        <f>VLOOKUP($H330,'[1]Unit factor_selected'!$F$3:$AC$346,'[1]Unit factor_selected'!Q$1,FALSE)</f>
        <v>1.9900655252947701E-2</v>
      </c>
      <c r="AZ330" s="142">
        <f>VLOOKUP($H330,'[1]Unit factor_selected'!$F$3:$AC$346,'[1]Unit factor_selected'!R$1,FALSE)</f>
        <v>0.37196884852006301</v>
      </c>
      <c r="BA330" s="142">
        <f>VLOOKUP($H330,'[1]Unit factor_selected'!$F$3:$AC$346,'[1]Unit factor_selected'!S$1,FALSE)</f>
        <v>0.14986578416228899</v>
      </c>
      <c r="BB330" s="142">
        <f>VLOOKUP($H330,'[1]Unit factor_selected'!$F$3:$AC$346,'[1]Unit factor_selected'!T$1,FALSE)</f>
        <v>2.7621837652453498E-3</v>
      </c>
      <c r="BC330" s="142">
        <f>VLOOKUP($H330,'[1]Unit factor_selected'!$F$3:$AC$346,'[1]Unit factor_selected'!U$1,FALSE)</f>
        <v>1.7784440338804799E-2</v>
      </c>
      <c r="BD330" s="142">
        <f>VLOOKUP($H330,'[1]Unit factor_selected'!$F$3:$AC$346,'[1]Unit factor_selected'!V$1,FALSE)</f>
        <v>2.0260451279894099E-5</v>
      </c>
      <c r="BE330" s="142">
        <f>VLOOKUP($H330,'[1]Unit factor_selected'!$F$3:$AC$346,'[1]Unit factor_selected'!W$1,FALSE)</f>
        <v>3.9867366816646898E-4</v>
      </c>
      <c r="BF330" s="142">
        <f>VLOOKUP($H330,'[1]Unit factor_selected'!$F$3:$AC$346,'[1]Unit factor_selected'!X$1,FALSE)</f>
        <v>5.1690050979548202E-4</v>
      </c>
      <c r="BG330" s="142">
        <f>VLOOKUP($H330,'[1]Unit factor_selected'!$F$3:$AC$346,'[1]Unit factor_selected'!Y$1,FALSE)</f>
        <v>5.3106443667066104E-4</v>
      </c>
      <c r="BH330" s="142">
        <f>VLOOKUP($H330,'[1]Unit factor_selected'!$F$3:$AC$346,'[1]Unit factor_selected'!Z$1,FALSE)</f>
        <v>2.15377829947938E-7</v>
      </c>
      <c r="BI330" s="142">
        <f>VLOOKUP($H330,'[1]Unit factor_selected'!$F$3:$AC$346,'[1]Unit factor_selected'!AA$1,FALSE)</f>
        <v>9.8085589970202391E-4</v>
      </c>
      <c r="BJ330" s="142">
        <f>VLOOKUP($H330,'[1]Unit factor_selected'!$F$3:$AC$346,'[1]Unit factor_selected'!AB$1,FALSE)</f>
        <v>0.32744952445668901</v>
      </c>
      <c r="BK330" s="143">
        <f>VLOOKUP($H330,'[1]Unit factor_selected'!$F$3:$AC$346,'[1]Unit factor_selected'!AC$1,FALSE)</f>
        <v>2.23171451730747E-3</v>
      </c>
    </row>
    <row r="331" spans="2:63" s="9" customFormat="1" x14ac:dyDescent="0.2">
      <c r="B331" s="61"/>
      <c r="C331" s="62"/>
      <c r="D331" s="121"/>
      <c r="E331" s="61"/>
      <c r="F331" s="134"/>
      <c r="G331" s="308" t="str">
        <f>[1]LCIA_TAU!D136</f>
        <v>NV, US</v>
      </c>
      <c r="H331" s="10" t="str">
        <f>'[1]Unit factor_selected'!F120</f>
        <v>9a6b06ea-3c60-4626-b2d3-7b5b86c39539</v>
      </c>
      <c r="I331" s="65">
        <f>[1]LCIA_TAU!E136</f>
        <v>0.58711020187182972</v>
      </c>
      <c r="J331" s="237"/>
      <c r="K331" s="164"/>
      <c r="L331" s="69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137"/>
      <c r="AA331" s="73">
        <f t="shared" si="203"/>
        <v>23.974637447798845</v>
      </c>
      <c r="AB331" s="73">
        <f t="shared" si="202"/>
        <v>23.637424246693097</v>
      </c>
      <c r="AC331" s="73">
        <f t="shared" si="202"/>
        <v>23.530391339858362</v>
      </c>
      <c r="AD331" s="73">
        <f t="shared" si="202"/>
        <v>26.799550459686266</v>
      </c>
      <c r="AE331" s="73">
        <f t="shared" si="202"/>
        <v>23.464740692596429</v>
      </c>
      <c r="AF331" s="73">
        <f t="shared" si="202"/>
        <v>23.390964942573291</v>
      </c>
      <c r="AG331" s="73">
        <f t="shared" si="202"/>
        <v>25.052387313643631</v>
      </c>
      <c r="AH331" s="73">
        <f t="shared" si="202"/>
        <v>30.261617927531354</v>
      </c>
      <c r="AI331" s="73">
        <f t="shared" si="202"/>
        <v>45.33678732556514</v>
      </c>
      <c r="AJ331" s="73">
        <f t="shared" si="202"/>
        <v>44.65406886751245</v>
      </c>
      <c r="AK331" s="73">
        <f t="shared" si="202"/>
        <v>44.245012095023021</v>
      </c>
      <c r="AL331" s="73">
        <f t="shared" si="202"/>
        <v>44.844439984857758</v>
      </c>
      <c r="AM331" s="73">
        <f t="shared" si="202"/>
        <v>44.099284845917417</v>
      </c>
      <c r="AN331" s="73">
        <f t="shared" si="202"/>
        <v>43.963196684915971</v>
      </c>
      <c r="AO331" s="73">
        <f t="shared" si="202"/>
        <v>51.441498500927665</v>
      </c>
      <c r="AP331" s="140">
        <f t="shared" si="202"/>
        <v>48.35842137278933</v>
      </c>
      <c r="AQ331" s="12" t="str">
        <f>VLOOKUP($H331,'[1]Unit factor_selected'!$F$3:$AC$346,'[1]Unit factor_selected'!H$1,FALSE)</f>
        <v>kWh</v>
      </c>
      <c r="AR331" s="141">
        <f>VLOOKUP($H331,'[1]Unit factor_selected'!$F$3:$AC$346,'[1]Unit factor_selected'!J$1,FALSE)</f>
        <v>0.24860307028831699</v>
      </c>
      <c r="AS331" s="142">
        <f>VLOOKUP($H331,'[1]Unit factor_selected'!$F$3:$AC$346,'[1]Unit factor_selected'!K$1,FALSE)</f>
        <v>6.6539953477216303</v>
      </c>
      <c r="AT331" s="142">
        <f>VLOOKUP($H331,'[1]Unit factor_selected'!$F$3:$AC$346,'[1]Unit factor_selected'!L$1,FALSE)</f>
        <v>6.3013051630230203E-4</v>
      </c>
      <c r="AU331" s="142">
        <f>VLOOKUP($H331,'[1]Unit factor_selected'!$F$3:$AC$346,'[1]Unit factor_selected'!M$1,FALSE)</f>
        <v>7.3559318072518198E-2</v>
      </c>
      <c r="AV331" s="142">
        <f>VLOOKUP($H331,'[1]Unit factor_selected'!$F$3:$AC$346,'[1]Unit factor_selected'!N$1,FALSE)</f>
        <v>1.17467465759412E-2</v>
      </c>
      <c r="AW331" s="142">
        <f>VLOOKUP($H331,'[1]Unit factor_selected'!$F$3:$AC$346,'[1]Unit factor_selected'!O$1,FALSE)</f>
        <v>1.84683639211238E-4</v>
      </c>
      <c r="AX331" s="142">
        <f>VLOOKUP($H331,'[1]Unit factor_selected'!$F$3:$AC$346,'[1]Unit factor_selected'!P$1,FALSE)</f>
        <v>0.25260859504707101</v>
      </c>
      <c r="AY331" s="142">
        <f>VLOOKUP($H331,'[1]Unit factor_selected'!$F$3:$AC$346,'[1]Unit factor_selected'!Q$1,FALSE)</f>
        <v>1.5542261052273E-2</v>
      </c>
      <c r="AZ331" s="142">
        <f>VLOOKUP($H331,'[1]Unit factor_selected'!$F$3:$AC$346,'[1]Unit factor_selected'!R$1,FALSE)</f>
        <v>0.243119256220659</v>
      </c>
      <c r="BA331" s="142">
        <f>VLOOKUP($H331,'[1]Unit factor_selected'!$F$3:$AC$346,'[1]Unit factor_selected'!S$1,FALSE)</f>
        <v>4.20551788274161E-2</v>
      </c>
      <c r="BB331" s="142">
        <f>VLOOKUP($H331,'[1]Unit factor_selected'!$F$3:$AC$346,'[1]Unit factor_selected'!T$1,FALSE)</f>
        <v>2.8159297638395398E-3</v>
      </c>
      <c r="BC331" s="142">
        <f>VLOOKUP($H331,'[1]Unit factor_selected'!$F$3:$AC$346,'[1]Unit factor_selected'!U$1,FALSE)</f>
        <v>1.51677591824327E-2</v>
      </c>
      <c r="BD331" s="142">
        <f>VLOOKUP($H331,'[1]Unit factor_selected'!$F$3:$AC$346,'[1]Unit factor_selected'!V$1,FALSE)</f>
        <v>1.26883252722222E-5</v>
      </c>
      <c r="BE331" s="142">
        <f>VLOOKUP($H331,'[1]Unit factor_selected'!$F$3:$AC$346,'[1]Unit factor_selected'!W$1,FALSE)</f>
        <v>3.6795551284180998E-4</v>
      </c>
      <c r="BF331" s="142">
        <f>VLOOKUP($H331,'[1]Unit factor_selected'!$F$3:$AC$346,'[1]Unit factor_selected'!X$1,FALSE)</f>
        <v>3.0299286885391999E-4</v>
      </c>
      <c r="BG331" s="142">
        <f>VLOOKUP($H331,'[1]Unit factor_selected'!$F$3:$AC$346,'[1]Unit factor_selected'!Y$1,FALSE)</f>
        <v>3.0983304666151197E-4</v>
      </c>
      <c r="BH331" s="142">
        <f>VLOOKUP($H331,'[1]Unit factor_selected'!$F$3:$AC$346,'[1]Unit factor_selected'!Z$1,FALSE)</f>
        <v>1.2733838849692199E-7</v>
      </c>
      <c r="BI331" s="142">
        <f>VLOOKUP($H331,'[1]Unit factor_selected'!$F$3:$AC$346,'[1]Unit factor_selected'!AA$1,FALSE)</f>
        <v>3.9516336962689102E-4</v>
      </c>
      <c r="BJ331" s="142">
        <f>VLOOKUP($H331,'[1]Unit factor_selected'!$F$3:$AC$346,'[1]Unit factor_selected'!AB$1,FALSE)</f>
        <v>0.29156814422734001</v>
      </c>
      <c r="BK331" s="143">
        <f>VLOOKUP($H331,'[1]Unit factor_selected'!$F$3:$AC$346,'[1]Unit factor_selected'!AC$1,FALSE)</f>
        <v>2.40162210148843E-3</v>
      </c>
    </row>
    <row r="332" spans="2:63" s="9" customFormat="1" x14ac:dyDescent="0.2">
      <c r="B332" s="61"/>
      <c r="C332" s="62"/>
      <c r="D332" s="121"/>
      <c r="E332" s="78"/>
      <c r="F332" s="146"/>
      <c r="G332" s="308" t="str">
        <f>[1]LCIA_TAU!D137</f>
        <v>Japan</v>
      </c>
      <c r="H332" s="10" t="str">
        <f>'[1]Unit factor_selected'!F106</f>
        <v>dc1099ef-8bc9-38e6-a899-4ebfe8b58820</v>
      </c>
      <c r="I332" s="65">
        <f>[1]LCIA_TAU!E137</f>
        <v>0.21586482798306408</v>
      </c>
      <c r="J332" s="239"/>
      <c r="K332" s="167"/>
      <c r="L332" s="86"/>
      <c r="M332" s="86"/>
      <c r="N332" s="86"/>
      <c r="O332" s="86"/>
      <c r="P332" s="86"/>
      <c r="Q332" s="86"/>
      <c r="R332" s="86"/>
      <c r="S332" s="86"/>
      <c r="T332" s="86"/>
      <c r="U332" s="86"/>
      <c r="V332" s="86"/>
      <c r="W332" s="86"/>
      <c r="X332" s="86"/>
      <c r="Y332" s="86"/>
      <c r="Z332" s="150"/>
      <c r="AA332" s="73">
        <f t="shared" si="203"/>
        <v>8.8148374395906419</v>
      </c>
      <c r="AB332" s="73">
        <f t="shared" si="202"/>
        <v>8.690853101695927</v>
      </c>
      <c r="AC332" s="73">
        <f t="shared" si="202"/>
        <v>8.6514999445735583</v>
      </c>
      <c r="AD332" s="73">
        <f t="shared" si="202"/>
        <v>9.8534829263051122</v>
      </c>
      <c r="AE332" s="73">
        <f t="shared" si="202"/>
        <v>8.6273619452116144</v>
      </c>
      <c r="AF332" s="73">
        <f t="shared" si="202"/>
        <v>8.6002365613615428</v>
      </c>
      <c r="AG332" s="73">
        <f t="shared" si="202"/>
        <v>9.2110974409628259</v>
      </c>
      <c r="AH332" s="73">
        <f t="shared" si="202"/>
        <v>11.126393184088865</v>
      </c>
      <c r="AI332" s="73">
        <f t="shared" si="202"/>
        <v>16.669132585562476</v>
      </c>
      <c r="AJ332" s="73">
        <f t="shared" si="202"/>
        <v>16.418115141071567</v>
      </c>
      <c r="AK332" s="73">
        <f t="shared" si="202"/>
        <v>16.267715830095167</v>
      </c>
      <c r="AL332" s="73">
        <f t="shared" si="202"/>
        <v>16.488109544792831</v>
      </c>
      <c r="AM332" s="73">
        <f t="shared" si="202"/>
        <v>16.214135791015053</v>
      </c>
      <c r="AN332" s="73">
        <f t="shared" si="202"/>
        <v>16.164099788623254</v>
      </c>
      <c r="AO332" s="73">
        <f t="shared" si="202"/>
        <v>18.913672747791853</v>
      </c>
      <c r="AP332" s="140">
        <f t="shared" si="202"/>
        <v>17.780107172194192</v>
      </c>
      <c r="AQ332" s="12" t="str">
        <f>VLOOKUP($H332,'[1]Unit factor_selected'!$F$3:$AC$346,'[1]Unit factor_selected'!H$1,FALSE)</f>
        <v>kWh</v>
      </c>
      <c r="AR332" s="141">
        <f>VLOOKUP($H332,'[1]Unit factor_selected'!$F$3:$AC$346,'[1]Unit factor_selected'!J$1,FALSE)</f>
        <v>0.41450650291678098</v>
      </c>
      <c r="AS332" s="142">
        <f>VLOOKUP($H332,'[1]Unit factor_selected'!$F$3:$AC$346,'[1]Unit factor_selected'!K$1,FALSE)</f>
        <v>8.3367300508058904</v>
      </c>
      <c r="AT332" s="142">
        <f>VLOOKUP($H332,'[1]Unit factor_selected'!$F$3:$AC$346,'[1]Unit factor_selected'!L$1,FALSE)</f>
        <v>4.70337261621905E-4</v>
      </c>
      <c r="AU332" s="142">
        <f>VLOOKUP($H332,'[1]Unit factor_selected'!$F$3:$AC$346,'[1]Unit factor_selected'!M$1,FALSE)</f>
        <v>0.111943226159109</v>
      </c>
      <c r="AV332" s="142">
        <f>VLOOKUP($H332,'[1]Unit factor_selected'!$F$3:$AC$346,'[1]Unit factor_selected'!N$1,FALSE)</f>
        <v>1.25811012052375E-2</v>
      </c>
      <c r="AW332" s="142">
        <f>VLOOKUP($H332,'[1]Unit factor_selected'!$F$3:$AC$346,'[1]Unit factor_selected'!O$1,FALSE)</f>
        <v>8.9372407623357496E-5</v>
      </c>
      <c r="AX332" s="142">
        <f>VLOOKUP($H332,'[1]Unit factor_selected'!$F$3:$AC$346,'[1]Unit factor_selected'!P$1,FALSE)</f>
        <v>0.42140331288079302</v>
      </c>
      <c r="AY332" s="142">
        <f>VLOOKUP($H332,'[1]Unit factor_selected'!$F$3:$AC$346,'[1]Unit factor_selected'!Q$1,FALSE)</f>
        <v>1.5137898085976299E-2</v>
      </c>
      <c r="AZ332" s="142">
        <f>VLOOKUP($H332,'[1]Unit factor_selected'!$F$3:$AC$346,'[1]Unit factor_selected'!R$1,FALSE)</f>
        <v>0.18211602628431001</v>
      </c>
      <c r="BA332" s="142">
        <f>VLOOKUP($H332,'[1]Unit factor_selected'!$F$3:$AC$346,'[1]Unit factor_selected'!S$1,FALSE)</f>
        <v>8.4793123170334994E-2</v>
      </c>
      <c r="BB332" s="142">
        <f>VLOOKUP($H332,'[1]Unit factor_selected'!$F$3:$AC$346,'[1]Unit factor_selected'!T$1,FALSE)</f>
        <v>4.9120726538256897E-3</v>
      </c>
      <c r="BC332" s="142">
        <f>VLOOKUP($H332,'[1]Unit factor_selected'!$F$3:$AC$346,'[1]Unit factor_selected'!U$1,FALSE)</f>
        <v>1.5984857458058499E-2</v>
      </c>
      <c r="BD332" s="142">
        <f>VLOOKUP($H332,'[1]Unit factor_selected'!$F$3:$AC$346,'[1]Unit factor_selected'!V$1,FALSE)</f>
        <v>7.9979898120999704E-6</v>
      </c>
      <c r="BE332" s="142">
        <f>VLOOKUP($H332,'[1]Unit factor_selected'!$F$3:$AC$346,'[1]Unit factor_selected'!W$1,FALSE)</f>
        <v>5.8183001950795903E-4</v>
      </c>
      <c r="BF332" s="142">
        <f>VLOOKUP($H332,'[1]Unit factor_selected'!$F$3:$AC$346,'[1]Unit factor_selected'!X$1,FALSE)</f>
        <v>7.4379576374734803E-4</v>
      </c>
      <c r="BG332" s="142">
        <f>VLOOKUP($H332,'[1]Unit factor_selected'!$F$3:$AC$346,'[1]Unit factor_selected'!Y$1,FALSE)</f>
        <v>7.5874089752607802E-4</v>
      </c>
      <c r="BH332" s="142">
        <f>VLOOKUP($H332,'[1]Unit factor_selected'!$F$3:$AC$346,'[1]Unit factor_selected'!Z$1,FALSE)</f>
        <v>1.3452291425765E-7</v>
      </c>
      <c r="BI332" s="142">
        <f>VLOOKUP($H332,'[1]Unit factor_selected'!$F$3:$AC$346,'[1]Unit factor_selected'!AA$1,FALSE)</f>
        <v>1.35594163646376E-3</v>
      </c>
      <c r="BJ332" s="142">
        <f>VLOOKUP($H332,'[1]Unit factor_selected'!$F$3:$AC$346,'[1]Unit factor_selected'!AB$1,FALSE)</f>
        <v>0.47061637305181098</v>
      </c>
      <c r="BK332" s="143">
        <f>VLOOKUP($H332,'[1]Unit factor_selected'!$F$3:$AC$346,'[1]Unit factor_selected'!AC$1,FALSE)</f>
        <v>1.6840278154762599E-3</v>
      </c>
    </row>
    <row r="333" spans="2:63" s="9" customFormat="1" x14ac:dyDescent="0.2">
      <c r="B333" s="61"/>
      <c r="C333" s="62"/>
      <c r="D333" s="121"/>
      <c r="E333" s="39" t="str">
        <f>E281</f>
        <v>Heat</v>
      </c>
      <c r="F333" s="309" t="str">
        <f>F281</f>
        <v>heat production, natural gas, at industrial furnace &gt;100kW | heat, district or industrial, natural gas | Cutoff</v>
      </c>
      <c r="G333" s="310" t="str">
        <f>G326</f>
        <v>Poland</v>
      </c>
      <c r="H333" s="124" t="str">
        <f>'[1]Unit factor_selected'!F98</f>
        <v>b041ba48-5133-4a02-932b-d41a8932e4c5</v>
      </c>
      <c r="I333" s="45">
        <f>I326</f>
        <v>5.2207444930577503E-2</v>
      </c>
      <c r="J333" s="311">
        <f>SUM(I333:I339)</f>
        <v>0.99999999999999989</v>
      </c>
      <c r="K333" s="164">
        <f>SUM('[1]EV proj_BAU'!R$72:R$90)*'[1]LIB Maf LCIA'!$D$122</f>
        <v>133.22091405155945</v>
      </c>
      <c r="L333" s="69">
        <f>SUM('[1]EV proj_BAU'!S$72:S$90)*'[1]LIB Maf LCIA'!$D$122</f>
        <v>129.43013146900131</v>
      </c>
      <c r="M333" s="69">
        <f>SUM('[1]EV proj_BAU'!T$72:T$90)*('[1]LIB Maf LCIA'!$D$122+'[1]LIB Maf LCIA'!$E$125)</f>
        <v>133.38576104747565</v>
      </c>
      <c r="N333" s="69">
        <f>SUM('[1]EV proj_BAU'!U$72:U$90)*('[1]LIB Maf LCIA'!$D$122+'[1]LIB Maf LCIA'!$E$125)</f>
        <v>174.73837453154107</v>
      </c>
      <c r="O333" s="69">
        <f>SUM('[1]EV proj_BAU'!V$72:V$90)*('[1]LIB Maf LCIA'!$D$122+'[1]LIB Maf LCIA'!$E$125)</f>
        <v>132.61805744582125</v>
      </c>
      <c r="P333" s="69">
        <f>SUM('[1]EV proj_BAU'!W$72:W$90)*('[1]LIB Maf LCIA'!$D$122+'[1]LIB Maf LCIA'!$E$125)</f>
        <v>131.75534075726293</v>
      </c>
      <c r="Q333" s="69">
        <f>SUM('[1]EV proj_BAU'!AF$72:AF$91)*('[1]LIB Maf LCIA'!$D$122+'[1]LIB Maf LCIA'!$E$125)</f>
        <v>159.37205179664562</v>
      </c>
      <c r="R333" s="69">
        <f>SUM('[1]EV proj_BAU'!AJ$72:AJ$89)*('[1]LIB Maf LCIA'!$D$122+'[1]LIB Maf LCIA'!$E$125)</f>
        <v>200.66120365085288</v>
      </c>
      <c r="S333" s="69">
        <f>SUM('[1]EV proj_BAU'!X$72:X$90)*('[1]LIB Maf LCIA'!$D$122+'[1]LIB Maf LCIA'!$E$125)</f>
        <v>267.53315977811275</v>
      </c>
      <c r="T333" s="69">
        <f>SUM('[1]EV proj_BAU'!Y$72:Y$90)*('[1]LIB Maf LCIA'!$D$122+'[1]LIB Maf LCIA'!$E$125)</f>
        <v>259.54960681980185</v>
      </c>
      <c r="U333" s="69">
        <f>SUM('[1]EV proj_BAU'!Z$72:Z$90)*('[1]LIB Maf LCIA'!$D$122+'[1]LIB Maf LCIA'!$E$125)</f>
        <v>254.76619080459716</v>
      </c>
      <c r="V333" s="69">
        <f>SUM('[1]EV proj_BAU'!AA$72:AA$90)*('[1]LIB Maf LCIA'!$D$122+'[1]LIB Maf LCIA'!$E$125)</f>
        <v>261.77576297411781</v>
      </c>
      <c r="W333" s="69">
        <f>SUM('[1]EV proj_BAU'!AB$72:AB$90)*('[1]LIB Maf LCIA'!$D$122+'[1]LIB Maf LCIA'!$E$125)</f>
        <v>253.06208979929843</v>
      </c>
      <c r="X333" s="69">
        <f>SUM('[1]EV proj_BAU'!AC$72:AC$90)*('[1]LIB Maf LCIA'!$D$122+'[1]LIB Maf LCIA'!$E$125)</f>
        <v>251.47070607803053</v>
      </c>
      <c r="Y333" s="69">
        <f>SUM('[1]EV proj_BAU'!AG$72:AG$91)*('[1]LIB Maf LCIA'!$D$122+'[1]LIB Maf LCIA'!$E$125)</f>
        <v>277.62927960706304</v>
      </c>
      <c r="Z333" s="137">
        <f>SUM('[1]EV proj_BAU'!AK$72:AK$89)*('[1]LIB Maf LCIA'!$D$122+'[1]LIB Maf LCIA'!$E$125)</f>
        <v>259.06985868266446</v>
      </c>
      <c r="AA333" s="53">
        <f>$I333*K$333</f>
        <v>6.9551235339479884</v>
      </c>
      <c r="AB333" s="53">
        <f t="shared" ref="AB333:AP339" si="204">$I333*L$333</f>
        <v>6.7572164610252923</v>
      </c>
      <c r="AC333" s="53">
        <f t="shared" si="204"/>
        <v>6.9637297744092548</v>
      </c>
      <c r="AD333" s="53">
        <f t="shared" si="204"/>
        <v>9.1226440656140575</v>
      </c>
      <c r="AE333" s="53">
        <f t="shared" si="204"/>
        <v>6.9236499309028767</v>
      </c>
      <c r="AF333" s="53">
        <f t="shared" si="204"/>
        <v>6.8786096968942783</v>
      </c>
      <c r="AG333" s="53">
        <f t="shared" si="204"/>
        <v>8.3204076176465218</v>
      </c>
      <c r="AH333" s="53">
        <f t="shared" si="204"/>
        <v>10.4760087393053</v>
      </c>
      <c r="AI333" s="53">
        <f t="shared" si="204"/>
        <v>13.967222706219214</v>
      </c>
      <c r="AJ333" s="53">
        <f t="shared" si="204"/>
        <v>13.550421804797848</v>
      </c>
      <c r="AK333" s="53">
        <f t="shared" si="204"/>
        <v>13.300691876604006</v>
      </c>
      <c r="AL333" s="53">
        <f t="shared" si="204"/>
        <v>13.666643729631165</v>
      </c>
      <c r="AM333" s="53">
        <f t="shared" si="204"/>
        <v>13.211725117213732</v>
      </c>
      <c r="AN333" s="53">
        <f t="shared" si="204"/>
        <v>13.12864303922222</v>
      </c>
      <c r="AO333" s="53">
        <f t="shared" si="204"/>
        <v>14.494315326201647</v>
      </c>
      <c r="AP333" s="130">
        <f t="shared" si="204"/>
        <v>13.5253753803477</v>
      </c>
      <c r="AQ333" s="17" t="str">
        <f>VLOOKUP($H333,'[1]Unit factor_selected'!$F$3:$AC$346,'[1]Unit factor_selected'!H$1,FALSE)</f>
        <v>MJ</v>
      </c>
      <c r="AR333" s="131">
        <f>VLOOKUP($H333,'[1]Unit factor_selected'!$F$3:$AC$346,'[1]Unit factor_selected'!J$1,FALSE)</f>
        <v>7.7281773442397506E-2</v>
      </c>
      <c r="AS333" s="132">
        <f>VLOOKUP($H333,'[1]Unit factor_selected'!$F$3:$AC$346,'[1]Unit factor_selected'!K$1,FALSE)</f>
        <v>1.2292326199847501</v>
      </c>
      <c r="AT333" s="132">
        <f>VLOOKUP($H333,'[1]Unit factor_selected'!$F$3:$AC$346,'[1]Unit factor_selected'!L$1,FALSE)</f>
        <v>1.8575261953601799E-5</v>
      </c>
      <c r="AU333" s="132">
        <f>VLOOKUP($H333,'[1]Unit factor_selected'!$F$3:$AC$346,'[1]Unit factor_selected'!M$1,FALSE)</f>
        <v>2.6776326896299101E-2</v>
      </c>
      <c r="AV333" s="132">
        <f>VLOOKUP($H333,'[1]Unit factor_selected'!$F$3:$AC$346,'[1]Unit factor_selected'!N$1,FALSE)</f>
        <v>1.11548969491128E-4</v>
      </c>
      <c r="AW333" s="132">
        <f>VLOOKUP($H333,'[1]Unit factor_selected'!$F$3:$AC$346,'[1]Unit factor_selected'!O$1,FALSE)</f>
        <v>5.5383722830570302E-7</v>
      </c>
      <c r="AX333" s="132">
        <f>VLOOKUP($H333,'[1]Unit factor_selected'!$F$3:$AC$346,'[1]Unit factor_selected'!P$1,FALSE)</f>
        <v>7.8808875379754895E-2</v>
      </c>
      <c r="AY333" s="132">
        <f>VLOOKUP($H333,'[1]Unit factor_selected'!$F$3:$AC$346,'[1]Unit factor_selected'!Q$1,FALSE)</f>
        <v>5.2140540476591204E-4</v>
      </c>
      <c r="AZ333" s="132">
        <f>VLOOKUP($H333,'[1]Unit factor_selected'!$F$3:$AC$346,'[1]Unit factor_selected'!R$1,FALSE)</f>
        <v>1.55815237488513E-3</v>
      </c>
      <c r="BA333" s="132">
        <f>VLOOKUP($H333,'[1]Unit factor_selected'!$F$3:$AC$346,'[1]Unit factor_selected'!S$1,FALSE)</f>
        <v>1.59858814603659E-4</v>
      </c>
      <c r="BB333" s="132">
        <f>VLOOKUP($H333,'[1]Unit factor_selected'!$F$3:$AC$346,'[1]Unit factor_selected'!T$1,FALSE)</f>
        <v>4.24282958732677E-5</v>
      </c>
      <c r="BC333" s="132">
        <f>VLOOKUP($H333,'[1]Unit factor_selected'!$F$3:$AC$346,'[1]Unit factor_selected'!U$1,FALSE)</f>
        <v>1.5867937089241899E-4</v>
      </c>
      <c r="BD333" s="132">
        <f>VLOOKUP($H333,'[1]Unit factor_selected'!$F$3:$AC$346,'[1]Unit factor_selected'!V$1,FALSE)</f>
        <v>6.4422765559860404E-8</v>
      </c>
      <c r="BE333" s="132">
        <f>VLOOKUP($H333,'[1]Unit factor_selected'!$F$3:$AC$346,'[1]Unit factor_selected'!W$1,FALSE)</f>
        <v>2.0573439649847999E-5</v>
      </c>
      <c r="BF333" s="132">
        <f>VLOOKUP($H333,'[1]Unit factor_selected'!$F$3:$AC$346,'[1]Unit factor_selected'!X$1,FALSE)</f>
        <v>3.5014060622440702E-5</v>
      </c>
      <c r="BG333" s="132">
        <f>VLOOKUP($H333,'[1]Unit factor_selected'!$F$3:$AC$346,'[1]Unit factor_selected'!Y$1,FALSE)</f>
        <v>3.8578482153181301E-5</v>
      </c>
      <c r="BH333" s="132">
        <f>VLOOKUP($H333,'[1]Unit factor_selected'!$F$3:$AC$346,'[1]Unit factor_selected'!Z$1,FALSE)</f>
        <v>2.23845876549819E-8</v>
      </c>
      <c r="BI333" s="132">
        <f>VLOOKUP($H333,'[1]Unit factor_selected'!$F$3:$AC$346,'[1]Unit factor_selected'!AA$1,FALSE)</f>
        <v>5.7924601012672298E-5</v>
      </c>
      <c r="BJ333" s="132">
        <f>VLOOKUP($H333,'[1]Unit factor_selected'!$F$3:$AC$346,'[1]Unit factor_selected'!AB$1,FALSE)</f>
        <v>5.6311032659645301E-3</v>
      </c>
      <c r="BK333" s="133">
        <f>VLOOKUP($H333,'[1]Unit factor_selected'!$F$3:$AC$346,'[1]Unit factor_selected'!AC$1,FALSE)</f>
        <v>1.6911304486933501E-5</v>
      </c>
    </row>
    <row r="334" spans="2:63" s="9" customFormat="1" x14ac:dyDescent="0.2">
      <c r="B334" s="61"/>
      <c r="C334" s="62"/>
      <c r="D334" s="121"/>
      <c r="E334" s="61"/>
      <c r="F334" s="312"/>
      <c r="G334" s="308" t="str">
        <f t="shared" ref="G334:G339" si="205">G327</f>
        <v>Hungary</v>
      </c>
      <c r="H334" s="10" t="str">
        <f>'[1]Unit factor_selected'!F99</f>
        <v>a82e64b0-6fcf-48d0-933b-a3ad4f8dc368</v>
      </c>
      <c r="I334" s="65">
        <f t="shared" ref="I334:I339" si="206">I327</f>
        <v>1.43831803940009E-2</v>
      </c>
      <c r="J334" s="313"/>
      <c r="K334" s="164"/>
      <c r="L334" s="69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137"/>
      <c r="AA334" s="73">
        <f t="shared" ref="AA334:AA339" si="207">$I334*K$333</f>
        <v>1.9161404390572689</v>
      </c>
      <c r="AB334" s="73">
        <f t="shared" si="204"/>
        <v>1.8616169293378986</v>
      </c>
      <c r="AC334" s="73">
        <f t="shared" si="204"/>
        <v>1.9185114631369409</v>
      </c>
      <c r="AD334" s="73">
        <f t="shared" si="204"/>
        <v>2.5132935626416479</v>
      </c>
      <c r="AE334" s="73">
        <f t="shared" si="204"/>
        <v>1.9074694437452213</v>
      </c>
      <c r="AF334" s="73">
        <f t="shared" si="204"/>
        <v>1.8950608339847719</v>
      </c>
      <c r="AG334" s="73">
        <f t="shared" si="204"/>
        <v>2.2922769707532091</v>
      </c>
      <c r="AH334" s="73">
        <f t="shared" si="204"/>
        <v>2.8861462901875692</v>
      </c>
      <c r="AI334" s="73">
        <f t="shared" si="204"/>
        <v>3.8479776984656615</v>
      </c>
      <c r="AJ334" s="73">
        <f t="shared" si="204"/>
        <v>3.7331488160812163</v>
      </c>
      <c r="AK334" s="73">
        <f t="shared" si="204"/>
        <v>3.6643480806349742</v>
      </c>
      <c r="AL334" s="73">
        <f t="shared" si="204"/>
        <v>3.7651680216339583</v>
      </c>
      <c r="AM334" s="73">
        <f t="shared" si="204"/>
        <v>3.6398376884661645</v>
      </c>
      <c r="AN334" s="73">
        <f t="shared" si="204"/>
        <v>3.6169485293270918</v>
      </c>
      <c r="AO334" s="73">
        <f t="shared" si="204"/>
        <v>3.9931920112449029</v>
      </c>
      <c r="AP334" s="140">
        <f t="shared" si="204"/>
        <v>3.7262485120810833</v>
      </c>
      <c r="AQ334" s="12" t="str">
        <f>VLOOKUP($H334,'[1]Unit factor_selected'!$F$3:$AC$346,'[1]Unit factor_selected'!H$1,FALSE)</f>
        <v>MJ</v>
      </c>
      <c r="AR334" s="141">
        <f>VLOOKUP($H334,'[1]Unit factor_selected'!$F$3:$AC$346,'[1]Unit factor_selected'!J$1,FALSE)</f>
        <v>8.5186042929125697E-2</v>
      </c>
      <c r="AS334" s="142">
        <f>VLOOKUP($H334,'[1]Unit factor_selected'!$F$3:$AC$346,'[1]Unit factor_selected'!K$1,FALSE)</f>
        <v>1.46435529289788</v>
      </c>
      <c r="AT334" s="142">
        <f>VLOOKUP($H334,'[1]Unit factor_selected'!$F$3:$AC$346,'[1]Unit factor_selected'!L$1,FALSE)</f>
        <v>2.3789442478435001E-5</v>
      </c>
      <c r="AU334" s="142">
        <f>VLOOKUP($H334,'[1]Unit factor_selected'!$F$3:$AC$346,'[1]Unit factor_selected'!M$1,FALSE)</f>
        <v>3.1895307064550599E-2</v>
      </c>
      <c r="AV334" s="142">
        <f>VLOOKUP($H334,'[1]Unit factor_selected'!$F$3:$AC$346,'[1]Unit factor_selected'!N$1,FALSE)</f>
        <v>1.3955506004623499E-4</v>
      </c>
      <c r="AW334" s="142">
        <f>VLOOKUP($H334,'[1]Unit factor_selected'!$F$3:$AC$346,'[1]Unit factor_selected'!O$1,FALSE)</f>
        <v>9.0357091838631201E-7</v>
      </c>
      <c r="AX334" s="142">
        <f>VLOOKUP($H334,'[1]Unit factor_selected'!$F$3:$AC$346,'[1]Unit factor_selected'!P$1,FALSE)</f>
        <v>8.7336127237017294E-2</v>
      </c>
      <c r="AY334" s="142">
        <f>VLOOKUP($H334,'[1]Unit factor_selected'!$F$3:$AC$346,'[1]Unit factor_selected'!Q$1,FALSE)</f>
        <v>6.9010790714293295E-4</v>
      </c>
      <c r="AZ334" s="142">
        <f>VLOOKUP($H334,'[1]Unit factor_selected'!$F$3:$AC$346,'[1]Unit factor_selected'!R$1,FALSE)</f>
        <v>2.2374896946373598E-3</v>
      </c>
      <c r="BA334" s="142">
        <f>VLOOKUP($H334,'[1]Unit factor_selected'!$F$3:$AC$346,'[1]Unit factor_selected'!S$1,FALSE)</f>
        <v>3.3755740931812301E-4</v>
      </c>
      <c r="BB334" s="142">
        <f>VLOOKUP($H334,'[1]Unit factor_selected'!$F$3:$AC$346,'[1]Unit factor_selected'!T$1,FALSE)</f>
        <v>4.6652997754448798E-5</v>
      </c>
      <c r="BC334" s="142">
        <f>VLOOKUP($H334,'[1]Unit factor_selected'!$F$3:$AC$346,'[1]Unit factor_selected'!U$1,FALSE)</f>
        <v>1.8746308863845499E-4</v>
      </c>
      <c r="BD334" s="142">
        <f>VLOOKUP($H334,'[1]Unit factor_selected'!$F$3:$AC$346,'[1]Unit factor_selected'!V$1,FALSE)</f>
        <v>9.9209901421544195E-8</v>
      </c>
      <c r="BE334" s="142">
        <f>VLOOKUP($H334,'[1]Unit factor_selected'!$F$3:$AC$346,'[1]Unit factor_selected'!W$1,FALSE)</f>
        <v>2.7318203118105701E-5</v>
      </c>
      <c r="BF334" s="142">
        <f>VLOOKUP($H334,'[1]Unit factor_selected'!$F$3:$AC$346,'[1]Unit factor_selected'!X$1,FALSE)</f>
        <v>4.3255316910580303E-5</v>
      </c>
      <c r="BG334" s="142">
        <f>VLOOKUP($H334,'[1]Unit factor_selected'!$F$3:$AC$346,'[1]Unit factor_selected'!Y$1,FALSE)</f>
        <v>4.7723455540215803E-5</v>
      </c>
      <c r="BH334" s="142">
        <f>VLOOKUP($H334,'[1]Unit factor_selected'!$F$3:$AC$346,'[1]Unit factor_selected'!Z$1,FALSE)</f>
        <v>3.3904673805673E-8</v>
      </c>
      <c r="BI334" s="142">
        <f>VLOOKUP($H334,'[1]Unit factor_selected'!$F$3:$AC$346,'[1]Unit factor_selected'!AA$1,FALSE)</f>
        <v>7.3591814839095497E-5</v>
      </c>
      <c r="BJ334" s="142">
        <f>VLOOKUP($H334,'[1]Unit factor_selected'!$F$3:$AC$346,'[1]Unit factor_selected'!AB$1,FALSE)</f>
        <v>7.0823106793010404E-3</v>
      </c>
      <c r="BK334" s="143">
        <f>VLOOKUP($H334,'[1]Unit factor_selected'!$F$3:$AC$346,'[1]Unit factor_selected'!AC$1,FALSE)</f>
        <v>2.0524193460549499E-5</v>
      </c>
    </row>
    <row r="335" spans="2:63" s="9" customFormat="1" x14ac:dyDescent="0.2">
      <c r="B335" s="61"/>
      <c r="C335" s="62"/>
      <c r="D335" s="121"/>
      <c r="E335" s="61"/>
      <c r="F335" s="312"/>
      <c r="G335" s="308" t="str">
        <f t="shared" si="205"/>
        <v>MI, US</v>
      </c>
      <c r="H335" s="10" t="str">
        <f>'[1]Unit factor_selected'!F100</f>
        <v>12d9d314-1e9f-42e9-b1d0-0f90d2f46a6e</v>
      </c>
      <c r="I335" s="65">
        <f t="shared" si="206"/>
        <v>6.8727063945112937E-2</v>
      </c>
      <c r="J335" s="313"/>
      <c r="K335" s="164"/>
      <c r="L335" s="69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137"/>
      <c r="AA335" s="73">
        <f t="shared" si="207"/>
        <v>9.1558822788479208</v>
      </c>
      <c r="AB335" s="73">
        <f t="shared" si="204"/>
        <v>8.8953529218944265</v>
      </c>
      <c r="AC335" s="73">
        <f t="shared" si="204"/>
        <v>9.1672117288774135</v>
      </c>
      <c r="AD335" s="73">
        <f t="shared" si="204"/>
        <v>12.009255440094316</v>
      </c>
      <c r="AE335" s="73">
        <f t="shared" si="204"/>
        <v>9.1144497143556187</v>
      </c>
      <c r="AF335" s="73">
        <f t="shared" si="204"/>
        <v>9.0551577293345549</v>
      </c>
      <c r="AG335" s="73">
        <f t="shared" si="204"/>
        <v>10.953173194891916</v>
      </c>
      <c r="AH335" s="73">
        <f t="shared" si="204"/>
        <v>13.790855374615496</v>
      </c>
      <c r="AI335" s="73">
        <f t="shared" si="204"/>
        <v>18.38676857950847</v>
      </c>
      <c r="AJ335" s="73">
        <f t="shared" si="204"/>
        <v>17.838082424833441</v>
      </c>
      <c r="AK335" s="73">
        <f t="shared" si="204"/>
        <v>17.509332286480394</v>
      </c>
      <c r="AL335" s="73">
        <f t="shared" si="204"/>
        <v>17.991079601202923</v>
      </c>
      <c r="AM335" s="73">
        <f t="shared" si="204"/>
        <v>17.392214427720297</v>
      </c>
      <c r="AN335" s="73">
        <f t="shared" si="204"/>
        <v>17.282843296947505</v>
      </c>
      <c r="AO335" s="73">
        <f t="shared" si="204"/>
        <v>19.080645252590262</v>
      </c>
      <c r="AP335" s="140">
        <f t="shared" si="204"/>
        <v>17.805110743934854</v>
      </c>
      <c r="AQ335" s="12" t="str">
        <f>VLOOKUP($H335,'[1]Unit factor_selected'!$F$3:$AC$346,'[1]Unit factor_selected'!H$1,FALSE)</f>
        <v>MJ</v>
      </c>
      <c r="AR335" s="141">
        <f>VLOOKUP($H335,'[1]Unit factor_selected'!$F$3:$AC$346,'[1]Unit factor_selected'!J$1,FALSE)</f>
        <v>7.2501039275433096E-2</v>
      </c>
      <c r="AS335" s="142">
        <f>VLOOKUP($H335,'[1]Unit factor_selected'!$F$3:$AC$346,'[1]Unit factor_selected'!K$1,FALSE)</f>
        <v>1.16731162560924</v>
      </c>
      <c r="AT335" s="142">
        <f>VLOOKUP($H335,'[1]Unit factor_selected'!$F$3:$AC$346,'[1]Unit factor_selected'!L$1,FALSE)</f>
        <v>2.13342324055112E-5</v>
      </c>
      <c r="AU335" s="142">
        <f>VLOOKUP($H335,'[1]Unit factor_selected'!$F$3:$AC$346,'[1]Unit factor_selected'!M$1,FALSE)</f>
        <v>2.54189289936099E-2</v>
      </c>
      <c r="AV335" s="142">
        <f>VLOOKUP($H335,'[1]Unit factor_selected'!$F$3:$AC$346,'[1]Unit factor_selected'!N$1,FALSE)</f>
        <v>1.7357054232626501E-4</v>
      </c>
      <c r="AW335" s="142">
        <f>VLOOKUP($H335,'[1]Unit factor_selected'!$F$3:$AC$346,'[1]Unit factor_selected'!O$1,FALSE)</f>
        <v>8.9815559294917304E-7</v>
      </c>
      <c r="AX335" s="142">
        <f>VLOOKUP($H335,'[1]Unit factor_selected'!$F$3:$AC$346,'[1]Unit factor_selected'!P$1,FALSE)</f>
        <v>7.4001198417925698E-2</v>
      </c>
      <c r="AY335" s="142">
        <f>VLOOKUP($H335,'[1]Unit factor_selected'!$F$3:$AC$346,'[1]Unit factor_selected'!Q$1,FALSE)</f>
        <v>4.5914536539449601E-4</v>
      </c>
      <c r="AZ335" s="142">
        <f>VLOOKUP($H335,'[1]Unit factor_selected'!$F$3:$AC$346,'[1]Unit factor_selected'!R$1,FALSE)</f>
        <v>3.4891266419244198E-3</v>
      </c>
      <c r="BA335" s="142">
        <f>VLOOKUP($H335,'[1]Unit factor_selected'!$F$3:$AC$346,'[1]Unit factor_selected'!S$1,FALSE)</f>
        <v>3.1942637050835001E-4</v>
      </c>
      <c r="BB335" s="142">
        <f>VLOOKUP($H335,'[1]Unit factor_selected'!$F$3:$AC$346,'[1]Unit factor_selected'!T$1,FALSE)</f>
        <v>2.10941908950521E-5</v>
      </c>
      <c r="BC335" s="142">
        <f>VLOOKUP($H335,'[1]Unit factor_selected'!$F$3:$AC$346,'[1]Unit factor_selected'!U$1,FALSE)</f>
        <v>2.18378505356256E-4</v>
      </c>
      <c r="BD335" s="142">
        <f>VLOOKUP($H335,'[1]Unit factor_selected'!$F$3:$AC$346,'[1]Unit factor_selected'!V$1,FALSE)</f>
        <v>2.4563439452263798E-7</v>
      </c>
      <c r="BE335" s="142">
        <f>VLOOKUP($H335,'[1]Unit factor_selected'!$F$3:$AC$346,'[1]Unit factor_selected'!W$1,FALSE)</f>
        <v>1.5863428671842899E-5</v>
      </c>
      <c r="BF335" s="142">
        <f>VLOOKUP($H335,'[1]Unit factor_selected'!$F$3:$AC$346,'[1]Unit factor_selected'!X$1,FALSE)</f>
        <v>4.2627317321727702E-5</v>
      </c>
      <c r="BG335" s="142">
        <f>VLOOKUP($H335,'[1]Unit factor_selected'!$F$3:$AC$346,'[1]Unit factor_selected'!Y$1,FALSE)</f>
        <v>4.5337425273898802E-5</v>
      </c>
      <c r="BH335" s="142">
        <f>VLOOKUP($H335,'[1]Unit factor_selected'!$F$3:$AC$346,'[1]Unit factor_selected'!Z$1,FALSE)</f>
        <v>1.3423518710667399E-8</v>
      </c>
      <c r="BI335" s="142">
        <f>VLOOKUP($H335,'[1]Unit factor_selected'!$F$3:$AC$346,'[1]Unit factor_selected'!AA$1,FALSE)</f>
        <v>6.4042572275893904E-5</v>
      </c>
      <c r="BJ335" s="142">
        <f>VLOOKUP($H335,'[1]Unit factor_selected'!$F$3:$AC$346,'[1]Unit factor_selected'!AB$1,FALSE)</f>
        <v>4.2820003010563797E-3</v>
      </c>
      <c r="BK335" s="143">
        <f>VLOOKUP($H335,'[1]Unit factor_selected'!$F$3:$AC$346,'[1]Unit factor_selected'!AC$1,FALSE)</f>
        <v>2.50875849856687E-5</v>
      </c>
    </row>
    <row r="336" spans="2:63" s="9" customFormat="1" x14ac:dyDescent="0.2">
      <c r="B336" s="61"/>
      <c r="C336" s="62"/>
      <c r="D336" s="121"/>
      <c r="E336" s="61"/>
      <c r="F336" s="312"/>
      <c r="G336" s="308" t="str">
        <f t="shared" si="205"/>
        <v>Korea</v>
      </c>
      <c r="H336" s="10" t="str">
        <f>'[1]Unit factor_selected'!F95</f>
        <v>a3a7e5f6-7e8c-43a3-8d7a-39bd79efc2f9</v>
      </c>
      <c r="I336" s="65">
        <f t="shared" si="206"/>
        <v>2.6977917967250645E-2</v>
      </c>
      <c r="J336" s="313"/>
      <c r="K336" s="164"/>
      <c r="L336" s="69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137"/>
      <c r="AA336" s="73">
        <f t="shared" si="207"/>
        <v>3.5940228908051193</v>
      </c>
      <c r="AB336" s="73">
        <f t="shared" si="204"/>
        <v>3.4917554692611836</v>
      </c>
      <c r="AC336" s="73">
        <f t="shared" si="204"/>
        <v>3.5984701195380948</v>
      </c>
      <c r="AD336" s="73">
        <f t="shared" si="204"/>
        <v>4.7140775338426346</v>
      </c>
      <c r="AE336" s="73">
        <f t="shared" si="204"/>
        <v>3.5777590747494994</v>
      </c>
      <c r="AF336" s="73">
        <f t="shared" si="204"/>
        <v>3.5544847746965949</v>
      </c>
      <c r="AG336" s="73">
        <f t="shared" si="204"/>
        <v>4.2995261396423263</v>
      </c>
      <c r="AH336" s="73">
        <f t="shared" si="204"/>
        <v>5.4134214913024845</v>
      </c>
      <c r="AI336" s="73">
        <f t="shared" si="204"/>
        <v>7.2174876380132851</v>
      </c>
      <c r="AJ336" s="73">
        <f t="shared" si="204"/>
        <v>7.0021080012167731</v>
      </c>
      <c r="AK336" s="73">
        <f t="shared" si="204"/>
        <v>6.8730613963553475</v>
      </c>
      <c r="AL336" s="73">
        <f t="shared" si="204"/>
        <v>7.0621650593301988</v>
      </c>
      <c r="AM336" s="73">
        <f t="shared" si="204"/>
        <v>6.8270882992264896</v>
      </c>
      <c r="AN336" s="73">
        <f t="shared" si="204"/>
        <v>6.7841560797397058</v>
      </c>
      <c r="AO336" s="73">
        <f t="shared" si="204"/>
        <v>7.4898599305462392</v>
      </c>
      <c r="AP336" s="140">
        <f t="shared" si="204"/>
        <v>6.989165395328139</v>
      </c>
      <c r="AQ336" s="12" t="str">
        <f>VLOOKUP($H336,'[1]Unit factor_selected'!$F$3:$AC$346,'[1]Unit factor_selected'!H$1,FALSE)</f>
        <v>MJ</v>
      </c>
      <c r="AR336" s="141">
        <f>VLOOKUP($H336,'[1]Unit factor_selected'!$F$3:$AC$346,'[1]Unit factor_selected'!J$1,FALSE)</f>
        <v>6.7253809860047906E-2</v>
      </c>
      <c r="AS336" s="142">
        <f>VLOOKUP($H336,'[1]Unit factor_selected'!$F$3:$AC$346,'[1]Unit factor_selected'!K$1,FALSE)</f>
        <v>1.1294125052100501</v>
      </c>
      <c r="AT336" s="142">
        <f>VLOOKUP($H336,'[1]Unit factor_selected'!$F$3:$AC$346,'[1]Unit factor_selected'!L$1,FALSE)</f>
        <v>1.2795087764735001E-5</v>
      </c>
      <c r="AU336" s="142">
        <f>VLOOKUP($H336,'[1]Unit factor_selected'!$F$3:$AC$346,'[1]Unit factor_selected'!M$1,FALSE)</f>
        <v>2.4575331543782601E-2</v>
      </c>
      <c r="AV336" s="142">
        <f>VLOOKUP($H336,'[1]Unit factor_selected'!$F$3:$AC$346,'[1]Unit factor_selected'!N$1,FALSE)</f>
        <v>1.3506052312702401E-4</v>
      </c>
      <c r="AW336" s="142">
        <f>VLOOKUP($H336,'[1]Unit factor_selected'!$F$3:$AC$346,'[1]Unit factor_selected'!O$1,FALSE)</f>
        <v>6.5286606690765305E-7</v>
      </c>
      <c r="AX336" s="142">
        <f>VLOOKUP($H336,'[1]Unit factor_selected'!$F$3:$AC$346,'[1]Unit factor_selected'!P$1,FALSE)</f>
        <v>6.7967294629948397E-2</v>
      </c>
      <c r="AY336" s="142">
        <f>VLOOKUP($H336,'[1]Unit factor_selected'!$F$3:$AC$346,'[1]Unit factor_selected'!Q$1,FALSE)</f>
        <v>3.0695237695689098E-4</v>
      </c>
      <c r="AZ336" s="142">
        <f>VLOOKUP($H336,'[1]Unit factor_selected'!$F$3:$AC$346,'[1]Unit factor_selected'!R$1,FALSE)</f>
        <v>3.3629623399084999E-3</v>
      </c>
      <c r="BA336" s="142">
        <f>VLOOKUP($H336,'[1]Unit factor_selected'!$F$3:$AC$346,'[1]Unit factor_selected'!S$1,FALSE)</f>
        <v>3.1601268785079798E-4</v>
      </c>
      <c r="BB336" s="142">
        <f>VLOOKUP($H336,'[1]Unit factor_selected'!$F$3:$AC$346,'[1]Unit factor_selected'!T$1,FALSE)</f>
        <v>2.41154246765223E-5</v>
      </c>
      <c r="BC336" s="142">
        <f>VLOOKUP($H336,'[1]Unit factor_selected'!$F$3:$AC$346,'[1]Unit factor_selected'!U$1,FALSE)</f>
        <v>1.8980648163218099E-4</v>
      </c>
      <c r="BD336" s="142">
        <f>VLOOKUP($H336,'[1]Unit factor_selected'!$F$3:$AC$346,'[1]Unit factor_selected'!V$1,FALSE)</f>
        <v>1.2888913005812801E-7</v>
      </c>
      <c r="BE336" s="142">
        <f>VLOOKUP($H336,'[1]Unit factor_selected'!$F$3:$AC$346,'[1]Unit factor_selected'!W$1,FALSE)</f>
        <v>1.0828460730635399E-5</v>
      </c>
      <c r="BF336" s="142">
        <f>VLOOKUP($H336,'[1]Unit factor_selected'!$F$3:$AC$346,'[1]Unit factor_selected'!X$1,FALSE)</f>
        <v>3.7330935365714099E-5</v>
      </c>
      <c r="BG336" s="142">
        <f>VLOOKUP($H336,'[1]Unit factor_selected'!$F$3:$AC$346,'[1]Unit factor_selected'!Y$1,FALSE)</f>
        <v>4.0187916432751998E-5</v>
      </c>
      <c r="BH336" s="142">
        <f>VLOOKUP($H336,'[1]Unit factor_selected'!$F$3:$AC$346,'[1]Unit factor_selected'!Z$1,FALSE)</f>
        <v>6.9775474062308804E-9</v>
      </c>
      <c r="BI336" s="142">
        <f>VLOOKUP($H336,'[1]Unit factor_selected'!$F$3:$AC$346,'[1]Unit factor_selected'!AA$1,FALSE)</f>
        <v>3.7985140662090601E-5</v>
      </c>
      <c r="BJ336" s="142">
        <f>VLOOKUP($H336,'[1]Unit factor_selected'!$F$3:$AC$346,'[1]Unit factor_selected'!AB$1,FALSE)</f>
        <v>3.7708823359342602E-3</v>
      </c>
      <c r="BK336" s="143">
        <f>VLOOKUP($H336,'[1]Unit factor_selected'!$F$3:$AC$346,'[1]Unit factor_selected'!AC$1,FALSE)</f>
        <v>9.0492303943148604E-6</v>
      </c>
    </row>
    <row r="337" spans="2:63" s="9" customFormat="1" x14ac:dyDescent="0.2">
      <c r="B337" s="61"/>
      <c r="C337" s="62"/>
      <c r="D337" s="121"/>
      <c r="E337" s="61"/>
      <c r="F337" s="312"/>
      <c r="G337" s="308" t="str">
        <f t="shared" si="205"/>
        <v>TN, US</v>
      </c>
      <c r="H337" s="10" t="str">
        <f>'[1]Unit factor_selected'!F101</f>
        <v>3e9b7be1-72b1-483d-a0e7-b185ec80fdaf</v>
      </c>
      <c r="I337" s="65">
        <f t="shared" si="206"/>
        <v>3.4729362908164099E-2</v>
      </c>
      <c r="J337" s="313"/>
      <c r="K337" s="164"/>
      <c r="L337" s="69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137"/>
      <c r="AA337" s="73">
        <f t="shared" si="207"/>
        <v>4.626677471053946</v>
      </c>
      <c r="AB337" s="73">
        <f t="shared" si="204"/>
        <v>4.4950260070383372</v>
      </c>
      <c r="AC337" s="73">
        <f t="shared" si="204"/>
        <v>4.6324025021994411</v>
      </c>
      <c r="AD337" s="73">
        <f t="shared" si="204"/>
        <v>6.0685524230885886</v>
      </c>
      <c r="AE337" s="73">
        <f t="shared" si="204"/>
        <v>4.6057406452116805</v>
      </c>
      <c r="AF337" s="73">
        <f t="shared" si="204"/>
        <v>4.5757790442478088</v>
      </c>
      <c r="AG337" s="73">
        <f t="shared" si="204"/>
        <v>5.5348898242644324</v>
      </c>
      <c r="AH337" s="73">
        <f t="shared" si="204"/>
        <v>6.9688357631794924</v>
      </c>
      <c r="AI337" s="73">
        <f t="shared" si="204"/>
        <v>9.2912561959019282</v>
      </c>
      <c r="AJ337" s="73">
        <f t="shared" si="204"/>
        <v>9.0139924879162017</v>
      </c>
      <c r="AK337" s="73">
        <f t="shared" si="204"/>
        <v>8.8478674971834348</v>
      </c>
      <c r="AL337" s="73">
        <f t="shared" si="204"/>
        <v>9.0913054728896849</v>
      </c>
      <c r="AM337" s="73">
        <f t="shared" si="204"/>
        <v>8.7886851549382481</v>
      </c>
      <c r="AN337" s="73">
        <f t="shared" si="204"/>
        <v>8.7334174121561894</v>
      </c>
      <c r="AO337" s="73">
        <f t="shared" si="204"/>
        <v>9.6418880054058551</v>
      </c>
      <c r="AP337" s="140">
        <f t="shared" si="204"/>
        <v>8.9973311407570424</v>
      </c>
      <c r="AQ337" s="12" t="str">
        <f>VLOOKUP($H337,'[1]Unit factor_selected'!$F$3:$AC$346,'[1]Unit factor_selected'!H$1,FALSE)</f>
        <v>MJ</v>
      </c>
      <c r="AR337" s="141">
        <f>VLOOKUP($H337,'[1]Unit factor_selected'!$F$3:$AC$346,'[1]Unit factor_selected'!J$1,FALSE)</f>
        <v>7.2125028705559202E-2</v>
      </c>
      <c r="AS337" s="142">
        <f>VLOOKUP($H337,'[1]Unit factor_selected'!$F$3:$AC$346,'[1]Unit factor_selected'!K$1,FALSE)</f>
        <v>1.16302242397388</v>
      </c>
      <c r="AT337" s="142">
        <f>VLOOKUP($H337,'[1]Unit factor_selected'!$F$3:$AC$346,'[1]Unit factor_selected'!L$1,FALSE)</f>
        <v>2.0675653260217101E-5</v>
      </c>
      <c r="AU337" s="142">
        <f>VLOOKUP($H337,'[1]Unit factor_selected'!$F$3:$AC$346,'[1]Unit factor_selected'!M$1,FALSE)</f>
        <v>2.5337290124111501E-2</v>
      </c>
      <c r="AV337" s="142">
        <f>VLOOKUP($H337,'[1]Unit factor_selected'!$F$3:$AC$346,'[1]Unit factor_selected'!N$1,FALSE)</f>
        <v>1.6761419353815801E-4</v>
      </c>
      <c r="AW337" s="142">
        <f>VLOOKUP($H337,'[1]Unit factor_selected'!$F$3:$AC$346,'[1]Unit factor_selected'!O$1,FALSE)</f>
        <v>8.2045146762237402E-7</v>
      </c>
      <c r="AX337" s="142">
        <f>VLOOKUP($H337,'[1]Unit factor_selected'!$F$3:$AC$346,'[1]Unit factor_selected'!P$1,FALSE)</f>
        <v>7.36185420640528E-2</v>
      </c>
      <c r="AY337" s="142">
        <f>VLOOKUP($H337,'[1]Unit factor_selected'!$F$3:$AC$346,'[1]Unit factor_selected'!Q$1,FALSE)</f>
        <v>4.50398346102705E-4</v>
      </c>
      <c r="AZ337" s="142">
        <f>VLOOKUP($H337,'[1]Unit factor_selected'!$F$3:$AC$346,'[1]Unit factor_selected'!R$1,FALSE)</f>
        <v>3.1421478901728301E-3</v>
      </c>
      <c r="BA337" s="142">
        <f>VLOOKUP($H337,'[1]Unit factor_selected'!$F$3:$AC$346,'[1]Unit factor_selected'!S$1,FALSE)</f>
        <v>3.1144606624191099E-4</v>
      </c>
      <c r="BB337" s="142">
        <f>VLOOKUP($H337,'[1]Unit factor_selected'!$F$3:$AC$346,'[1]Unit factor_selected'!T$1,FALSE)</f>
        <v>2.30448162541572E-5</v>
      </c>
      <c r="BC337" s="142">
        <f>VLOOKUP($H337,'[1]Unit factor_selected'!$F$3:$AC$346,'[1]Unit factor_selected'!U$1,FALSE)</f>
        <v>2.1021831488249399E-4</v>
      </c>
      <c r="BD337" s="142">
        <f>VLOOKUP($H337,'[1]Unit factor_selected'!$F$3:$AC$346,'[1]Unit factor_selected'!V$1,FALSE)</f>
        <v>2.4019647186175301E-7</v>
      </c>
      <c r="BE337" s="142">
        <f>VLOOKUP($H337,'[1]Unit factor_selected'!$F$3:$AC$346,'[1]Unit factor_selected'!W$1,FALSE)</f>
        <v>1.57302743488947E-5</v>
      </c>
      <c r="BF337" s="142">
        <f>VLOOKUP($H337,'[1]Unit factor_selected'!$F$3:$AC$346,'[1]Unit factor_selected'!X$1,FALSE)</f>
        <v>4.1785234512428303E-5</v>
      </c>
      <c r="BG337" s="142">
        <f>VLOOKUP($H337,'[1]Unit factor_selected'!$F$3:$AC$346,'[1]Unit factor_selected'!Y$1,FALSE)</f>
        <v>4.4487149589186899E-5</v>
      </c>
      <c r="BH337" s="142">
        <f>VLOOKUP($H337,'[1]Unit factor_selected'!$F$3:$AC$346,'[1]Unit factor_selected'!Z$1,FALSE)</f>
        <v>1.3345941567444301E-8</v>
      </c>
      <c r="BI337" s="142">
        <f>VLOOKUP($H337,'[1]Unit factor_selected'!$F$3:$AC$346,'[1]Unit factor_selected'!AA$1,FALSE)</f>
        <v>6.2086134339287498E-5</v>
      </c>
      <c r="BJ337" s="142">
        <f>VLOOKUP($H337,'[1]Unit factor_selected'!$F$3:$AC$346,'[1]Unit factor_selected'!AB$1,FALSE)</f>
        <v>4.1291336953134996E-3</v>
      </c>
      <c r="BK337" s="143">
        <f>VLOOKUP($H337,'[1]Unit factor_selected'!$F$3:$AC$346,'[1]Unit factor_selected'!AC$1,FALSE)</f>
        <v>1.4858946117090901E-5</v>
      </c>
    </row>
    <row r="338" spans="2:63" s="9" customFormat="1" x14ac:dyDescent="0.2">
      <c r="B338" s="61"/>
      <c r="C338" s="62"/>
      <c r="D338" s="121"/>
      <c r="E338" s="61"/>
      <c r="F338" s="312"/>
      <c r="G338" s="308" t="str">
        <f t="shared" si="205"/>
        <v>NV, US</v>
      </c>
      <c r="H338" s="10" t="str">
        <f>'[1]Unit factor_selected'!F102</f>
        <v>c3c27a89-4d26-46eb-af52-0e02e5e26dc3</v>
      </c>
      <c r="I338" s="65">
        <f t="shared" si="206"/>
        <v>0.58711020187182972</v>
      </c>
      <c r="J338" s="313"/>
      <c r="K338" s="164"/>
      <c r="L338" s="69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137"/>
      <c r="AA338" s="73">
        <f t="shared" si="207"/>
        <v>78.215357742360737</v>
      </c>
      <c r="AB338" s="73">
        <f t="shared" si="204"/>
        <v>75.989750615062817</v>
      </c>
      <c r="AC338" s="73">
        <f t="shared" si="204"/>
        <v>78.312141095411079</v>
      </c>
      <c r="AD338" s="73">
        <f t="shared" si="204"/>
        <v>102.59068234596846</v>
      </c>
      <c r="AE338" s="73">
        <f t="shared" si="204"/>
        <v>77.861414478866024</v>
      </c>
      <c r="AF338" s="73">
        <f t="shared" si="204"/>
        <v>77.354904709688356</v>
      </c>
      <c r="AG338" s="73">
        <f t="shared" si="204"/>
        <v>93.568957503056311</v>
      </c>
      <c r="AH338" s="73">
        <f t="shared" si="204"/>
        <v>117.81023978329657</v>
      </c>
      <c r="AI338" s="73">
        <f t="shared" si="204"/>
        <v>157.07144744473624</v>
      </c>
      <c r="AJ338" s="73">
        <f t="shared" si="204"/>
        <v>152.38422205572789</v>
      </c>
      <c r="AK338" s="73">
        <f t="shared" si="204"/>
        <v>149.57582971340412</v>
      </c>
      <c r="AL338" s="73">
        <f t="shared" si="204"/>
        <v>153.69122104488656</v>
      </c>
      <c r="AM338" s="73">
        <f t="shared" si="204"/>
        <v>148.57533462817321</v>
      </c>
      <c r="AN338" s="73">
        <f t="shared" si="204"/>
        <v>147.64101701032405</v>
      </c>
      <c r="AO338" s="73">
        <f t="shared" si="204"/>
        <v>162.99898239563345</v>
      </c>
      <c r="AP338" s="140">
        <f t="shared" si="204"/>
        <v>152.10255703008553</v>
      </c>
      <c r="AQ338" s="12" t="str">
        <f>VLOOKUP($H338,'[1]Unit factor_selected'!$F$3:$AC$346,'[1]Unit factor_selected'!H$1,FALSE)</f>
        <v>MJ</v>
      </c>
      <c r="AR338" s="141">
        <f>VLOOKUP($H338,'[1]Unit factor_selected'!$F$3:$AC$346,'[1]Unit factor_selected'!J$1,FALSE)</f>
        <v>7.1761651084561603E-2</v>
      </c>
      <c r="AS338" s="142">
        <f>VLOOKUP($H338,'[1]Unit factor_selected'!$F$3:$AC$346,'[1]Unit factor_selected'!K$1,FALSE)</f>
        <v>1.15847215728681</v>
      </c>
      <c r="AT338" s="142">
        <f>VLOOKUP($H338,'[1]Unit factor_selected'!$F$3:$AC$346,'[1]Unit factor_selected'!L$1,FALSE)</f>
        <v>2.0384035870092398E-5</v>
      </c>
      <c r="AU338" s="142">
        <f>VLOOKUP($H338,'[1]Unit factor_selected'!$F$3:$AC$346,'[1]Unit factor_selected'!M$1,FALSE)</f>
        <v>2.52298113498295E-2</v>
      </c>
      <c r="AV338" s="142">
        <f>VLOOKUP($H338,'[1]Unit factor_selected'!$F$3:$AC$346,'[1]Unit factor_selected'!N$1,FALSE)</f>
        <v>1.6610686674289199E-4</v>
      </c>
      <c r="AW338" s="142">
        <f>VLOOKUP($H338,'[1]Unit factor_selected'!$F$3:$AC$346,'[1]Unit factor_selected'!O$1,FALSE)</f>
        <v>7.0579201284267297E-7</v>
      </c>
      <c r="AX338" s="142">
        <f>VLOOKUP($H338,'[1]Unit factor_selected'!$F$3:$AC$346,'[1]Unit factor_selected'!P$1,FALSE)</f>
        <v>7.3249708963684601E-2</v>
      </c>
      <c r="AY338" s="142">
        <f>VLOOKUP($H338,'[1]Unit factor_selected'!$F$3:$AC$346,'[1]Unit factor_selected'!Q$1,FALSE)</f>
        <v>4.4461199138574301E-4</v>
      </c>
      <c r="AZ338" s="142">
        <f>VLOOKUP($H338,'[1]Unit factor_selected'!$F$3:$AC$346,'[1]Unit factor_selected'!R$1,FALSE)</f>
        <v>2.9839695015552599E-3</v>
      </c>
      <c r="BA338" s="142">
        <f>VLOOKUP($H338,'[1]Unit factor_selected'!$F$3:$AC$346,'[1]Unit factor_selected'!S$1,FALSE)</f>
        <v>1.80094138369663E-4</v>
      </c>
      <c r="BB338" s="142">
        <f>VLOOKUP($H338,'[1]Unit factor_selected'!$F$3:$AC$346,'[1]Unit factor_selected'!T$1,FALSE)</f>
        <v>2.36641784392398E-5</v>
      </c>
      <c r="BC338" s="142">
        <f>VLOOKUP($H338,'[1]Unit factor_selected'!$F$3:$AC$346,'[1]Unit factor_selected'!U$1,FALSE)</f>
        <v>2.07867904135018E-4</v>
      </c>
      <c r="BD338" s="142">
        <f>VLOOKUP($H338,'[1]Unit factor_selected'!$F$3:$AC$346,'[1]Unit factor_selected'!V$1,FALSE)</f>
        <v>2.3048875797289901E-7</v>
      </c>
      <c r="BE338" s="142">
        <f>VLOOKUP($H338,'[1]Unit factor_selected'!$F$3:$AC$346,'[1]Unit factor_selected'!W$1,FALSE)</f>
        <v>1.5730180351366901E-5</v>
      </c>
      <c r="BF338" s="142">
        <f>VLOOKUP($H338,'[1]Unit factor_selected'!$F$3:$AC$346,'[1]Unit factor_selected'!X$1,FALSE)</f>
        <v>4.1516502139689997E-5</v>
      </c>
      <c r="BG338" s="142">
        <f>VLOOKUP($H338,'[1]Unit factor_selected'!$F$3:$AC$346,'[1]Unit factor_selected'!Y$1,FALSE)</f>
        <v>4.4209680265773897E-5</v>
      </c>
      <c r="BH338" s="142">
        <f>VLOOKUP($H338,'[1]Unit factor_selected'!$F$3:$AC$346,'[1]Unit factor_selected'!Z$1,FALSE)</f>
        <v>1.32325970227969E-8</v>
      </c>
      <c r="BI338" s="142">
        <f>VLOOKUP($H338,'[1]Unit factor_selected'!$F$3:$AC$346,'[1]Unit factor_selected'!AA$1,FALSE)</f>
        <v>6.1376318230450106E-5</v>
      </c>
      <c r="BJ338" s="142">
        <f>VLOOKUP($H338,'[1]Unit factor_selected'!$F$3:$AC$346,'[1]Unit factor_selected'!AB$1,FALSE)</f>
        <v>4.1983799984178097E-3</v>
      </c>
      <c r="BK338" s="143">
        <f>VLOOKUP($H338,'[1]Unit factor_selected'!$F$3:$AC$346,'[1]Unit factor_selected'!AC$1,FALSE)</f>
        <v>1.49990393020708E-5</v>
      </c>
    </row>
    <row r="339" spans="2:63" s="9" customFormat="1" x14ac:dyDescent="0.2">
      <c r="B339" s="78"/>
      <c r="C339" s="111"/>
      <c r="D339" s="122"/>
      <c r="E339" s="78"/>
      <c r="F339" s="314"/>
      <c r="G339" s="315" t="str">
        <f t="shared" si="205"/>
        <v>Japan</v>
      </c>
      <c r="H339" s="147" t="str">
        <f>'[1]Unit factor_selected'!F94</f>
        <v>4c970fa9-d056-405f-8871-64ebf0f37ffc</v>
      </c>
      <c r="I339" s="82">
        <f t="shared" si="206"/>
        <v>0.21586482798306408</v>
      </c>
      <c r="J339" s="316"/>
      <c r="K339" s="167"/>
      <c r="L339" s="86"/>
      <c r="M339" s="86"/>
      <c r="N339" s="86"/>
      <c r="O339" s="86"/>
      <c r="P339" s="86"/>
      <c r="Q339" s="86"/>
      <c r="R339" s="86"/>
      <c r="S339" s="86"/>
      <c r="T339" s="86"/>
      <c r="U339" s="86"/>
      <c r="V339" s="86"/>
      <c r="W339" s="86"/>
      <c r="X339" s="86"/>
      <c r="Y339" s="86"/>
      <c r="Z339" s="150"/>
      <c r="AA339" s="35">
        <f t="shared" si="207"/>
        <v>28.757709695486444</v>
      </c>
      <c r="AB339" s="35">
        <f t="shared" si="204"/>
        <v>27.939413065381338</v>
      </c>
      <c r="AC339" s="35">
        <f t="shared" si="204"/>
        <v>28.793294363903421</v>
      </c>
      <c r="AD339" s="35">
        <f t="shared" si="204"/>
        <v>37.719869160291339</v>
      </c>
      <c r="AE339" s="35">
        <f t="shared" si="204"/>
        <v>28.627574157990317</v>
      </c>
      <c r="AF339" s="35">
        <f t="shared" si="204"/>
        <v>28.441343968416554</v>
      </c>
      <c r="AG339" s="35">
        <f t="shared" si="204"/>
        <v>34.402820546390885</v>
      </c>
      <c r="AH339" s="35">
        <f t="shared" si="204"/>
        <v>43.315696208965946</v>
      </c>
      <c r="AI339" s="35">
        <f t="shared" si="204"/>
        <v>57.750999515267907</v>
      </c>
      <c r="AJ339" s="35">
        <f t="shared" si="204"/>
        <v>56.02763122922844</v>
      </c>
      <c r="AK339" s="35">
        <f t="shared" si="204"/>
        <v>54.995059953934849</v>
      </c>
      <c r="AL339" s="35">
        <f t="shared" si="204"/>
        <v>56.508180044543295</v>
      </c>
      <c r="AM339" s="35">
        <f t="shared" si="204"/>
        <v>54.62720448356027</v>
      </c>
      <c r="AN339" s="35">
        <f t="shared" si="204"/>
        <v>54.283680710313732</v>
      </c>
      <c r="AO339" s="35">
        <f t="shared" si="204"/>
        <v>59.930396685440662</v>
      </c>
      <c r="AP339" s="153">
        <f t="shared" si="204"/>
        <v>55.924070480130084</v>
      </c>
      <c r="AQ339" s="33" t="str">
        <f>VLOOKUP($H339,'[1]Unit factor_selected'!$F$3:$AC$346,'[1]Unit factor_selected'!H$1,FALSE)</f>
        <v>MJ</v>
      </c>
      <c r="AR339" s="154">
        <f>VLOOKUP($H339,'[1]Unit factor_selected'!$F$3:$AC$346,'[1]Unit factor_selected'!J$1,FALSE)</f>
        <v>7.93512076278024E-2</v>
      </c>
      <c r="AS339" s="241">
        <f>VLOOKUP($H339,'[1]Unit factor_selected'!$F$3:$AC$346,'[1]Unit factor_selected'!K$1,FALSE)</f>
        <v>1.32276848359443</v>
      </c>
      <c r="AT339" s="241">
        <f>VLOOKUP($H339,'[1]Unit factor_selected'!$F$3:$AC$346,'[1]Unit factor_selected'!L$1,FALSE)</f>
        <v>3.1263415803588299E-5</v>
      </c>
      <c r="AU339" s="241">
        <f>VLOOKUP($H339,'[1]Unit factor_selected'!$F$3:$AC$346,'[1]Unit factor_selected'!M$1,FALSE)</f>
        <v>2.8641793027265099E-2</v>
      </c>
      <c r="AV339" s="241">
        <f>VLOOKUP($H339,'[1]Unit factor_selected'!$F$3:$AC$346,'[1]Unit factor_selected'!N$1,FALSE)</f>
        <v>4.5261992541638499E-4</v>
      </c>
      <c r="AW339" s="241">
        <f>VLOOKUP($H339,'[1]Unit factor_selected'!$F$3:$AC$346,'[1]Unit factor_selected'!O$1,FALSE)</f>
        <v>1.53309941271616E-6</v>
      </c>
      <c r="AX339" s="241">
        <f>VLOOKUP($H339,'[1]Unit factor_selected'!$F$3:$AC$346,'[1]Unit factor_selected'!P$1,FALSE)</f>
        <v>8.0566010804188806E-2</v>
      </c>
      <c r="AY339" s="241">
        <f>VLOOKUP($H339,'[1]Unit factor_selected'!$F$3:$AC$346,'[1]Unit factor_selected'!Q$1,FALSE)</f>
        <v>1.6155785489210201E-3</v>
      </c>
      <c r="AZ339" s="241">
        <f>VLOOKUP($H339,'[1]Unit factor_selected'!$F$3:$AC$346,'[1]Unit factor_selected'!R$1,FALSE)</f>
        <v>8.8357184081817308E-3</v>
      </c>
      <c r="BA339" s="241">
        <f>VLOOKUP($H339,'[1]Unit factor_selected'!$F$3:$AC$346,'[1]Unit factor_selected'!S$1,FALSE)</f>
        <v>4.2126662656830402E-4</v>
      </c>
      <c r="BB339" s="241">
        <f>VLOOKUP($H339,'[1]Unit factor_selected'!$F$3:$AC$346,'[1]Unit factor_selected'!T$1,FALSE)</f>
        <v>3.1856838700717401E-4</v>
      </c>
      <c r="BC339" s="241">
        <f>VLOOKUP($H339,'[1]Unit factor_selected'!$F$3:$AC$346,'[1]Unit factor_selected'!U$1,FALSE)</f>
        <v>5.9676567228942202E-4</v>
      </c>
      <c r="BD339" s="241">
        <f>VLOOKUP($H339,'[1]Unit factor_selected'!$F$3:$AC$346,'[1]Unit factor_selected'!V$1,FALSE)</f>
        <v>3.62731138567858E-7</v>
      </c>
      <c r="BE339" s="241">
        <f>VLOOKUP($H339,'[1]Unit factor_selected'!$F$3:$AC$346,'[1]Unit factor_selected'!W$1,FALSE)</f>
        <v>7.2609868172480204E-5</v>
      </c>
      <c r="BF339" s="241">
        <f>VLOOKUP($H339,'[1]Unit factor_selected'!$F$3:$AC$346,'[1]Unit factor_selected'!X$1,FALSE)</f>
        <v>7.5021780235330594E-5</v>
      </c>
      <c r="BG339" s="241">
        <f>VLOOKUP($H339,'[1]Unit factor_selected'!$F$3:$AC$346,'[1]Unit factor_selected'!Y$1,FALSE)</f>
        <v>7.92969361637094E-5</v>
      </c>
      <c r="BH339" s="241">
        <f>VLOOKUP($H339,'[1]Unit factor_selected'!$F$3:$AC$346,'[1]Unit factor_selected'!Z$1,FALSE)</f>
        <v>4.5492952877156298E-9</v>
      </c>
      <c r="BI339" s="241">
        <f>VLOOKUP($H339,'[1]Unit factor_selected'!$F$3:$AC$346,'[1]Unit factor_selected'!AA$1,FALSE)</f>
        <v>9.0580613030702498E-5</v>
      </c>
      <c r="BJ339" s="241">
        <f>VLOOKUP($H339,'[1]Unit factor_selected'!$F$3:$AC$346,'[1]Unit factor_selected'!AB$1,FALSE)</f>
        <v>2.86655183532433E-2</v>
      </c>
      <c r="BK339" s="242">
        <f>VLOOKUP($H339,'[1]Unit factor_selected'!$F$3:$AC$346,'[1]Unit factor_selected'!AC$1,FALSE)</f>
        <v>4.2197206111642398E-5</v>
      </c>
    </row>
    <row r="340" spans="2:63" x14ac:dyDescent="0.2">
      <c r="B340" s="40" t="s">
        <v>49</v>
      </c>
      <c r="C340" s="40"/>
      <c r="D340" s="39" t="str">
        <f>'[1]EV proj_BAU'!K91</f>
        <v>Al casing (kg)</v>
      </c>
      <c r="E340" s="307" t="str">
        <f>E317</f>
        <v>Al production</v>
      </c>
      <c r="F340" s="97" t="str">
        <f t="shared" ref="F340:H341" si="208">F317</f>
        <v>Al production</v>
      </c>
      <c r="G340" s="64" t="str">
        <f t="shared" si="208"/>
        <v>GLO</v>
      </c>
      <c r="H340" s="44"/>
      <c r="I340" s="65">
        <v>1</v>
      </c>
      <c r="J340" s="45">
        <f t="shared" si="186"/>
        <v>1</v>
      </c>
      <c r="K340" s="206">
        <f>'[1]EV proj_BAU'!R91</f>
        <v>3.96</v>
      </c>
      <c r="L340" s="104">
        <f>'[1]EV proj_BAU'!S91</f>
        <v>3.96</v>
      </c>
      <c r="M340" s="104">
        <f>'[1]EV proj_BAU'!T91</f>
        <v>3.88</v>
      </c>
      <c r="N340" s="104">
        <f>'[1]EV proj_BAU'!U91</f>
        <v>0</v>
      </c>
      <c r="O340" s="104">
        <f>'[1]EV proj_BAU'!V91</f>
        <v>3.9000000000000004</v>
      </c>
      <c r="P340" s="104">
        <f>'[1]EV proj_BAU'!W91</f>
        <v>3.88</v>
      </c>
      <c r="Q340" s="104">
        <f>'[1]EV proj_BAU'!AF92</f>
        <v>4.427718795100267</v>
      </c>
      <c r="R340" s="104">
        <f>'[1]EV proj_BAU'!AJ91</f>
        <v>4.3196393179234587</v>
      </c>
      <c r="S340" s="104">
        <f>'[1]EV proj_BAU'!X91</f>
        <v>5.5200000000000005</v>
      </c>
      <c r="T340" s="104">
        <f>'[1]EV proj_BAU'!Y91</f>
        <v>5.5400000000000009</v>
      </c>
      <c r="U340" s="104">
        <f>'[1]EV proj_BAU'!Z91</f>
        <v>5.4</v>
      </c>
      <c r="V340" s="104">
        <f>'[1]EV proj_BAU'!AA91</f>
        <v>0</v>
      </c>
      <c r="W340" s="104">
        <f>'[1]EV proj_BAU'!AB91</f>
        <v>5.44</v>
      </c>
      <c r="X340" s="104">
        <f>'[1]EV proj_BAU'!AC91</f>
        <v>5.3800000000000008</v>
      </c>
      <c r="Y340" s="104">
        <f>'[1]EV proj_BAU'!AG92</f>
        <v>6.1362446465761424</v>
      </c>
      <c r="Z340" s="158">
        <f>'[1]EV proj_BAU'!AK91</f>
        <v>5.5723248925566375</v>
      </c>
      <c r="AA340" s="165">
        <f t="shared" si="188"/>
        <v>3.96</v>
      </c>
      <c r="AB340" s="73">
        <f t="shared" si="187"/>
        <v>3.96</v>
      </c>
      <c r="AC340" s="73">
        <f t="shared" si="187"/>
        <v>3.88</v>
      </c>
      <c r="AD340" s="73">
        <f t="shared" si="187"/>
        <v>0</v>
      </c>
      <c r="AE340" s="73">
        <f t="shared" si="187"/>
        <v>3.9000000000000004</v>
      </c>
      <c r="AF340" s="73">
        <f t="shared" si="187"/>
        <v>3.88</v>
      </c>
      <c r="AG340" s="73">
        <f t="shared" si="187"/>
        <v>4.427718795100267</v>
      </c>
      <c r="AH340" s="73">
        <f t="shared" si="187"/>
        <v>4.3196393179234587</v>
      </c>
      <c r="AI340" s="73">
        <f t="shared" si="187"/>
        <v>5.5200000000000005</v>
      </c>
      <c r="AJ340" s="73">
        <f t="shared" si="187"/>
        <v>5.5400000000000009</v>
      </c>
      <c r="AK340" s="73">
        <f t="shared" si="187"/>
        <v>5.4</v>
      </c>
      <c r="AL340" s="73">
        <f t="shared" si="187"/>
        <v>0</v>
      </c>
      <c r="AM340" s="73">
        <f t="shared" si="187"/>
        <v>5.44</v>
      </c>
      <c r="AN340" s="73">
        <f t="shared" si="187"/>
        <v>5.3800000000000008</v>
      </c>
      <c r="AO340" s="73">
        <f t="shared" si="187"/>
        <v>6.1362446465761424</v>
      </c>
      <c r="AP340" s="140">
        <f t="shared" si="187"/>
        <v>5.5723248925566375</v>
      </c>
      <c r="AQ340" s="55" t="s">
        <v>24</v>
      </c>
      <c r="AR340" s="76">
        <f>AR317</f>
        <v>12.54836030346066</v>
      </c>
      <c r="AS340" s="6">
        <f t="shared" ref="AS340:BK340" si="209">AS317</f>
        <v>142.13870825748936</v>
      </c>
      <c r="AT340" s="7">
        <f t="shared" si="209"/>
        <v>2.589802576790794E-2</v>
      </c>
      <c r="AU340" s="5">
        <f t="shared" si="209"/>
        <v>2.7011688042218522</v>
      </c>
      <c r="AV340" s="7">
        <f t="shared" si="209"/>
        <v>2.9471285946893615</v>
      </c>
      <c r="AW340" s="7">
        <f t="shared" si="209"/>
        <v>4.2174102218652939E-3</v>
      </c>
      <c r="AX340" s="5">
        <f t="shared" si="209"/>
        <v>12.826904667097521</v>
      </c>
      <c r="AY340" s="7">
        <f t="shared" si="209"/>
        <v>2.5967536099938595</v>
      </c>
      <c r="AZ340" s="5">
        <f t="shared" si="209"/>
        <v>14.507062903018689</v>
      </c>
      <c r="BA340" s="7">
        <f t="shared" si="209"/>
        <v>0.23683031992535969</v>
      </c>
      <c r="BB340" s="7">
        <f t="shared" si="209"/>
        <v>4.3456440902436104E-2</v>
      </c>
      <c r="BC340" s="7">
        <f t="shared" si="209"/>
        <v>3.5948863309681407</v>
      </c>
      <c r="BD340" s="7">
        <f t="shared" si="209"/>
        <v>2.884176584969054E-4</v>
      </c>
      <c r="BE340" s="7">
        <f t="shared" si="209"/>
        <v>0.16269296586159906</v>
      </c>
      <c r="BF340" s="7">
        <f t="shared" si="209"/>
        <v>3.2820826850715926E-2</v>
      </c>
      <c r="BG340" s="7">
        <f t="shared" si="209"/>
        <v>3.3026421338076158E-2</v>
      </c>
      <c r="BH340" s="7">
        <f t="shared" si="209"/>
        <v>3.0186772467912425E-6</v>
      </c>
      <c r="BI340" s="7">
        <f t="shared" si="209"/>
        <v>5.851864366029072E-2</v>
      </c>
      <c r="BJ340" s="5">
        <f t="shared" si="209"/>
        <v>26.858876634887132</v>
      </c>
      <c r="BK340" s="77">
        <f t="shared" si="209"/>
        <v>7.6564377613802331E-2</v>
      </c>
    </row>
    <row r="341" spans="2:63" x14ac:dyDescent="0.2">
      <c r="B341" s="40"/>
      <c r="C341" s="40"/>
      <c r="D341" s="78"/>
      <c r="E341" s="231" t="str">
        <f>E318</f>
        <v>Sheet rolling, Al</v>
      </c>
      <c r="F341" s="106" t="str">
        <f t="shared" si="208"/>
        <v>market for sheet rolling, aluminium | sheet rolling, aluminium | Cutoff</v>
      </c>
      <c r="G341" s="80" t="str">
        <f t="shared" si="208"/>
        <v>GLO</v>
      </c>
      <c r="H341" s="81" t="str">
        <f t="shared" si="208"/>
        <v>edfb7f89-90e9-31b5-90b8-873e79c3ee29</v>
      </c>
      <c r="I341" s="82">
        <v>1</v>
      </c>
      <c r="J341" s="82">
        <f t="shared" si="186"/>
        <v>1</v>
      </c>
      <c r="K341" s="209">
        <f>K340</f>
        <v>3.96</v>
      </c>
      <c r="L341" s="109">
        <f>L340</f>
        <v>3.96</v>
      </c>
      <c r="M341" s="109">
        <f t="shared" ref="M341:R341" si="210">M340</f>
        <v>3.88</v>
      </c>
      <c r="N341" s="109">
        <f t="shared" si="210"/>
        <v>0</v>
      </c>
      <c r="O341" s="109">
        <f t="shared" si="210"/>
        <v>3.9000000000000004</v>
      </c>
      <c r="P341" s="109">
        <f t="shared" si="210"/>
        <v>3.88</v>
      </c>
      <c r="Q341" s="109">
        <f t="shared" si="210"/>
        <v>4.427718795100267</v>
      </c>
      <c r="R341" s="109">
        <f t="shared" si="210"/>
        <v>4.3196393179234587</v>
      </c>
      <c r="S341" s="109">
        <f>S340</f>
        <v>5.5200000000000005</v>
      </c>
      <c r="T341" s="109">
        <f>T340</f>
        <v>5.5400000000000009</v>
      </c>
      <c r="U341" s="109">
        <f t="shared" ref="U341:Z341" si="211">U340</f>
        <v>5.4</v>
      </c>
      <c r="V341" s="109">
        <f t="shared" si="211"/>
        <v>0</v>
      </c>
      <c r="W341" s="109">
        <f t="shared" si="211"/>
        <v>5.44</v>
      </c>
      <c r="X341" s="109">
        <f t="shared" si="211"/>
        <v>5.3800000000000008</v>
      </c>
      <c r="Y341" s="109">
        <f t="shared" si="211"/>
        <v>6.1362446465761424</v>
      </c>
      <c r="Z341" s="159">
        <f t="shared" si="211"/>
        <v>5.5723248925566375</v>
      </c>
      <c r="AA341" s="168">
        <f t="shared" si="188"/>
        <v>3.96</v>
      </c>
      <c r="AB341" s="35">
        <f t="shared" si="187"/>
        <v>3.96</v>
      </c>
      <c r="AC341" s="35">
        <f t="shared" si="187"/>
        <v>3.88</v>
      </c>
      <c r="AD341" s="35">
        <f t="shared" si="187"/>
        <v>0</v>
      </c>
      <c r="AE341" s="35">
        <f t="shared" si="187"/>
        <v>3.9000000000000004</v>
      </c>
      <c r="AF341" s="35">
        <f t="shared" si="187"/>
        <v>3.88</v>
      </c>
      <c r="AG341" s="35">
        <f t="shared" si="187"/>
        <v>4.427718795100267</v>
      </c>
      <c r="AH341" s="35">
        <f t="shared" si="187"/>
        <v>4.3196393179234587</v>
      </c>
      <c r="AI341" s="35">
        <f t="shared" si="187"/>
        <v>5.5200000000000005</v>
      </c>
      <c r="AJ341" s="35">
        <f t="shared" si="187"/>
        <v>5.5400000000000009</v>
      </c>
      <c r="AK341" s="35">
        <f t="shared" si="187"/>
        <v>5.4</v>
      </c>
      <c r="AL341" s="35">
        <f t="shared" si="187"/>
        <v>0</v>
      </c>
      <c r="AM341" s="35">
        <f t="shared" si="187"/>
        <v>5.44</v>
      </c>
      <c r="AN341" s="35">
        <f t="shared" si="187"/>
        <v>5.3800000000000008</v>
      </c>
      <c r="AO341" s="35">
        <f t="shared" si="187"/>
        <v>6.1362446465761424</v>
      </c>
      <c r="AP341" s="153">
        <f t="shared" si="187"/>
        <v>5.5723248925566375</v>
      </c>
      <c r="AQ341" s="91" t="str">
        <f>VLOOKUP($H341,'[1]Unit factor_selected'!$F$3:$AC$346,'[1]Unit factor_selected'!H$1,FALSE)</f>
        <v>kg</v>
      </c>
      <c r="AR341" s="92">
        <f>VLOOKUP($H341,'[1]Unit factor_selected'!$F$3:$AC$346,'[1]Unit factor_selected'!J$1,FALSE)</f>
        <v>0.57893357255531297</v>
      </c>
      <c r="AS341" s="93">
        <f>VLOOKUP($H341,'[1]Unit factor_selected'!$F$3:$AC$346,'[1]Unit factor_selected'!K$1,FALSE)</f>
        <v>9.0890041237869603</v>
      </c>
      <c r="AT341" s="94">
        <f>VLOOKUP($H341,'[1]Unit factor_selected'!$F$3:$AC$346,'[1]Unit factor_selected'!L$1,FALSE)</f>
        <v>1.0689486335080801E-3</v>
      </c>
      <c r="AU341" s="95">
        <f>VLOOKUP($H341,'[1]Unit factor_selected'!$F$3:$AC$346,'[1]Unit factor_selected'!M$1,FALSE)</f>
        <v>0.15748215485873501</v>
      </c>
      <c r="AV341" s="94">
        <f>VLOOKUP($H341,'[1]Unit factor_selected'!$F$3:$AC$346,'[1]Unit factor_selected'!N$1,FALSE)</f>
        <v>2.6100137326105801E-2</v>
      </c>
      <c r="AW341" s="94">
        <f>VLOOKUP($H341,'[1]Unit factor_selected'!$F$3:$AC$346,'[1]Unit factor_selected'!O$1,FALSE)</f>
        <v>2.0015137503573001E-4</v>
      </c>
      <c r="AX341" s="95">
        <f>VLOOKUP($H341,'[1]Unit factor_selected'!$F$3:$AC$346,'[1]Unit factor_selected'!P$1,FALSE)</f>
        <v>0.59019625069276604</v>
      </c>
      <c r="AY341" s="94">
        <f>VLOOKUP($H341,'[1]Unit factor_selected'!$F$3:$AC$346,'[1]Unit factor_selected'!Q$1,FALSE)</f>
        <v>4.9169334768117703E-2</v>
      </c>
      <c r="AZ341" s="95">
        <f>VLOOKUP($H341,'[1]Unit factor_selected'!$F$3:$AC$346,'[1]Unit factor_selected'!R$1,FALSE)</f>
        <v>0.48723242976442499</v>
      </c>
      <c r="BA341" s="94">
        <f>VLOOKUP($H341,'[1]Unit factor_selected'!$F$3:$AC$346,'[1]Unit factor_selected'!S$1,FALSE)</f>
        <v>5.1985194695325997E-2</v>
      </c>
      <c r="BB341" s="94">
        <f>VLOOKUP($H341,'[1]Unit factor_selected'!$F$3:$AC$346,'[1]Unit factor_selected'!T$1,FALSE)</f>
        <v>3.2617103891549402E-3</v>
      </c>
      <c r="BC341" s="94">
        <f>VLOOKUP($H341,'[1]Unit factor_selected'!$F$3:$AC$346,'[1]Unit factor_selected'!U$1,FALSE)</f>
        <v>3.3703962622824102E-2</v>
      </c>
      <c r="BD341" s="94">
        <f>VLOOKUP($H341,'[1]Unit factor_selected'!$F$3:$AC$346,'[1]Unit factor_selected'!V$1,FALSE)</f>
        <v>1.8807580989412499E-5</v>
      </c>
      <c r="BE341" s="94">
        <f>VLOOKUP($H341,'[1]Unit factor_selected'!$F$3:$AC$346,'[1]Unit factor_selected'!W$1,FALSE)</f>
        <v>2.4495648927922698E-3</v>
      </c>
      <c r="BF341" s="94">
        <f>VLOOKUP($H341,'[1]Unit factor_selected'!$F$3:$AC$346,'[1]Unit factor_selected'!X$1,FALSE)</f>
        <v>1.24903803369046E-3</v>
      </c>
      <c r="BG341" s="94">
        <f>VLOOKUP($H341,'[1]Unit factor_selected'!$F$3:$AC$346,'[1]Unit factor_selected'!Y$1,FALSE)</f>
        <v>1.3204776088896399E-3</v>
      </c>
      <c r="BH341" s="94">
        <f>VLOOKUP($H341,'[1]Unit factor_selected'!$F$3:$AC$346,'[1]Unit factor_selected'!Z$1,FALSE)</f>
        <v>2.02256011735642E-7</v>
      </c>
      <c r="BI341" s="94">
        <f>VLOOKUP($H341,'[1]Unit factor_selected'!$F$3:$AC$346,'[1]Unit factor_selected'!AA$1,FALSE)</f>
        <v>1.8524494191042001E-3</v>
      </c>
      <c r="BJ341" s="95">
        <f>VLOOKUP($H341,'[1]Unit factor_selected'!$F$3:$AC$346,'[1]Unit factor_selected'!AB$1,FALSE)</f>
        <v>0.742053613191202</v>
      </c>
      <c r="BK341" s="96">
        <f>VLOOKUP($H341,'[1]Unit factor_selected'!$F$3:$AC$346,'[1]Unit factor_selected'!AC$1,FALSE)</f>
        <v>4.8423872958435199E-3</v>
      </c>
    </row>
    <row r="342" spans="2:63" x14ac:dyDescent="0.2">
      <c r="B342" s="40"/>
      <c r="C342" s="40"/>
      <c r="D342" s="39" t="str">
        <f>'[1]EV proj_BAU'!K92</f>
        <v>Al conductor/cooling plates (kg)</v>
      </c>
      <c r="E342" s="307" t="str">
        <f>E317</f>
        <v>Al production</v>
      </c>
      <c r="F342" s="97" t="str">
        <f t="shared" ref="F342:H345" si="212">F317</f>
        <v>Al production</v>
      </c>
      <c r="G342" s="43" t="str">
        <f t="shared" si="212"/>
        <v>GLO</v>
      </c>
      <c r="H342" s="44"/>
      <c r="I342" s="45">
        <v>1</v>
      </c>
      <c r="J342" s="45">
        <f t="shared" si="186"/>
        <v>1</v>
      </c>
      <c r="K342" s="169">
        <f>'[1]EV proj_BAU'!R92</f>
        <v>3.7</v>
      </c>
      <c r="L342" s="100">
        <f>'[1]EV proj_BAU'!S92</f>
        <v>3.74</v>
      </c>
      <c r="M342" s="100">
        <f>'[1]EV proj_BAU'!T92</f>
        <v>3.5599999999999996</v>
      </c>
      <c r="N342" s="100">
        <f>'[1]EV proj_BAU'!U92</f>
        <v>2.25</v>
      </c>
      <c r="O342" s="100">
        <f>'[1]EV proj_BAU'!V92</f>
        <v>3.66</v>
      </c>
      <c r="P342" s="100">
        <f>'[1]EV proj_BAU'!W92</f>
        <v>3.54</v>
      </c>
      <c r="Q342" s="100">
        <f>'[1]EV proj_BAU'!AF93</f>
        <v>7.7687089430381828</v>
      </c>
      <c r="R342" s="100">
        <f>'[1]EV proj_BAU'!AJ92</f>
        <v>6.6265068702783045</v>
      </c>
      <c r="S342" s="100">
        <f>'[1]EV proj_BAU'!X92</f>
        <v>6.32</v>
      </c>
      <c r="T342" s="100">
        <f>'[1]EV proj_BAU'!Y92</f>
        <v>6.4</v>
      </c>
      <c r="U342" s="100">
        <f>'[1]EV proj_BAU'!Z92</f>
        <v>6.08</v>
      </c>
      <c r="V342" s="100">
        <f>'[1]EV proj_BAU'!AA92</f>
        <v>3.657</v>
      </c>
      <c r="W342" s="100">
        <f>'[1]EV proj_BAU'!AB92</f>
        <v>6.24</v>
      </c>
      <c r="X342" s="100">
        <f>'[1]EV proj_BAU'!AC92</f>
        <v>6.04</v>
      </c>
      <c r="Y342" s="100">
        <f>'[1]EV proj_BAU'!AG93</f>
        <v>13.560417992855175</v>
      </c>
      <c r="Z342" s="157">
        <f>'[1]EV proj_BAU'!AK92</f>
        <v>10.243324157570141</v>
      </c>
      <c r="AA342" s="162">
        <f t="shared" si="188"/>
        <v>3.7</v>
      </c>
      <c r="AB342" s="53">
        <f t="shared" si="187"/>
        <v>3.74</v>
      </c>
      <c r="AC342" s="53">
        <f t="shared" si="187"/>
        <v>3.5599999999999996</v>
      </c>
      <c r="AD342" s="53">
        <f t="shared" si="187"/>
        <v>2.25</v>
      </c>
      <c r="AE342" s="53">
        <f t="shared" si="187"/>
        <v>3.66</v>
      </c>
      <c r="AF342" s="53">
        <f t="shared" si="187"/>
        <v>3.54</v>
      </c>
      <c r="AG342" s="53">
        <f t="shared" si="187"/>
        <v>7.7687089430381828</v>
      </c>
      <c r="AH342" s="53">
        <f t="shared" si="187"/>
        <v>6.6265068702783045</v>
      </c>
      <c r="AI342" s="53">
        <f t="shared" si="187"/>
        <v>6.32</v>
      </c>
      <c r="AJ342" s="53">
        <f t="shared" si="187"/>
        <v>6.4</v>
      </c>
      <c r="AK342" s="53">
        <f t="shared" si="187"/>
        <v>6.08</v>
      </c>
      <c r="AL342" s="53">
        <f t="shared" si="187"/>
        <v>3.657</v>
      </c>
      <c r="AM342" s="53">
        <f t="shared" si="187"/>
        <v>6.24</v>
      </c>
      <c r="AN342" s="53">
        <f t="shared" si="187"/>
        <v>6.04</v>
      </c>
      <c r="AO342" s="53">
        <f t="shared" si="187"/>
        <v>13.560417992855175</v>
      </c>
      <c r="AP342" s="130">
        <f t="shared" si="187"/>
        <v>10.243324157570141</v>
      </c>
      <c r="AQ342" s="55" t="s">
        <v>24</v>
      </c>
      <c r="AR342" s="56">
        <f>AR317</f>
        <v>12.54836030346066</v>
      </c>
      <c r="AS342" s="57">
        <f t="shared" ref="AS342:BK342" si="213">AS317</f>
        <v>142.13870825748936</v>
      </c>
      <c r="AT342" s="58">
        <f t="shared" si="213"/>
        <v>2.589802576790794E-2</v>
      </c>
      <c r="AU342" s="59">
        <f t="shared" si="213"/>
        <v>2.7011688042218522</v>
      </c>
      <c r="AV342" s="58">
        <f t="shared" si="213"/>
        <v>2.9471285946893615</v>
      </c>
      <c r="AW342" s="58">
        <f t="shared" si="213"/>
        <v>4.2174102218652939E-3</v>
      </c>
      <c r="AX342" s="59">
        <f t="shared" si="213"/>
        <v>12.826904667097521</v>
      </c>
      <c r="AY342" s="58">
        <f t="shared" si="213"/>
        <v>2.5967536099938595</v>
      </c>
      <c r="AZ342" s="59">
        <f t="shared" si="213"/>
        <v>14.507062903018689</v>
      </c>
      <c r="BA342" s="58">
        <f t="shared" si="213"/>
        <v>0.23683031992535969</v>
      </c>
      <c r="BB342" s="58">
        <f t="shared" si="213"/>
        <v>4.3456440902436104E-2</v>
      </c>
      <c r="BC342" s="58">
        <f t="shared" si="213"/>
        <v>3.5948863309681407</v>
      </c>
      <c r="BD342" s="58">
        <f t="shared" si="213"/>
        <v>2.884176584969054E-4</v>
      </c>
      <c r="BE342" s="58">
        <f t="shared" si="213"/>
        <v>0.16269296586159906</v>
      </c>
      <c r="BF342" s="58">
        <f t="shared" si="213"/>
        <v>3.2820826850715926E-2</v>
      </c>
      <c r="BG342" s="58">
        <f t="shared" si="213"/>
        <v>3.3026421338076158E-2</v>
      </c>
      <c r="BH342" s="58">
        <f t="shared" si="213"/>
        <v>3.0186772467912425E-6</v>
      </c>
      <c r="BI342" s="58">
        <f t="shared" si="213"/>
        <v>5.851864366029072E-2</v>
      </c>
      <c r="BJ342" s="59">
        <f t="shared" si="213"/>
        <v>26.858876634887132</v>
      </c>
      <c r="BK342" s="60">
        <f t="shared" si="213"/>
        <v>7.6564377613802331E-2</v>
      </c>
    </row>
    <row r="343" spans="2:63" x14ac:dyDescent="0.2">
      <c r="B343" s="40"/>
      <c r="C343" s="40"/>
      <c r="D343" s="78"/>
      <c r="E343" s="231" t="str">
        <f>E318</f>
        <v>Sheet rolling, Al</v>
      </c>
      <c r="F343" s="106" t="str">
        <f t="shared" si="212"/>
        <v>market for sheet rolling, aluminium | sheet rolling, aluminium | Cutoff</v>
      </c>
      <c r="G343" s="80" t="str">
        <f t="shared" si="212"/>
        <v>GLO</v>
      </c>
      <c r="H343" s="81" t="str">
        <f t="shared" si="212"/>
        <v>edfb7f89-90e9-31b5-90b8-873e79c3ee29</v>
      </c>
      <c r="I343" s="82">
        <v>1</v>
      </c>
      <c r="J343" s="82">
        <f t="shared" si="186"/>
        <v>1</v>
      </c>
      <c r="K343" s="209">
        <f>K342</f>
        <v>3.7</v>
      </c>
      <c r="L343" s="109">
        <f>L342</f>
        <v>3.74</v>
      </c>
      <c r="M343" s="109">
        <f t="shared" ref="M343:R343" si="214">M342</f>
        <v>3.5599999999999996</v>
      </c>
      <c r="N343" s="109">
        <f t="shared" si="214"/>
        <v>2.25</v>
      </c>
      <c r="O343" s="109">
        <f t="shared" si="214"/>
        <v>3.66</v>
      </c>
      <c r="P343" s="109">
        <f t="shared" si="214"/>
        <v>3.54</v>
      </c>
      <c r="Q343" s="109">
        <f t="shared" si="214"/>
        <v>7.7687089430381828</v>
      </c>
      <c r="R343" s="109">
        <f t="shared" si="214"/>
        <v>6.6265068702783045</v>
      </c>
      <c r="S343" s="109">
        <f>S342</f>
        <v>6.32</v>
      </c>
      <c r="T343" s="109">
        <f>T342</f>
        <v>6.4</v>
      </c>
      <c r="U343" s="109">
        <f t="shared" ref="U343:Z343" si="215">U342</f>
        <v>6.08</v>
      </c>
      <c r="V343" s="109">
        <f t="shared" si="215"/>
        <v>3.657</v>
      </c>
      <c r="W343" s="109">
        <f t="shared" si="215"/>
        <v>6.24</v>
      </c>
      <c r="X343" s="109">
        <f t="shared" si="215"/>
        <v>6.04</v>
      </c>
      <c r="Y343" s="109">
        <f t="shared" si="215"/>
        <v>13.560417992855175</v>
      </c>
      <c r="Z343" s="159">
        <f t="shared" si="215"/>
        <v>10.243324157570141</v>
      </c>
      <c r="AA343" s="168">
        <f t="shared" si="188"/>
        <v>3.7</v>
      </c>
      <c r="AB343" s="35">
        <f t="shared" si="188"/>
        <v>3.74</v>
      </c>
      <c r="AC343" s="35">
        <f t="shared" si="188"/>
        <v>3.5599999999999996</v>
      </c>
      <c r="AD343" s="35">
        <f t="shared" si="188"/>
        <v>2.25</v>
      </c>
      <c r="AE343" s="35">
        <f t="shared" si="188"/>
        <v>3.66</v>
      </c>
      <c r="AF343" s="35">
        <f t="shared" si="188"/>
        <v>3.54</v>
      </c>
      <c r="AG343" s="35">
        <f t="shared" si="188"/>
        <v>7.7687089430381828</v>
      </c>
      <c r="AH343" s="35">
        <f t="shared" si="188"/>
        <v>6.6265068702783045</v>
      </c>
      <c r="AI343" s="35">
        <f t="shared" si="188"/>
        <v>6.32</v>
      </c>
      <c r="AJ343" s="35">
        <f t="shared" si="188"/>
        <v>6.4</v>
      </c>
      <c r="AK343" s="35">
        <f t="shared" si="188"/>
        <v>6.08</v>
      </c>
      <c r="AL343" s="35">
        <f t="shared" si="188"/>
        <v>3.657</v>
      </c>
      <c r="AM343" s="35">
        <f t="shared" si="188"/>
        <v>6.24</v>
      </c>
      <c r="AN343" s="35">
        <f t="shared" si="188"/>
        <v>6.04</v>
      </c>
      <c r="AO343" s="35">
        <f t="shared" si="188"/>
        <v>13.560417992855175</v>
      </c>
      <c r="AP343" s="153">
        <f t="shared" si="188"/>
        <v>10.243324157570141</v>
      </c>
      <c r="AQ343" s="91" t="str">
        <f>VLOOKUP($H343,'[1]Unit factor_selected'!$F$3:$AC$346,'[1]Unit factor_selected'!H$1,FALSE)</f>
        <v>kg</v>
      </c>
      <c r="AR343" s="92">
        <f>VLOOKUP($H343,'[1]Unit factor_selected'!$F$3:$AC$346,'[1]Unit factor_selected'!J$1,FALSE)</f>
        <v>0.57893357255531297</v>
      </c>
      <c r="AS343" s="93">
        <f>VLOOKUP($H343,'[1]Unit factor_selected'!$F$3:$AC$346,'[1]Unit factor_selected'!K$1,FALSE)</f>
        <v>9.0890041237869603</v>
      </c>
      <c r="AT343" s="94">
        <f>VLOOKUP($H343,'[1]Unit factor_selected'!$F$3:$AC$346,'[1]Unit factor_selected'!L$1,FALSE)</f>
        <v>1.0689486335080801E-3</v>
      </c>
      <c r="AU343" s="95">
        <f>VLOOKUP($H343,'[1]Unit factor_selected'!$F$3:$AC$346,'[1]Unit factor_selected'!M$1,FALSE)</f>
        <v>0.15748215485873501</v>
      </c>
      <c r="AV343" s="94">
        <f>VLOOKUP($H343,'[1]Unit factor_selected'!$F$3:$AC$346,'[1]Unit factor_selected'!N$1,FALSE)</f>
        <v>2.6100137326105801E-2</v>
      </c>
      <c r="AW343" s="94">
        <f>VLOOKUP($H343,'[1]Unit factor_selected'!$F$3:$AC$346,'[1]Unit factor_selected'!O$1,FALSE)</f>
        <v>2.0015137503573001E-4</v>
      </c>
      <c r="AX343" s="95">
        <f>VLOOKUP($H343,'[1]Unit factor_selected'!$F$3:$AC$346,'[1]Unit factor_selected'!P$1,FALSE)</f>
        <v>0.59019625069276604</v>
      </c>
      <c r="AY343" s="94">
        <f>VLOOKUP($H343,'[1]Unit factor_selected'!$F$3:$AC$346,'[1]Unit factor_selected'!Q$1,FALSE)</f>
        <v>4.9169334768117703E-2</v>
      </c>
      <c r="AZ343" s="95">
        <f>VLOOKUP($H343,'[1]Unit factor_selected'!$F$3:$AC$346,'[1]Unit factor_selected'!R$1,FALSE)</f>
        <v>0.48723242976442499</v>
      </c>
      <c r="BA343" s="94">
        <f>VLOOKUP($H343,'[1]Unit factor_selected'!$F$3:$AC$346,'[1]Unit factor_selected'!S$1,FALSE)</f>
        <v>5.1985194695325997E-2</v>
      </c>
      <c r="BB343" s="94">
        <f>VLOOKUP($H343,'[1]Unit factor_selected'!$F$3:$AC$346,'[1]Unit factor_selected'!T$1,FALSE)</f>
        <v>3.2617103891549402E-3</v>
      </c>
      <c r="BC343" s="94">
        <f>VLOOKUP($H343,'[1]Unit factor_selected'!$F$3:$AC$346,'[1]Unit factor_selected'!U$1,FALSE)</f>
        <v>3.3703962622824102E-2</v>
      </c>
      <c r="BD343" s="94">
        <f>VLOOKUP($H343,'[1]Unit factor_selected'!$F$3:$AC$346,'[1]Unit factor_selected'!V$1,FALSE)</f>
        <v>1.8807580989412499E-5</v>
      </c>
      <c r="BE343" s="94">
        <f>VLOOKUP($H343,'[1]Unit factor_selected'!$F$3:$AC$346,'[1]Unit factor_selected'!W$1,FALSE)</f>
        <v>2.4495648927922698E-3</v>
      </c>
      <c r="BF343" s="94">
        <f>VLOOKUP($H343,'[1]Unit factor_selected'!$F$3:$AC$346,'[1]Unit factor_selected'!X$1,FALSE)</f>
        <v>1.24903803369046E-3</v>
      </c>
      <c r="BG343" s="94">
        <f>VLOOKUP($H343,'[1]Unit factor_selected'!$F$3:$AC$346,'[1]Unit factor_selected'!Y$1,FALSE)</f>
        <v>1.3204776088896399E-3</v>
      </c>
      <c r="BH343" s="94">
        <f>VLOOKUP($H343,'[1]Unit factor_selected'!$F$3:$AC$346,'[1]Unit factor_selected'!Z$1,FALSE)</f>
        <v>2.02256011735642E-7</v>
      </c>
      <c r="BI343" s="94">
        <f>VLOOKUP($H343,'[1]Unit factor_selected'!$F$3:$AC$346,'[1]Unit factor_selected'!AA$1,FALSE)</f>
        <v>1.8524494191042001E-3</v>
      </c>
      <c r="BJ343" s="95">
        <f>VLOOKUP($H343,'[1]Unit factor_selected'!$F$3:$AC$346,'[1]Unit factor_selected'!AB$1,FALSE)</f>
        <v>0.742053613191202</v>
      </c>
      <c r="BK343" s="96">
        <f>VLOOKUP($H343,'[1]Unit factor_selected'!$F$3:$AC$346,'[1]Unit factor_selected'!AC$1,FALSE)</f>
        <v>4.8423872958435199E-3</v>
      </c>
    </row>
    <row r="344" spans="2:63" x14ac:dyDescent="0.2">
      <c r="B344" s="40"/>
      <c r="C344" s="40"/>
      <c r="D344" s="39" t="str">
        <f>'[1]EV proj_BAU'!K93</f>
        <v>Terminal (kg)</v>
      </c>
      <c r="E344" s="307" t="str">
        <f>E319</f>
        <v>Cu production</v>
      </c>
      <c r="F344" s="97" t="str">
        <f t="shared" si="212"/>
        <v>Cu production</v>
      </c>
      <c r="G344" s="43" t="str">
        <f t="shared" si="212"/>
        <v>GLO</v>
      </c>
      <c r="H344" s="44"/>
      <c r="I344" s="45">
        <v>1</v>
      </c>
      <c r="J344" s="45">
        <f t="shared" si="186"/>
        <v>1</v>
      </c>
      <c r="K344" s="169">
        <f>'[1]EV proj_BAU'!R93</f>
        <v>0.68</v>
      </c>
      <c r="L344" s="100">
        <f>'[1]EV proj_BAU'!S93</f>
        <v>0.66</v>
      </c>
      <c r="M344" s="100">
        <f>'[1]EV proj_BAU'!T93</f>
        <v>0.68</v>
      </c>
      <c r="N344" s="100">
        <f>'[1]EV proj_BAU'!U93</f>
        <v>0</v>
      </c>
      <c r="O344" s="100">
        <f>'[1]EV proj_BAU'!V93</f>
        <v>0.68</v>
      </c>
      <c r="P344" s="100">
        <f>'[1]EV proj_BAU'!W93</f>
        <v>0.68</v>
      </c>
      <c r="Q344" s="100">
        <f>'[1]EV proj_BAU'!AF94</f>
        <v>0.64968158281980126</v>
      </c>
      <c r="R344" s="100">
        <f>'[1]EV proj_BAU'!AJ93</f>
        <v>0.48254033831713872</v>
      </c>
      <c r="S344" s="100">
        <f>'[1]EV proj_BAU'!X93</f>
        <v>1.1000000000000001</v>
      </c>
      <c r="T344" s="100">
        <f>'[1]EV proj_BAU'!Y93</f>
        <v>1.1000000000000001</v>
      </c>
      <c r="U344" s="100">
        <f>'[1]EV proj_BAU'!Z93</f>
        <v>1.1200000000000001</v>
      </c>
      <c r="V344" s="100">
        <f>'[1]EV proj_BAU'!AA93</f>
        <v>0</v>
      </c>
      <c r="W344" s="100">
        <f>'[1]EV proj_BAU'!AB93</f>
        <v>1.1000000000000001</v>
      </c>
      <c r="X344" s="100">
        <f>'[1]EV proj_BAU'!AC93</f>
        <v>1.1200000000000001</v>
      </c>
      <c r="Y344" s="100">
        <f>'[1]EV proj_BAU'!AG94</f>
        <v>0.64900478864257194</v>
      </c>
      <c r="Z344" s="157">
        <f>'[1]EV proj_BAU'!AK93</f>
        <v>0.48254033831713872</v>
      </c>
      <c r="AA344" s="162">
        <f t="shared" si="188"/>
        <v>0.68</v>
      </c>
      <c r="AB344" s="53">
        <f t="shared" si="188"/>
        <v>0.66</v>
      </c>
      <c r="AC344" s="53">
        <f t="shared" si="188"/>
        <v>0.68</v>
      </c>
      <c r="AD344" s="53">
        <f t="shared" si="188"/>
        <v>0</v>
      </c>
      <c r="AE344" s="53">
        <f t="shared" si="188"/>
        <v>0.68</v>
      </c>
      <c r="AF344" s="53">
        <f t="shared" si="188"/>
        <v>0.68</v>
      </c>
      <c r="AG344" s="53">
        <f t="shared" si="188"/>
        <v>0.64968158281980126</v>
      </c>
      <c r="AH344" s="53">
        <f t="shared" si="188"/>
        <v>0.48254033831713872</v>
      </c>
      <c r="AI344" s="53">
        <f t="shared" si="188"/>
        <v>1.1000000000000001</v>
      </c>
      <c r="AJ344" s="53">
        <f t="shared" si="188"/>
        <v>1.1000000000000001</v>
      </c>
      <c r="AK344" s="53">
        <f t="shared" si="188"/>
        <v>1.1200000000000001</v>
      </c>
      <c r="AL344" s="53">
        <f t="shared" si="188"/>
        <v>0</v>
      </c>
      <c r="AM344" s="53">
        <f t="shared" si="188"/>
        <v>1.1000000000000001</v>
      </c>
      <c r="AN344" s="53">
        <f t="shared" si="188"/>
        <v>1.1200000000000001</v>
      </c>
      <c r="AO344" s="53">
        <f t="shared" si="188"/>
        <v>0.64900478864257194</v>
      </c>
      <c r="AP344" s="130">
        <f t="shared" si="188"/>
        <v>0.48254033831713872</v>
      </c>
      <c r="AQ344" s="55" t="s">
        <v>24</v>
      </c>
      <c r="AR344" s="56">
        <f>AR319</f>
        <v>6.3772669830442377</v>
      </c>
      <c r="AS344" s="57">
        <f t="shared" ref="AS344:BK344" si="216">AS319</f>
        <v>111.85834761246753</v>
      </c>
      <c r="AT344" s="58">
        <f t="shared" si="216"/>
        <v>0.11725886959378365</v>
      </c>
      <c r="AU344" s="59">
        <f t="shared" si="216"/>
        <v>1.6545626357090149</v>
      </c>
      <c r="AV344" s="58">
        <f t="shared" si="216"/>
        <v>39.615817416563992</v>
      </c>
      <c r="AW344" s="58">
        <f t="shared" si="216"/>
        <v>4.7388853417981894E-2</v>
      </c>
      <c r="AX344" s="59">
        <f t="shared" si="216"/>
        <v>6.4840520412552198</v>
      </c>
      <c r="AY344" s="58">
        <f t="shared" si="216"/>
        <v>4.2185444297711294</v>
      </c>
      <c r="AZ344" s="59">
        <f t="shared" si="216"/>
        <v>584.94420074898608</v>
      </c>
      <c r="BA344" s="58">
        <f t="shared" si="216"/>
        <v>0.58951785107206578</v>
      </c>
      <c r="BB344" s="58">
        <f t="shared" si="216"/>
        <v>-0.71596720712841722</v>
      </c>
      <c r="BC344" s="58">
        <f t="shared" si="216"/>
        <v>50.663350212002719</v>
      </c>
      <c r="BD344" s="58">
        <f t="shared" si="216"/>
        <v>7.7506703211202262E-4</v>
      </c>
      <c r="BE344" s="58">
        <f t="shared" si="216"/>
        <v>1.7440299539350295</v>
      </c>
      <c r="BF344" s="58">
        <f t="shared" si="216"/>
        <v>6.5625184204478937E-2</v>
      </c>
      <c r="BG344" s="58">
        <f t="shared" si="216"/>
        <v>6.6833801271513574E-2</v>
      </c>
      <c r="BH344" s="58">
        <f t="shared" si="216"/>
        <v>8.9372408368761472E-6</v>
      </c>
      <c r="BI344" s="58">
        <f t="shared" si="216"/>
        <v>0.35660600908951096</v>
      </c>
      <c r="BJ344" s="59">
        <f t="shared" si="216"/>
        <v>3587.9399003550075</v>
      </c>
      <c r="BK344" s="60">
        <f t="shared" si="216"/>
        <v>0.21713826329036548</v>
      </c>
    </row>
    <row r="345" spans="2:63" x14ac:dyDescent="0.2">
      <c r="B345" s="40"/>
      <c r="C345" s="40"/>
      <c r="D345" s="78"/>
      <c r="E345" s="231" t="str">
        <f>E320</f>
        <v>Sheet rolling, Cu</v>
      </c>
      <c r="F345" s="106" t="str">
        <f t="shared" si="212"/>
        <v>market for sheet rolling, copper | sheet rolling, copper | Cutoff</v>
      </c>
      <c r="G345" s="80" t="str">
        <f t="shared" si="212"/>
        <v>GLO</v>
      </c>
      <c r="H345" s="81" t="str">
        <f t="shared" si="212"/>
        <v>719e10c3-0086-3684-acea-b0d91fc247e4</v>
      </c>
      <c r="I345" s="82">
        <v>1</v>
      </c>
      <c r="J345" s="82">
        <f t="shared" si="186"/>
        <v>1</v>
      </c>
      <c r="K345" s="209">
        <f>K344</f>
        <v>0.68</v>
      </c>
      <c r="L345" s="109">
        <f>L344</f>
        <v>0.66</v>
      </c>
      <c r="M345" s="109">
        <f t="shared" ref="M345:R345" si="217">M344</f>
        <v>0.68</v>
      </c>
      <c r="N345" s="109">
        <f t="shared" si="217"/>
        <v>0</v>
      </c>
      <c r="O345" s="109">
        <f t="shared" si="217"/>
        <v>0.68</v>
      </c>
      <c r="P345" s="109">
        <f t="shared" si="217"/>
        <v>0.68</v>
      </c>
      <c r="Q345" s="109">
        <f t="shared" si="217"/>
        <v>0.64968158281980126</v>
      </c>
      <c r="R345" s="109">
        <f t="shared" si="217"/>
        <v>0.48254033831713872</v>
      </c>
      <c r="S345" s="109">
        <f>S344</f>
        <v>1.1000000000000001</v>
      </c>
      <c r="T345" s="109">
        <f>T344</f>
        <v>1.1000000000000001</v>
      </c>
      <c r="U345" s="109">
        <f t="shared" ref="U345:Z345" si="218">U344</f>
        <v>1.1200000000000001</v>
      </c>
      <c r="V345" s="109">
        <f t="shared" si="218"/>
        <v>0</v>
      </c>
      <c r="W345" s="109">
        <f t="shared" si="218"/>
        <v>1.1000000000000001</v>
      </c>
      <c r="X345" s="109">
        <f t="shared" si="218"/>
        <v>1.1200000000000001</v>
      </c>
      <c r="Y345" s="109">
        <f t="shared" si="218"/>
        <v>0.64900478864257194</v>
      </c>
      <c r="Z345" s="159">
        <f t="shared" si="218"/>
        <v>0.48254033831713872</v>
      </c>
      <c r="AA345" s="168">
        <f t="shared" si="188"/>
        <v>0.68</v>
      </c>
      <c r="AB345" s="35">
        <f t="shared" si="188"/>
        <v>0.66</v>
      </c>
      <c r="AC345" s="35">
        <f t="shared" si="188"/>
        <v>0.68</v>
      </c>
      <c r="AD345" s="35">
        <f t="shared" si="188"/>
        <v>0</v>
      </c>
      <c r="AE345" s="35">
        <f t="shared" si="188"/>
        <v>0.68</v>
      </c>
      <c r="AF345" s="35">
        <f t="shared" si="188"/>
        <v>0.68</v>
      </c>
      <c r="AG345" s="35">
        <f t="shared" si="188"/>
        <v>0.64968158281980126</v>
      </c>
      <c r="AH345" s="35">
        <f t="shared" si="188"/>
        <v>0.48254033831713872</v>
      </c>
      <c r="AI345" s="35">
        <f t="shared" si="188"/>
        <v>1.1000000000000001</v>
      </c>
      <c r="AJ345" s="35">
        <f t="shared" si="188"/>
        <v>1.1000000000000001</v>
      </c>
      <c r="AK345" s="35">
        <f t="shared" si="188"/>
        <v>1.1200000000000001</v>
      </c>
      <c r="AL345" s="35">
        <f t="shared" si="188"/>
        <v>0</v>
      </c>
      <c r="AM345" s="35">
        <f t="shared" si="188"/>
        <v>1.1000000000000001</v>
      </c>
      <c r="AN345" s="35">
        <f t="shared" si="188"/>
        <v>1.1200000000000001</v>
      </c>
      <c r="AO345" s="35">
        <f t="shared" si="188"/>
        <v>0.64900478864257194</v>
      </c>
      <c r="AP345" s="153">
        <f t="shared" si="188"/>
        <v>0.48254033831713872</v>
      </c>
      <c r="AQ345" s="91" t="str">
        <f>VLOOKUP($H345,'[1]Unit factor_selected'!$F$3:$AC$346,'[1]Unit factor_selected'!H$1,FALSE)</f>
        <v>kg</v>
      </c>
      <c r="AR345" s="92">
        <f>VLOOKUP($H345,'[1]Unit factor_selected'!$F$3:$AC$346,'[1]Unit factor_selected'!J$1,FALSE)</f>
        <v>0.47930747381561101</v>
      </c>
      <c r="AS345" s="93">
        <f>VLOOKUP($H345,'[1]Unit factor_selected'!$F$3:$AC$346,'[1]Unit factor_selected'!K$1,FALSE)</f>
        <v>8.2002227206973792</v>
      </c>
      <c r="AT345" s="94">
        <f>VLOOKUP($H345,'[1]Unit factor_selected'!$F$3:$AC$346,'[1]Unit factor_selected'!L$1,FALSE)</f>
        <v>4.6785465333253904E-3</v>
      </c>
      <c r="AU345" s="95">
        <f>VLOOKUP($H345,'[1]Unit factor_selected'!$F$3:$AC$346,'[1]Unit factor_selected'!M$1,FALSE)</f>
        <v>0.125789210118019</v>
      </c>
      <c r="AV345" s="94">
        <f>VLOOKUP($H345,'[1]Unit factor_selected'!$F$3:$AC$346,'[1]Unit factor_selected'!N$1,FALSE)</f>
        <v>1.4541860497746599</v>
      </c>
      <c r="AW345" s="94">
        <f>VLOOKUP($H345,'[1]Unit factor_selected'!$F$3:$AC$346,'[1]Unit factor_selected'!O$1,FALSE)</f>
        <v>1.80706096781008E-3</v>
      </c>
      <c r="AX345" s="95">
        <f>VLOOKUP($H345,'[1]Unit factor_selected'!$F$3:$AC$346,'[1]Unit factor_selected'!P$1,FALSE)</f>
        <v>0.48965133103952102</v>
      </c>
      <c r="AY345" s="94">
        <f>VLOOKUP($H345,'[1]Unit factor_selected'!$F$3:$AC$346,'[1]Unit factor_selected'!Q$1,FALSE)</f>
        <v>0.165907689043366</v>
      </c>
      <c r="AZ345" s="95">
        <f>VLOOKUP($H345,'[1]Unit factor_selected'!$F$3:$AC$346,'[1]Unit factor_selected'!R$1,FALSE)</f>
        <v>21.717634873271699</v>
      </c>
      <c r="BA345" s="94">
        <f>VLOOKUP($H345,'[1]Unit factor_selected'!$F$3:$AC$346,'[1]Unit factor_selected'!S$1,FALSE)</f>
        <v>5.2745748352329098E-2</v>
      </c>
      <c r="BB345" s="94">
        <f>VLOOKUP($H345,'[1]Unit factor_selected'!$F$3:$AC$346,'[1]Unit factor_selected'!T$1,FALSE)</f>
        <v>-1.9425357049514799E-2</v>
      </c>
      <c r="BC345" s="94">
        <f>VLOOKUP($H345,'[1]Unit factor_selected'!$F$3:$AC$346,'[1]Unit factor_selected'!U$1,FALSE)</f>
        <v>1.8612111995376699</v>
      </c>
      <c r="BD345" s="94">
        <f>VLOOKUP($H345,'[1]Unit factor_selected'!$F$3:$AC$346,'[1]Unit factor_selected'!V$1,FALSE)</f>
        <v>4.7211946758379301E-5</v>
      </c>
      <c r="BE345" s="94">
        <f>VLOOKUP($H345,'[1]Unit factor_selected'!$F$3:$AC$346,'[1]Unit factor_selected'!W$1,FALSE)</f>
        <v>6.5532716982224806E-2</v>
      </c>
      <c r="BF345" s="94">
        <f>VLOOKUP($H345,'[1]Unit factor_selected'!$F$3:$AC$346,'[1]Unit factor_selected'!X$1,FALSE)</f>
        <v>2.9063770350202102E-3</v>
      </c>
      <c r="BG345" s="94">
        <f>VLOOKUP($H345,'[1]Unit factor_selected'!$F$3:$AC$346,'[1]Unit factor_selected'!Y$1,FALSE)</f>
        <v>3.0125767636872101E-3</v>
      </c>
      <c r="BH345" s="94">
        <f>VLOOKUP($H345,'[1]Unit factor_selected'!$F$3:$AC$346,'[1]Unit factor_selected'!Z$1,FALSE)</f>
        <v>4.1710025450951702E-7</v>
      </c>
      <c r="BI345" s="94">
        <f>VLOOKUP($H345,'[1]Unit factor_selected'!$F$3:$AC$346,'[1]Unit factor_selected'!AA$1,FALSE)</f>
        <v>1.3821388971531101E-2</v>
      </c>
      <c r="BJ345" s="95">
        <f>VLOOKUP($H345,'[1]Unit factor_selected'!$F$3:$AC$346,'[1]Unit factor_selected'!AB$1,FALSE)</f>
        <v>132.33476722376901</v>
      </c>
      <c r="BK345" s="96">
        <f>VLOOKUP($H345,'[1]Unit factor_selected'!$F$3:$AC$346,'[1]Unit factor_selected'!AC$1,FALSE)</f>
        <v>1.6529151998650501E-2</v>
      </c>
    </row>
    <row r="346" spans="2:63" x14ac:dyDescent="0.2">
      <c r="B346" s="40"/>
      <c r="C346" s="40"/>
      <c r="D346" s="61" t="str">
        <f>'[1]EV proj_BAU'!K94</f>
        <v>Cell group interconnects (kg)</v>
      </c>
      <c r="E346" s="230" t="str">
        <f>E344</f>
        <v>Cu production</v>
      </c>
      <c r="F346" s="102" t="str">
        <f t="shared" ref="F346:G346" si="219">F344</f>
        <v>Cu production</v>
      </c>
      <c r="G346" s="64" t="str">
        <f t="shared" si="219"/>
        <v>GLO</v>
      </c>
      <c r="I346" s="65">
        <v>1</v>
      </c>
      <c r="J346" s="65">
        <f t="shared" si="186"/>
        <v>1</v>
      </c>
      <c r="K346" s="252">
        <f>'[1]EV proj_BAU'!R94</f>
        <v>0</v>
      </c>
      <c r="L346" s="253">
        <f>'[1]EV proj_BAU'!S94</f>
        <v>0</v>
      </c>
      <c r="M346" s="253">
        <f>'[1]EV proj_BAU'!T94</f>
        <v>0</v>
      </c>
      <c r="N346" s="253">
        <f>'[1]EV proj_BAU'!U94</f>
        <v>0</v>
      </c>
      <c r="O346" s="253">
        <f>'[1]EV proj_BAU'!V94</f>
        <v>0</v>
      </c>
      <c r="P346" s="253">
        <f>'[1]EV proj_BAU'!W94</f>
        <v>0</v>
      </c>
      <c r="Q346" s="104">
        <f>'[1]EV proj_BAU'!AF95</f>
        <v>1.7168471478383063</v>
      </c>
      <c r="R346" s="104">
        <f>'[1]EV proj_BAU'!AJ94</f>
        <v>1.8465061282740516</v>
      </c>
      <c r="S346" s="253">
        <f>'[1]EV proj_BAU'!X94</f>
        <v>0</v>
      </c>
      <c r="T346" s="253">
        <f>'[1]EV proj_BAU'!Y94</f>
        <v>0</v>
      </c>
      <c r="U346" s="253">
        <f>'[1]EV proj_BAU'!Z94</f>
        <v>0</v>
      </c>
      <c r="V346" s="253">
        <f>'[1]EV proj_BAU'!AA94</f>
        <v>0</v>
      </c>
      <c r="W346" s="253">
        <f>'[1]EV proj_BAU'!AB94</f>
        <v>0</v>
      </c>
      <c r="X346" s="253">
        <f>'[1]EV proj_BAU'!AC94</f>
        <v>0</v>
      </c>
      <c r="Y346" s="104">
        <f>'[1]EV proj_BAU'!AG95</f>
        <v>2.4288341483782099</v>
      </c>
      <c r="Z346" s="158">
        <f>'[1]EV proj_BAU'!AK94</f>
        <v>2.4168776861501375</v>
      </c>
      <c r="AA346" s="71">
        <f t="shared" si="188"/>
        <v>0</v>
      </c>
      <c r="AB346" s="72">
        <f t="shared" si="188"/>
        <v>0</v>
      </c>
      <c r="AC346" s="72">
        <f t="shared" si="188"/>
        <v>0</v>
      </c>
      <c r="AD346" s="72">
        <f t="shared" si="188"/>
        <v>0</v>
      </c>
      <c r="AE346" s="72">
        <f t="shared" si="188"/>
        <v>0</v>
      </c>
      <c r="AF346" s="72">
        <f t="shared" si="188"/>
        <v>0</v>
      </c>
      <c r="AG346" s="73">
        <f t="shared" si="188"/>
        <v>1.7168471478383063</v>
      </c>
      <c r="AH346" s="73">
        <f t="shared" si="188"/>
        <v>1.8465061282740516</v>
      </c>
      <c r="AI346" s="72">
        <f t="shared" si="188"/>
        <v>0</v>
      </c>
      <c r="AJ346" s="72">
        <f t="shared" si="188"/>
        <v>0</v>
      </c>
      <c r="AK346" s="72">
        <f t="shared" si="188"/>
        <v>0</v>
      </c>
      <c r="AL346" s="72">
        <f t="shared" si="188"/>
        <v>0</v>
      </c>
      <c r="AM346" s="72">
        <f t="shared" si="188"/>
        <v>0</v>
      </c>
      <c r="AN346" s="72">
        <f t="shared" si="188"/>
        <v>0</v>
      </c>
      <c r="AO346" s="73">
        <f t="shared" si="188"/>
        <v>2.4288341483782099</v>
      </c>
      <c r="AP346" s="140">
        <f t="shared" si="188"/>
        <v>2.4168776861501375</v>
      </c>
      <c r="AQ346" s="75" t="s">
        <v>24</v>
      </c>
      <c r="AR346" s="76">
        <f>AR319</f>
        <v>6.3772669830442377</v>
      </c>
      <c r="AS346" s="6">
        <f t="shared" ref="AS346:BK346" si="220">AS319</f>
        <v>111.85834761246753</v>
      </c>
      <c r="AT346" s="7">
        <f t="shared" si="220"/>
        <v>0.11725886959378365</v>
      </c>
      <c r="AU346" s="5">
        <f t="shared" si="220"/>
        <v>1.6545626357090149</v>
      </c>
      <c r="AV346" s="7">
        <f t="shared" si="220"/>
        <v>39.615817416563992</v>
      </c>
      <c r="AW346" s="7">
        <f t="shared" si="220"/>
        <v>4.7388853417981894E-2</v>
      </c>
      <c r="AX346" s="5">
        <f t="shared" si="220"/>
        <v>6.4840520412552198</v>
      </c>
      <c r="AY346" s="7">
        <f t="shared" si="220"/>
        <v>4.2185444297711294</v>
      </c>
      <c r="AZ346" s="5">
        <f t="shared" si="220"/>
        <v>584.94420074898608</v>
      </c>
      <c r="BA346" s="7">
        <f t="shared" si="220"/>
        <v>0.58951785107206578</v>
      </c>
      <c r="BB346" s="7">
        <f t="shared" si="220"/>
        <v>-0.71596720712841722</v>
      </c>
      <c r="BC346" s="7">
        <f t="shared" si="220"/>
        <v>50.663350212002719</v>
      </c>
      <c r="BD346" s="7">
        <f t="shared" si="220"/>
        <v>7.7506703211202262E-4</v>
      </c>
      <c r="BE346" s="7">
        <f t="shared" si="220"/>
        <v>1.7440299539350295</v>
      </c>
      <c r="BF346" s="7">
        <f t="shared" si="220"/>
        <v>6.5625184204478937E-2</v>
      </c>
      <c r="BG346" s="7">
        <f t="shared" si="220"/>
        <v>6.6833801271513574E-2</v>
      </c>
      <c r="BH346" s="7">
        <f t="shared" si="220"/>
        <v>8.9372408368761472E-6</v>
      </c>
      <c r="BI346" s="7">
        <f t="shared" si="220"/>
        <v>0.35660600908951096</v>
      </c>
      <c r="BJ346" s="5">
        <f t="shared" si="220"/>
        <v>3587.9399003550075</v>
      </c>
      <c r="BK346" s="77">
        <f t="shared" si="220"/>
        <v>0.21713826329036548</v>
      </c>
    </row>
    <row r="347" spans="2:63" x14ac:dyDescent="0.2">
      <c r="B347" s="40"/>
      <c r="C347" s="40"/>
      <c r="D347" s="78"/>
      <c r="E347" s="231" t="str">
        <f>'[1]Unit factor_selected'!C13</f>
        <v>wire drawing, Cu</v>
      </c>
      <c r="F347" s="106" t="str">
        <f>'[1]Unit factor_selected'!D13</f>
        <v>market for wire drawing, copper | wire drawing, copper | Cutoff</v>
      </c>
      <c r="G347" s="80" t="str">
        <f>'[1]Unit factor_selected'!E13</f>
        <v>GLO</v>
      </c>
      <c r="H347" s="81" t="str">
        <f>'[1]Unit factor_selected'!F13</f>
        <v>8b87e972-361d-3f04-a599-7463aa97b028</v>
      </c>
      <c r="I347" s="82">
        <v>1</v>
      </c>
      <c r="J347" s="82">
        <f t="shared" si="186"/>
        <v>1</v>
      </c>
      <c r="K347" s="261">
        <f>K346</f>
        <v>0</v>
      </c>
      <c r="L347" s="262">
        <f>L346</f>
        <v>0</v>
      </c>
      <c r="M347" s="262">
        <f t="shared" ref="M347:R347" si="221">M346</f>
        <v>0</v>
      </c>
      <c r="N347" s="262">
        <f t="shared" si="221"/>
        <v>0</v>
      </c>
      <c r="O347" s="262">
        <f t="shared" si="221"/>
        <v>0</v>
      </c>
      <c r="P347" s="262">
        <f t="shared" si="221"/>
        <v>0</v>
      </c>
      <c r="Q347" s="109">
        <f t="shared" si="221"/>
        <v>1.7168471478383063</v>
      </c>
      <c r="R347" s="109">
        <f t="shared" si="221"/>
        <v>1.8465061282740516</v>
      </c>
      <c r="S347" s="262">
        <f>S346</f>
        <v>0</v>
      </c>
      <c r="T347" s="262">
        <f>T346</f>
        <v>0</v>
      </c>
      <c r="U347" s="262">
        <f t="shared" ref="U347:Z347" si="222">U346</f>
        <v>0</v>
      </c>
      <c r="V347" s="262">
        <f t="shared" si="222"/>
        <v>0</v>
      </c>
      <c r="W347" s="262">
        <f t="shared" si="222"/>
        <v>0</v>
      </c>
      <c r="X347" s="262">
        <f t="shared" si="222"/>
        <v>0</v>
      </c>
      <c r="Y347" s="109">
        <f t="shared" si="222"/>
        <v>2.4288341483782099</v>
      </c>
      <c r="Z347" s="159">
        <f t="shared" si="222"/>
        <v>2.4168776861501375</v>
      </c>
      <c r="AA347" s="88">
        <f t="shared" si="188"/>
        <v>0</v>
      </c>
      <c r="AB347" s="89">
        <f t="shared" si="188"/>
        <v>0</v>
      </c>
      <c r="AC347" s="89">
        <f t="shared" si="188"/>
        <v>0</v>
      </c>
      <c r="AD347" s="89">
        <f t="shared" si="188"/>
        <v>0</v>
      </c>
      <c r="AE347" s="89">
        <f t="shared" si="188"/>
        <v>0</v>
      </c>
      <c r="AF347" s="89">
        <f t="shared" si="188"/>
        <v>0</v>
      </c>
      <c r="AG347" s="35">
        <f t="shared" si="188"/>
        <v>1.7168471478383063</v>
      </c>
      <c r="AH347" s="35">
        <f t="shared" si="188"/>
        <v>1.8465061282740516</v>
      </c>
      <c r="AI347" s="89">
        <f t="shared" si="188"/>
        <v>0</v>
      </c>
      <c r="AJ347" s="89">
        <f t="shared" si="188"/>
        <v>0</v>
      </c>
      <c r="AK347" s="89">
        <f t="shared" si="188"/>
        <v>0</v>
      </c>
      <c r="AL347" s="89">
        <f t="shared" si="188"/>
        <v>0</v>
      </c>
      <c r="AM347" s="89">
        <f t="shared" si="188"/>
        <v>0</v>
      </c>
      <c r="AN347" s="89">
        <f t="shared" si="188"/>
        <v>0</v>
      </c>
      <c r="AO347" s="35">
        <f t="shared" si="188"/>
        <v>2.4288341483782099</v>
      </c>
      <c r="AP347" s="153">
        <f t="shared" si="188"/>
        <v>2.4168776861501375</v>
      </c>
      <c r="AQ347" s="91" t="str">
        <f>VLOOKUP($H347,'[1]Unit factor_selected'!$F$3:$AC$346,'[1]Unit factor_selected'!H$1,FALSE)</f>
        <v>kg</v>
      </c>
      <c r="AR347" s="92">
        <f>VLOOKUP($H347,'[1]Unit factor_selected'!$F$3:$AC$346,'[1]Unit factor_selected'!J$1,FALSE)</f>
        <v>0.61442005306894698</v>
      </c>
      <c r="AS347" s="93">
        <f>VLOOKUP($H347,'[1]Unit factor_selected'!$F$3:$AC$346,'[1]Unit factor_selected'!K$1,FALSE)</f>
        <v>10.6521184153618</v>
      </c>
      <c r="AT347" s="94">
        <f>VLOOKUP($H347,'[1]Unit factor_selected'!$F$3:$AC$346,'[1]Unit factor_selected'!L$1,FALSE)</f>
        <v>4.95836655108234E-3</v>
      </c>
      <c r="AU347" s="95">
        <f>VLOOKUP($H347,'[1]Unit factor_selected'!$F$3:$AC$346,'[1]Unit factor_selected'!M$1,FALSE)</f>
        <v>0.163305782499366</v>
      </c>
      <c r="AV347" s="94">
        <f>VLOOKUP($H347,'[1]Unit factor_selected'!$F$3:$AC$346,'[1]Unit factor_selected'!N$1,FALSE)</f>
        <v>1.4579528224171101</v>
      </c>
      <c r="AW347" s="94">
        <f>VLOOKUP($H347,'[1]Unit factor_selected'!$F$3:$AC$346,'[1]Unit factor_selected'!O$1,FALSE)</f>
        <v>1.8663171965840699E-3</v>
      </c>
      <c r="AX347" s="95">
        <f>VLOOKUP($H347,'[1]Unit factor_selected'!$F$3:$AC$346,'[1]Unit factor_selected'!P$1,FALSE)</f>
        <v>0.62716585468762298</v>
      </c>
      <c r="AY347" s="94">
        <f>VLOOKUP($H347,'[1]Unit factor_selected'!$F$3:$AC$346,'[1]Unit factor_selected'!Q$1,FALSE)</f>
        <v>0.17138765364362299</v>
      </c>
      <c r="AZ347" s="95">
        <f>VLOOKUP($H347,'[1]Unit factor_selected'!$F$3:$AC$346,'[1]Unit factor_selected'!R$1,FALSE)</f>
        <v>21.826202280233801</v>
      </c>
      <c r="BA347" s="94">
        <f>VLOOKUP($H347,'[1]Unit factor_selected'!$F$3:$AC$346,'[1]Unit factor_selected'!S$1,FALSE)</f>
        <v>7.5163966145044198E-2</v>
      </c>
      <c r="BB347" s="94">
        <f>VLOOKUP($H347,'[1]Unit factor_selected'!$F$3:$AC$346,'[1]Unit factor_selected'!T$1,FALSE)</f>
        <v>-1.8371461161165701E-2</v>
      </c>
      <c r="BC347" s="94">
        <f>VLOOKUP($H347,'[1]Unit factor_selected'!$F$3:$AC$346,'[1]Unit factor_selected'!U$1,FALSE)</f>
        <v>1.86620347730887</v>
      </c>
      <c r="BD347" s="94">
        <f>VLOOKUP($H347,'[1]Unit factor_selected'!$F$3:$AC$346,'[1]Unit factor_selected'!V$1,FALSE)</f>
        <v>5.2414456439178002E-5</v>
      </c>
      <c r="BE347" s="94">
        <f>VLOOKUP($H347,'[1]Unit factor_selected'!$F$3:$AC$346,'[1]Unit factor_selected'!W$1,FALSE)</f>
        <v>6.5647814770052701E-2</v>
      </c>
      <c r="BF347" s="94">
        <f>VLOOKUP($H347,'[1]Unit factor_selected'!$F$3:$AC$346,'[1]Unit factor_selected'!X$1,FALSE)</f>
        <v>3.24305387481245E-3</v>
      </c>
      <c r="BG347" s="94">
        <f>VLOOKUP($H347,'[1]Unit factor_selected'!$F$3:$AC$346,'[1]Unit factor_selected'!Y$1,FALSE)</f>
        <v>3.3951211453364999E-3</v>
      </c>
      <c r="BH347" s="94">
        <f>VLOOKUP($H347,'[1]Unit factor_selected'!$F$3:$AC$346,'[1]Unit factor_selected'!Z$1,FALSE)</f>
        <v>4.7120904771295899E-7</v>
      </c>
      <c r="BI347" s="94">
        <f>VLOOKUP($H347,'[1]Unit factor_selected'!$F$3:$AC$346,'[1]Unit factor_selected'!AA$1,FALSE)</f>
        <v>1.42398589123318E-2</v>
      </c>
      <c r="BJ347" s="95">
        <f>VLOOKUP($H347,'[1]Unit factor_selected'!$F$3:$AC$346,'[1]Unit factor_selected'!AB$1,FALSE)</f>
        <v>132.508065054231</v>
      </c>
      <c r="BK347" s="96">
        <f>VLOOKUP($H347,'[1]Unit factor_selected'!$F$3:$AC$346,'[1]Unit factor_selected'!AC$1,FALSE)</f>
        <v>1.50171002256753E-2</v>
      </c>
    </row>
    <row r="348" spans="2:63" x14ac:dyDescent="0.2">
      <c r="B348" s="317" t="s">
        <v>50</v>
      </c>
      <c r="C348" s="120"/>
      <c r="D348" s="39" t="str">
        <f>'[1]EV proj_BAU'!AH90</f>
        <v>Oxygen tank</v>
      </c>
      <c r="E348" s="307" t="str">
        <f>E340</f>
        <v>Al production</v>
      </c>
      <c r="F348" s="318" t="str">
        <f t="shared" ref="F348:H349" si="223">F340</f>
        <v>Al production</v>
      </c>
      <c r="G348" s="43" t="str">
        <f t="shared" si="223"/>
        <v>GLO</v>
      </c>
      <c r="H348" s="114"/>
      <c r="I348" s="45">
        <v>1</v>
      </c>
      <c r="J348" s="45">
        <f t="shared" si="186"/>
        <v>1</v>
      </c>
      <c r="K348" s="273">
        <v>0</v>
      </c>
      <c r="L348" s="274">
        <v>0</v>
      </c>
      <c r="M348" s="274">
        <v>0</v>
      </c>
      <c r="N348" s="274">
        <v>0</v>
      </c>
      <c r="O348" s="274">
        <v>0</v>
      </c>
      <c r="P348" s="274">
        <v>0</v>
      </c>
      <c r="Q348" s="274">
        <v>0</v>
      </c>
      <c r="R348" s="100">
        <f>'[1]EV proj_BAU'!AJ90</f>
        <v>55</v>
      </c>
      <c r="S348" s="274">
        <v>0</v>
      </c>
      <c r="T348" s="274">
        <v>0</v>
      </c>
      <c r="U348" s="274">
        <v>0</v>
      </c>
      <c r="V348" s="274">
        <v>0</v>
      </c>
      <c r="W348" s="274">
        <v>0</v>
      </c>
      <c r="X348" s="274">
        <v>0</v>
      </c>
      <c r="Y348" s="274">
        <v>0</v>
      </c>
      <c r="Z348" s="157">
        <f>'[1]EV proj_BAU'!AK90</f>
        <v>55</v>
      </c>
      <c r="AA348" s="51">
        <f t="shared" si="188"/>
        <v>0</v>
      </c>
      <c r="AB348" s="52">
        <f t="shared" si="188"/>
        <v>0</v>
      </c>
      <c r="AC348" s="52">
        <f t="shared" si="188"/>
        <v>0</v>
      </c>
      <c r="AD348" s="52">
        <f t="shared" si="188"/>
        <v>0</v>
      </c>
      <c r="AE348" s="52">
        <f t="shared" si="188"/>
        <v>0</v>
      </c>
      <c r="AF348" s="52">
        <f t="shared" si="188"/>
        <v>0</v>
      </c>
      <c r="AG348" s="52">
        <f t="shared" si="188"/>
        <v>0</v>
      </c>
      <c r="AH348" s="53">
        <f t="shared" si="188"/>
        <v>55</v>
      </c>
      <c r="AI348" s="52">
        <f t="shared" si="188"/>
        <v>0</v>
      </c>
      <c r="AJ348" s="52">
        <f t="shared" si="188"/>
        <v>0</v>
      </c>
      <c r="AK348" s="52">
        <f t="shared" si="188"/>
        <v>0</v>
      </c>
      <c r="AL348" s="52">
        <f t="shared" si="188"/>
        <v>0</v>
      </c>
      <c r="AM348" s="52">
        <f t="shared" si="188"/>
        <v>0</v>
      </c>
      <c r="AN348" s="52">
        <f t="shared" si="188"/>
        <v>0</v>
      </c>
      <c r="AO348" s="52">
        <f t="shared" si="188"/>
        <v>0</v>
      </c>
      <c r="AP348" s="130">
        <f t="shared" si="188"/>
        <v>55</v>
      </c>
      <c r="AQ348" s="55" t="s">
        <v>24</v>
      </c>
      <c r="AR348" s="56">
        <f>AR342</f>
        <v>12.54836030346066</v>
      </c>
      <c r="AS348" s="57">
        <f t="shared" ref="AS348:BK348" si="224">AS342</f>
        <v>142.13870825748936</v>
      </c>
      <c r="AT348" s="58">
        <f t="shared" si="224"/>
        <v>2.589802576790794E-2</v>
      </c>
      <c r="AU348" s="59">
        <f t="shared" si="224"/>
        <v>2.7011688042218522</v>
      </c>
      <c r="AV348" s="58">
        <f t="shared" si="224"/>
        <v>2.9471285946893615</v>
      </c>
      <c r="AW348" s="58">
        <f t="shared" si="224"/>
        <v>4.2174102218652939E-3</v>
      </c>
      <c r="AX348" s="59">
        <f t="shared" si="224"/>
        <v>12.826904667097521</v>
      </c>
      <c r="AY348" s="58">
        <f t="shared" si="224"/>
        <v>2.5967536099938595</v>
      </c>
      <c r="AZ348" s="59">
        <f t="shared" si="224"/>
        <v>14.507062903018689</v>
      </c>
      <c r="BA348" s="58">
        <f t="shared" si="224"/>
        <v>0.23683031992535969</v>
      </c>
      <c r="BB348" s="58">
        <f t="shared" si="224"/>
        <v>4.3456440902436104E-2</v>
      </c>
      <c r="BC348" s="58">
        <f t="shared" si="224"/>
        <v>3.5948863309681407</v>
      </c>
      <c r="BD348" s="58">
        <f t="shared" si="224"/>
        <v>2.884176584969054E-4</v>
      </c>
      <c r="BE348" s="58">
        <f t="shared" si="224"/>
        <v>0.16269296586159906</v>
      </c>
      <c r="BF348" s="58">
        <f t="shared" si="224"/>
        <v>3.2820826850715926E-2</v>
      </c>
      <c r="BG348" s="58">
        <f t="shared" si="224"/>
        <v>3.3026421338076158E-2</v>
      </c>
      <c r="BH348" s="58">
        <f t="shared" si="224"/>
        <v>3.0186772467912425E-6</v>
      </c>
      <c r="BI348" s="58">
        <f t="shared" si="224"/>
        <v>5.851864366029072E-2</v>
      </c>
      <c r="BJ348" s="59">
        <f t="shared" si="224"/>
        <v>26.858876634887132</v>
      </c>
      <c r="BK348" s="60">
        <f t="shared" si="224"/>
        <v>7.6564377613802331E-2</v>
      </c>
    </row>
    <row r="349" spans="2:63" x14ac:dyDescent="0.2">
      <c r="B349" s="319"/>
      <c r="C349" s="121"/>
      <c r="D349" s="78"/>
      <c r="E349" s="231" t="str">
        <f>E341</f>
        <v>Sheet rolling, Al</v>
      </c>
      <c r="F349" s="320" t="str">
        <f t="shared" si="223"/>
        <v>market for sheet rolling, aluminium | sheet rolling, aluminium | Cutoff</v>
      </c>
      <c r="G349" s="80" t="str">
        <f t="shared" si="223"/>
        <v>GLO</v>
      </c>
      <c r="H349" s="119" t="str">
        <f t="shared" si="223"/>
        <v>edfb7f89-90e9-31b5-90b8-873e79c3ee29</v>
      </c>
      <c r="I349" s="82">
        <v>1</v>
      </c>
      <c r="J349" s="82">
        <f t="shared" si="186"/>
        <v>1</v>
      </c>
      <c r="K349" s="261">
        <v>0</v>
      </c>
      <c r="L349" s="262">
        <v>0</v>
      </c>
      <c r="M349" s="262">
        <v>0</v>
      </c>
      <c r="N349" s="262">
        <v>0</v>
      </c>
      <c r="O349" s="262">
        <v>0</v>
      </c>
      <c r="P349" s="262">
        <v>0</v>
      </c>
      <c r="Q349" s="262">
        <v>0</v>
      </c>
      <c r="R349" s="109">
        <f>R348</f>
        <v>55</v>
      </c>
      <c r="S349" s="262">
        <v>0</v>
      </c>
      <c r="T349" s="262">
        <v>0</v>
      </c>
      <c r="U349" s="262">
        <v>0</v>
      </c>
      <c r="V349" s="262">
        <v>0</v>
      </c>
      <c r="W349" s="262">
        <v>0</v>
      </c>
      <c r="X349" s="262">
        <v>0</v>
      </c>
      <c r="Y349" s="262">
        <v>0</v>
      </c>
      <c r="Z349" s="159">
        <f>Z348</f>
        <v>55</v>
      </c>
      <c r="AA349" s="88">
        <f t="shared" si="188"/>
        <v>0</v>
      </c>
      <c r="AB349" s="89">
        <f t="shared" si="188"/>
        <v>0</v>
      </c>
      <c r="AC349" s="89">
        <f t="shared" si="188"/>
        <v>0</v>
      </c>
      <c r="AD349" s="89">
        <f t="shared" si="188"/>
        <v>0</v>
      </c>
      <c r="AE349" s="89">
        <f t="shared" si="188"/>
        <v>0</v>
      </c>
      <c r="AF349" s="89">
        <f t="shared" si="188"/>
        <v>0</v>
      </c>
      <c r="AG349" s="89">
        <f t="shared" si="188"/>
        <v>0</v>
      </c>
      <c r="AH349" s="35">
        <f t="shared" si="188"/>
        <v>55</v>
      </c>
      <c r="AI349" s="89">
        <f t="shared" si="188"/>
        <v>0</v>
      </c>
      <c r="AJ349" s="89">
        <f t="shared" si="188"/>
        <v>0</v>
      </c>
      <c r="AK349" s="89">
        <f t="shared" si="188"/>
        <v>0</v>
      </c>
      <c r="AL349" s="89">
        <f t="shared" si="188"/>
        <v>0</v>
      </c>
      <c r="AM349" s="89">
        <f t="shared" si="188"/>
        <v>0</v>
      </c>
      <c r="AN349" s="89">
        <f t="shared" si="188"/>
        <v>0</v>
      </c>
      <c r="AO349" s="89">
        <f t="shared" si="188"/>
        <v>0</v>
      </c>
      <c r="AP349" s="153">
        <f t="shared" si="188"/>
        <v>55</v>
      </c>
      <c r="AQ349" s="91" t="str">
        <f>VLOOKUP($H349,'[1]Unit factor_selected'!$F$3:$AC$346,'[1]Unit factor_selected'!H$1,FALSE)</f>
        <v>kg</v>
      </c>
      <c r="AR349" s="92">
        <f>VLOOKUP($H349,'[1]Unit factor_selected'!$F$3:$AC$346,'[1]Unit factor_selected'!J$1,FALSE)</f>
        <v>0.57893357255531297</v>
      </c>
      <c r="AS349" s="93">
        <f>VLOOKUP($H349,'[1]Unit factor_selected'!$F$3:$AC$346,'[1]Unit factor_selected'!K$1,FALSE)</f>
        <v>9.0890041237869603</v>
      </c>
      <c r="AT349" s="94">
        <f>VLOOKUP($H349,'[1]Unit factor_selected'!$F$3:$AC$346,'[1]Unit factor_selected'!L$1,FALSE)</f>
        <v>1.0689486335080801E-3</v>
      </c>
      <c r="AU349" s="95">
        <f>VLOOKUP($H349,'[1]Unit factor_selected'!$F$3:$AC$346,'[1]Unit factor_selected'!M$1,FALSE)</f>
        <v>0.15748215485873501</v>
      </c>
      <c r="AV349" s="94">
        <f>VLOOKUP($H349,'[1]Unit factor_selected'!$F$3:$AC$346,'[1]Unit factor_selected'!N$1,FALSE)</f>
        <v>2.6100137326105801E-2</v>
      </c>
      <c r="AW349" s="94">
        <f>VLOOKUP($H349,'[1]Unit factor_selected'!$F$3:$AC$346,'[1]Unit factor_selected'!O$1,FALSE)</f>
        <v>2.0015137503573001E-4</v>
      </c>
      <c r="AX349" s="95">
        <f>VLOOKUP($H349,'[1]Unit factor_selected'!$F$3:$AC$346,'[1]Unit factor_selected'!P$1,FALSE)</f>
        <v>0.59019625069276604</v>
      </c>
      <c r="AY349" s="94">
        <f>VLOOKUP($H349,'[1]Unit factor_selected'!$F$3:$AC$346,'[1]Unit factor_selected'!Q$1,FALSE)</f>
        <v>4.9169334768117703E-2</v>
      </c>
      <c r="AZ349" s="95">
        <f>VLOOKUP($H349,'[1]Unit factor_selected'!$F$3:$AC$346,'[1]Unit factor_selected'!R$1,FALSE)</f>
        <v>0.48723242976442499</v>
      </c>
      <c r="BA349" s="94">
        <f>VLOOKUP($H349,'[1]Unit factor_selected'!$F$3:$AC$346,'[1]Unit factor_selected'!S$1,FALSE)</f>
        <v>5.1985194695325997E-2</v>
      </c>
      <c r="BB349" s="94">
        <f>VLOOKUP($H349,'[1]Unit factor_selected'!$F$3:$AC$346,'[1]Unit factor_selected'!T$1,FALSE)</f>
        <v>3.2617103891549402E-3</v>
      </c>
      <c r="BC349" s="94">
        <f>VLOOKUP($H349,'[1]Unit factor_selected'!$F$3:$AC$346,'[1]Unit factor_selected'!U$1,FALSE)</f>
        <v>3.3703962622824102E-2</v>
      </c>
      <c r="BD349" s="94">
        <f>VLOOKUP($H349,'[1]Unit factor_selected'!$F$3:$AC$346,'[1]Unit factor_selected'!V$1,FALSE)</f>
        <v>1.8807580989412499E-5</v>
      </c>
      <c r="BE349" s="94">
        <f>VLOOKUP($H349,'[1]Unit factor_selected'!$F$3:$AC$346,'[1]Unit factor_selected'!W$1,FALSE)</f>
        <v>2.4495648927922698E-3</v>
      </c>
      <c r="BF349" s="94">
        <f>VLOOKUP($H349,'[1]Unit factor_selected'!$F$3:$AC$346,'[1]Unit factor_selected'!X$1,FALSE)</f>
        <v>1.24903803369046E-3</v>
      </c>
      <c r="BG349" s="94">
        <f>VLOOKUP($H349,'[1]Unit factor_selected'!$F$3:$AC$346,'[1]Unit factor_selected'!Y$1,FALSE)</f>
        <v>1.3204776088896399E-3</v>
      </c>
      <c r="BH349" s="94">
        <f>VLOOKUP($H349,'[1]Unit factor_selected'!$F$3:$AC$346,'[1]Unit factor_selected'!Z$1,FALSE)</f>
        <v>2.02256011735642E-7</v>
      </c>
      <c r="BI349" s="94">
        <f>VLOOKUP($H349,'[1]Unit factor_selected'!$F$3:$AC$346,'[1]Unit factor_selected'!AA$1,FALSE)</f>
        <v>1.8524494191042001E-3</v>
      </c>
      <c r="BJ349" s="95">
        <f>VLOOKUP($H349,'[1]Unit factor_selected'!$F$3:$AC$346,'[1]Unit factor_selected'!AB$1,FALSE)</f>
        <v>0.742053613191202</v>
      </c>
      <c r="BK349" s="96">
        <f>VLOOKUP($H349,'[1]Unit factor_selected'!$F$3:$AC$346,'[1]Unit factor_selected'!AC$1,FALSE)</f>
        <v>4.8423872958435199E-3</v>
      </c>
    </row>
    <row r="350" spans="2:63" x14ac:dyDescent="0.2">
      <c r="B350" s="319"/>
      <c r="C350" s="121"/>
      <c r="D350" s="39" t="str">
        <f>'[1]EV proj_BAU'!K95</f>
        <v>Al jacket outer layer (kg)</v>
      </c>
      <c r="E350" s="307" t="str">
        <f>E340</f>
        <v>Al production</v>
      </c>
      <c r="F350" s="97" t="str">
        <f t="shared" ref="F350:H351" si="225">F340</f>
        <v>Al production</v>
      </c>
      <c r="G350" s="43" t="str">
        <f t="shared" si="225"/>
        <v>GLO</v>
      </c>
      <c r="H350" s="44"/>
      <c r="I350" s="45">
        <v>1</v>
      </c>
      <c r="J350" s="45">
        <f t="shared" si="186"/>
        <v>1</v>
      </c>
      <c r="K350" s="169">
        <f>'[1]EV proj_BAU'!R95</f>
        <v>25.90945653206651</v>
      </c>
      <c r="L350" s="100">
        <f>'[1]EV proj_BAU'!S95</f>
        <v>25.917999049881239</v>
      </c>
      <c r="M350" s="100">
        <f>'[1]EV proj_BAU'!T95</f>
        <v>25.537857007125893</v>
      </c>
      <c r="N350" s="100">
        <f>'[1]EV proj_BAU'!U95</f>
        <v>7.9506598574821856</v>
      </c>
      <c r="O350" s="100">
        <f>'[1]EV proj_BAU'!V95</f>
        <v>25.621146555819482</v>
      </c>
      <c r="P350" s="100">
        <f>'[1]EV proj_BAU'!W95</f>
        <v>25.569891448931116</v>
      </c>
      <c r="Q350" s="100">
        <f>'[1]EV proj_BAU'!AF96</f>
        <v>28.523466983372927</v>
      </c>
      <c r="R350" s="100">
        <f>'[1]EV proj_BAU'!AJ95</f>
        <v>31.02322125890737</v>
      </c>
      <c r="S350" s="100">
        <f>'[1]EV proj_BAU'!X95</f>
        <v>33.97466116389549</v>
      </c>
      <c r="T350" s="100">
        <f>'[1]EV proj_BAU'!Y95</f>
        <v>34.004559976247037</v>
      </c>
      <c r="U350" s="100">
        <f>'[1]EV proj_BAU'!Z95</f>
        <v>33.40017684085511</v>
      </c>
      <c r="V350" s="100">
        <f>'[1]EV proj_BAU'!AA95</f>
        <v>15.227038004750595</v>
      </c>
      <c r="W350" s="100">
        <f>'[1]EV proj_BAU'!AB95</f>
        <v>33.574230641330168</v>
      </c>
      <c r="X350" s="100">
        <f>'[1]EV proj_BAU'!AC95</f>
        <v>33.421533135391932</v>
      </c>
      <c r="Y350" s="100">
        <f>'[1]EV proj_BAU'!AG96</f>
        <v>37.836947030878861</v>
      </c>
      <c r="Z350" s="157">
        <f>'[1]EV proj_BAU'!AK95</f>
        <v>38.605773634204276</v>
      </c>
      <c r="AA350" s="162">
        <f t="shared" si="188"/>
        <v>25.90945653206651</v>
      </c>
      <c r="AB350" s="53">
        <f t="shared" si="188"/>
        <v>25.917999049881239</v>
      </c>
      <c r="AC350" s="53">
        <f t="shared" si="188"/>
        <v>25.537857007125893</v>
      </c>
      <c r="AD350" s="53">
        <f t="shared" si="188"/>
        <v>7.9506598574821856</v>
      </c>
      <c r="AE350" s="53">
        <f t="shared" si="188"/>
        <v>25.621146555819482</v>
      </c>
      <c r="AF350" s="53">
        <f t="shared" si="188"/>
        <v>25.569891448931116</v>
      </c>
      <c r="AG350" s="53">
        <f t="shared" si="188"/>
        <v>28.523466983372927</v>
      </c>
      <c r="AH350" s="53">
        <f t="shared" si="188"/>
        <v>31.02322125890737</v>
      </c>
      <c r="AI350" s="53">
        <f t="shared" si="188"/>
        <v>33.97466116389549</v>
      </c>
      <c r="AJ350" s="53">
        <f t="shared" si="188"/>
        <v>34.004559976247037</v>
      </c>
      <c r="AK350" s="53">
        <f t="shared" si="188"/>
        <v>33.40017684085511</v>
      </c>
      <c r="AL350" s="53">
        <f t="shared" si="188"/>
        <v>15.227038004750595</v>
      </c>
      <c r="AM350" s="53">
        <f t="shared" si="188"/>
        <v>33.574230641330168</v>
      </c>
      <c r="AN350" s="53">
        <f t="shared" si="188"/>
        <v>33.421533135391932</v>
      </c>
      <c r="AO350" s="53">
        <f t="shared" si="188"/>
        <v>37.836947030878861</v>
      </c>
      <c r="AP350" s="130">
        <f t="shared" si="188"/>
        <v>38.605773634204276</v>
      </c>
      <c r="AQ350" s="55" t="s">
        <v>24</v>
      </c>
      <c r="AR350" s="56">
        <f>AR340</f>
        <v>12.54836030346066</v>
      </c>
      <c r="AS350" s="57">
        <f t="shared" ref="AS350:BK350" si="226">AS340</f>
        <v>142.13870825748936</v>
      </c>
      <c r="AT350" s="58">
        <f t="shared" si="226"/>
        <v>2.589802576790794E-2</v>
      </c>
      <c r="AU350" s="59">
        <f t="shared" si="226"/>
        <v>2.7011688042218522</v>
      </c>
      <c r="AV350" s="58">
        <f t="shared" si="226"/>
        <v>2.9471285946893615</v>
      </c>
      <c r="AW350" s="58">
        <f t="shared" si="226"/>
        <v>4.2174102218652939E-3</v>
      </c>
      <c r="AX350" s="59">
        <f t="shared" si="226"/>
        <v>12.826904667097521</v>
      </c>
      <c r="AY350" s="58">
        <f t="shared" si="226"/>
        <v>2.5967536099938595</v>
      </c>
      <c r="AZ350" s="59">
        <f t="shared" si="226"/>
        <v>14.507062903018689</v>
      </c>
      <c r="BA350" s="58">
        <f t="shared" si="226"/>
        <v>0.23683031992535969</v>
      </c>
      <c r="BB350" s="58">
        <f t="shared" si="226"/>
        <v>4.3456440902436104E-2</v>
      </c>
      <c r="BC350" s="58">
        <f t="shared" si="226"/>
        <v>3.5948863309681407</v>
      </c>
      <c r="BD350" s="58">
        <f t="shared" si="226"/>
        <v>2.884176584969054E-4</v>
      </c>
      <c r="BE350" s="58">
        <f t="shared" si="226"/>
        <v>0.16269296586159906</v>
      </c>
      <c r="BF350" s="58">
        <f t="shared" si="226"/>
        <v>3.2820826850715926E-2</v>
      </c>
      <c r="BG350" s="58">
        <f t="shared" si="226"/>
        <v>3.3026421338076158E-2</v>
      </c>
      <c r="BH350" s="58">
        <f t="shared" si="226"/>
        <v>3.0186772467912425E-6</v>
      </c>
      <c r="BI350" s="58">
        <f t="shared" si="226"/>
        <v>5.851864366029072E-2</v>
      </c>
      <c r="BJ350" s="59">
        <f t="shared" si="226"/>
        <v>26.858876634887132</v>
      </c>
      <c r="BK350" s="60">
        <f t="shared" si="226"/>
        <v>7.6564377613802331E-2</v>
      </c>
    </row>
    <row r="351" spans="2:63" x14ac:dyDescent="0.2">
      <c r="B351" s="319"/>
      <c r="C351" s="121"/>
      <c r="D351" s="78"/>
      <c r="E351" s="231" t="str">
        <f>E341</f>
        <v>Sheet rolling, Al</v>
      </c>
      <c r="F351" s="106" t="str">
        <f t="shared" si="225"/>
        <v>market for sheet rolling, aluminium | sheet rolling, aluminium | Cutoff</v>
      </c>
      <c r="G351" s="80" t="str">
        <f t="shared" si="225"/>
        <v>GLO</v>
      </c>
      <c r="H351" s="81" t="str">
        <f t="shared" si="225"/>
        <v>edfb7f89-90e9-31b5-90b8-873e79c3ee29</v>
      </c>
      <c r="I351" s="82">
        <v>1</v>
      </c>
      <c r="J351" s="82">
        <f t="shared" si="186"/>
        <v>1</v>
      </c>
      <c r="K351" s="209">
        <f>K350</f>
        <v>25.90945653206651</v>
      </c>
      <c r="L351" s="109">
        <f>L350</f>
        <v>25.917999049881239</v>
      </c>
      <c r="M351" s="109">
        <f t="shared" ref="M351:R351" si="227">M350</f>
        <v>25.537857007125893</v>
      </c>
      <c r="N351" s="109">
        <f t="shared" si="227"/>
        <v>7.9506598574821856</v>
      </c>
      <c r="O351" s="109">
        <f t="shared" si="227"/>
        <v>25.621146555819482</v>
      </c>
      <c r="P351" s="109">
        <f t="shared" si="227"/>
        <v>25.569891448931116</v>
      </c>
      <c r="Q351" s="109">
        <f t="shared" si="227"/>
        <v>28.523466983372927</v>
      </c>
      <c r="R351" s="109">
        <f t="shared" si="227"/>
        <v>31.02322125890737</v>
      </c>
      <c r="S351" s="109">
        <f>S350</f>
        <v>33.97466116389549</v>
      </c>
      <c r="T351" s="109">
        <f>T350</f>
        <v>34.004559976247037</v>
      </c>
      <c r="U351" s="109">
        <f t="shared" ref="U351:Z351" si="228">U350</f>
        <v>33.40017684085511</v>
      </c>
      <c r="V351" s="109">
        <f t="shared" si="228"/>
        <v>15.227038004750595</v>
      </c>
      <c r="W351" s="109">
        <f t="shared" si="228"/>
        <v>33.574230641330168</v>
      </c>
      <c r="X351" s="109">
        <f t="shared" si="228"/>
        <v>33.421533135391932</v>
      </c>
      <c r="Y351" s="109">
        <f t="shared" si="228"/>
        <v>37.836947030878861</v>
      </c>
      <c r="Z351" s="159">
        <f t="shared" si="228"/>
        <v>38.605773634204276</v>
      </c>
      <c r="AA351" s="168">
        <f t="shared" si="188"/>
        <v>25.90945653206651</v>
      </c>
      <c r="AB351" s="35">
        <f t="shared" si="188"/>
        <v>25.917999049881239</v>
      </c>
      <c r="AC351" s="35">
        <f t="shared" si="188"/>
        <v>25.537857007125893</v>
      </c>
      <c r="AD351" s="35">
        <f t="shared" si="188"/>
        <v>7.9506598574821856</v>
      </c>
      <c r="AE351" s="35">
        <f t="shared" si="188"/>
        <v>25.621146555819482</v>
      </c>
      <c r="AF351" s="35">
        <f t="shared" si="188"/>
        <v>25.569891448931116</v>
      </c>
      <c r="AG351" s="35">
        <f t="shared" si="188"/>
        <v>28.523466983372927</v>
      </c>
      <c r="AH351" s="35">
        <f t="shared" si="188"/>
        <v>31.02322125890737</v>
      </c>
      <c r="AI351" s="35">
        <f t="shared" si="188"/>
        <v>33.97466116389549</v>
      </c>
      <c r="AJ351" s="35">
        <f t="shared" si="188"/>
        <v>34.004559976247037</v>
      </c>
      <c r="AK351" s="35">
        <f t="shared" si="188"/>
        <v>33.40017684085511</v>
      </c>
      <c r="AL351" s="35">
        <f t="shared" si="188"/>
        <v>15.227038004750595</v>
      </c>
      <c r="AM351" s="35">
        <f t="shared" si="188"/>
        <v>33.574230641330168</v>
      </c>
      <c r="AN351" s="35">
        <f t="shared" si="188"/>
        <v>33.421533135391932</v>
      </c>
      <c r="AO351" s="35">
        <f t="shared" si="188"/>
        <v>37.836947030878861</v>
      </c>
      <c r="AP351" s="153">
        <f t="shared" si="188"/>
        <v>38.605773634204276</v>
      </c>
      <c r="AQ351" s="91" t="str">
        <f>VLOOKUP($H351,'[1]Unit factor_selected'!$F$3:$AC$346,'[1]Unit factor_selected'!H$1,FALSE)</f>
        <v>kg</v>
      </c>
      <c r="AR351" s="92">
        <f>VLOOKUP($H351,'[1]Unit factor_selected'!$F$3:$AC$346,'[1]Unit factor_selected'!J$1,FALSE)</f>
        <v>0.57893357255531297</v>
      </c>
      <c r="AS351" s="93">
        <f>VLOOKUP($H351,'[1]Unit factor_selected'!$F$3:$AC$346,'[1]Unit factor_selected'!K$1,FALSE)</f>
        <v>9.0890041237869603</v>
      </c>
      <c r="AT351" s="94">
        <f>VLOOKUP($H351,'[1]Unit factor_selected'!$F$3:$AC$346,'[1]Unit factor_selected'!L$1,FALSE)</f>
        <v>1.0689486335080801E-3</v>
      </c>
      <c r="AU351" s="95">
        <f>VLOOKUP($H351,'[1]Unit factor_selected'!$F$3:$AC$346,'[1]Unit factor_selected'!M$1,FALSE)</f>
        <v>0.15748215485873501</v>
      </c>
      <c r="AV351" s="94">
        <f>VLOOKUP($H351,'[1]Unit factor_selected'!$F$3:$AC$346,'[1]Unit factor_selected'!N$1,FALSE)</f>
        <v>2.6100137326105801E-2</v>
      </c>
      <c r="AW351" s="94">
        <f>VLOOKUP($H351,'[1]Unit factor_selected'!$F$3:$AC$346,'[1]Unit factor_selected'!O$1,FALSE)</f>
        <v>2.0015137503573001E-4</v>
      </c>
      <c r="AX351" s="95">
        <f>VLOOKUP($H351,'[1]Unit factor_selected'!$F$3:$AC$346,'[1]Unit factor_selected'!P$1,FALSE)</f>
        <v>0.59019625069276604</v>
      </c>
      <c r="AY351" s="94">
        <f>VLOOKUP($H351,'[1]Unit factor_selected'!$F$3:$AC$346,'[1]Unit factor_selected'!Q$1,FALSE)</f>
        <v>4.9169334768117703E-2</v>
      </c>
      <c r="AZ351" s="95">
        <f>VLOOKUP($H351,'[1]Unit factor_selected'!$F$3:$AC$346,'[1]Unit factor_selected'!R$1,FALSE)</f>
        <v>0.48723242976442499</v>
      </c>
      <c r="BA351" s="94">
        <f>VLOOKUP($H351,'[1]Unit factor_selected'!$F$3:$AC$346,'[1]Unit factor_selected'!S$1,FALSE)</f>
        <v>5.1985194695325997E-2</v>
      </c>
      <c r="BB351" s="94">
        <f>VLOOKUP($H351,'[1]Unit factor_selected'!$F$3:$AC$346,'[1]Unit factor_selected'!T$1,FALSE)</f>
        <v>3.2617103891549402E-3</v>
      </c>
      <c r="BC351" s="94">
        <f>VLOOKUP($H351,'[1]Unit factor_selected'!$F$3:$AC$346,'[1]Unit factor_selected'!U$1,FALSE)</f>
        <v>3.3703962622824102E-2</v>
      </c>
      <c r="BD351" s="94">
        <f>VLOOKUP($H351,'[1]Unit factor_selected'!$F$3:$AC$346,'[1]Unit factor_selected'!V$1,FALSE)</f>
        <v>1.8807580989412499E-5</v>
      </c>
      <c r="BE351" s="94">
        <f>VLOOKUP($H351,'[1]Unit factor_selected'!$F$3:$AC$346,'[1]Unit factor_selected'!W$1,FALSE)</f>
        <v>2.4495648927922698E-3</v>
      </c>
      <c r="BF351" s="94">
        <f>VLOOKUP($H351,'[1]Unit factor_selected'!$F$3:$AC$346,'[1]Unit factor_selected'!X$1,FALSE)</f>
        <v>1.24903803369046E-3</v>
      </c>
      <c r="BG351" s="94">
        <f>VLOOKUP($H351,'[1]Unit factor_selected'!$F$3:$AC$346,'[1]Unit factor_selected'!Y$1,FALSE)</f>
        <v>1.3204776088896399E-3</v>
      </c>
      <c r="BH351" s="94">
        <f>VLOOKUP($H351,'[1]Unit factor_selected'!$F$3:$AC$346,'[1]Unit factor_selected'!Z$1,FALSE)</f>
        <v>2.02256011735642E-7</v>
      </c>
      <c r="BI351" s="94">
        <f>VLOOKUP($H351,'[1]Unit factor_selected'!$F$3:$AC$346,'[1]Unit factor_selected'!AA$1,FALSE)</f>
        <v>1.8524494191042001E-3</v>
      </c>
      <c r="BJ351" s="95">
        <f>VLOOKUP($H351,'[1]Unit factor_selected'!$F$3:$AC$346,'[1]Unit factor_selected'!AB$1,FALSE)</f>
        <v>0.742053613191202</v>
      </c>
      <c r="BK351" s="96">
        <f>VLOOKUP($H351,'[1]Unit factor_selected'!$F$3:$AC$346,'[1]Unit factor_selected'!AC$1,FALSE)</f>
        <v>4.8423872958435199E-3</v>
      </c>
    </row>
    <row r="352" spans="2:63" x14ac:dyDescent="0.2">
      <c r="B352" s="319"/>
      <c r="C352" s="121"/>
      <c r="D352" s="43" t="str">
        <f>'[1]EV proj_BAU'!K96</f>
        <v>Fiber glass jacket insulation layer (kg)*</v>
      </c>
      <c r="E352" s="307" t="str">
        <f>'[1]Unit factor_selected'!C8</f>
        <v>Fibre glass</v>
      </c>
      <c r="F352" s="97" t="str">
        <f>'[1]Unit factor_selected'!D8</f>
        <v>market for glass fibre | glass fibre | Cutoff</v>
      </c>
      <c r="G352" s="43" t="str">
        <f>'[1]Unit factor_selected'!E8</f>
        <v>GLO</v>
      </c>
      <c r="H352" s="44" t="str">
        <f>'[1]Unit factor_selected'!F8</f>
        <v>87a3bbd7-d4a5-3b73-bde0-4401036ad170</v>
      </c>
      <c r="I352" s="45">
        <v>1</v>
      </c>
      <c r="J352" s="45">
        <f t="shared" si="186"/>
        <v>1</v>
      </c>
      <c r="K352" s="169">
        <f>'[1]EV proj_BAU'!R96</f>
        <v>1.0235834679334916</v>
      </c>
      <c r="L352" s="100">
        <f>'[1]EV proj_BAU'!S96</f>
        <v>1.0239209501187649</v>
      </c>
      <c r="M352" s="100">
        <f>'[1]EV proj_BAU'!T96</f>
        <v>1.0089029928741093</v>
      </c>
      <c r="N352" s="100">
        <f>'[1]EV proj_BAU'!U96</f>
        <v>0.31410014251781476</v>
      </c>
      <c r="O352" s="100">
        <f>'[1]EV proj_BAU'!V96</f>
        <v>1.0121934441805227</v>
      </c>
      <c r="P352" s="100">
        <f>'[1]EV proj_BAU'!W96</f>
        <v>1.0101685510688836</v>
      </c>
      <c r="Q352" s="100">
        <f>'[1]EV proj_BAU'!AF97</f>
        <v>1.1268530166270785</v>
      </c>
      <c r="R352" s="100">
        <f>'[1]EV proj_BAU'!AJ96</f>
        <v>1.2256087410926366</v>
      </c>
      <c r="S352" s="100">
        <f>'[1]EV proj_BAU'!X96</f>
        <v>1.342208836104513</v>
      </c>
      <c r="T352" s="100">
        <f>'[1]EV proj_BAU'!Y96</f>
        <v>1.3433900237529692</v>
      </c>
      <c r="U352" s="100">
        <f>'[1]EV proj_BAU'!Z96</f>
        <v>1.319513159144893</v>
      </c>
      <c r="V352" s="100">
        <f>'[1]EV proj_BAU'!AA96</f>
        <v>0.60156199524940623</v>
      </c>
      <c r="W352" s="100">
        <f>'[1]EV proj_BAU'!AB96</f>
        <v>1.3263893586698337</v>
      </c>
      <c r="X352" s="100">
        <f>'[1]EV proj_BAU'!AC96</f>
        <v>1.3203568646080759</v>
      </c>
      <c r="Y352" s="100">
        <f>'[1]EV proj_BAU'!AG97</f>
        <v>1.4947929691211403</v>
      </c>
      <c r="Z352" s="157">
        <f>'[1]EV proj_BAU'!AK96</f>
        <v>1.5251663657957244</v>
      </c>
      <c r="AA352" s="162">
        <f t="shared" si="188"/>
        <v>1.0235834679334916</v>
      </c>
      <c r="AB352" s="53">
        <f t="shared" si="188"/>
        <v>1.0239209501187649</v>
      </c>
      <c r="AC352" s="53">
        <f t="shared" si="188"/>
        <v>1.0089029928741093</v>
      </c>
      <c r="AD352" s="53">
        <f t="shared" si="188"/>
        <v>0.31410014251781476</v>
      </c>
      <c r="AE352" s="53">
        <f t="shared" si="188"/>
        <v>1.0121934441805227</v>
      </c>
      <c r="AF352" s="53">
        <f t="shared" si="188"/>
        <v>1.0101685510688836</v>
      </c>
      <c r="AG352" s="53">
        <f t="shared" si="188"/>
        <v>1.1268530166270785</v>
      </c>
      <c r="AH352" s="53">
        <f t="shared" si="188"/>
        <v>1.2256087410926366</v>
      </c>
      <c r="AI352" s="53">
        <f t="shared" si="188"/>
        <v>1.342208836104513</v>
      </c>
      <c r="AJ352" s="53">
        <f t="shared" si="188"/>
        <v>1.3433900237529692</v>
      </c>
      <c r="AK352" s="53">
        <f t="shared" si="188"/>
        <v>1.319513159144893</v>
      </c>
      <c r="AL352" s="53">
        <f t="shared" si="188"/>
        <v>0.60156199524940623</v>
      </c>
      <c r="AM352" s="53">
        <f t="shared" si="188"/>
        <v>1.3263893586698337</v>
      </c>
      <c r="AN352" s="53">
        <f t="shared" si="188"/>
        <v>1.3203568646080759</v>
      </c>
      <c r="AO352" s="53">
        <f t="shared" si="188"/>
        <v>1.4947929691211403</v>
      </c>
      <c r="AP352" s="130">
        <f t="shared" si="188"/>
        <v>1.5251663657957244</v>
      </c>
      <c r="AQ352" s="55" t="str">
        <f>VLOOKUP($H352,'[1]Unit factor_selected'!$F$3:$AC$346,'[1]Unit factor_selected'!H$1,FALSE)</f>
        <v>kg</v>
      </c>
      <c r="AR352" s="56">
        <f>VLOOKUP($H352,'[1]Unit factor_selected'!$F$3:$AC$346,'[1]Unit factor_selected'!J$1,FALSE)</f>
        <v>2.2221863729622302</v>
      </c>
      <c r="AS352" s="57">
        <f>VLOOKUP($H352,'[1]Unit factor_selected'!$F$3:$AC$346,'[1]Unit factor_selected'!K$1,FALSE)</f>
        <v>36.352282111123699</v>
      </c>
      <c r="AT352" s="58">
        <f>VLOOKUP($H352,'[1]Unit factor_selected'!$F$3:$AC$346,'[1]Unit factor_selected'!L$1,FALSE)</f>
        <v>4.6533069073029804E-3</v>
      </c>
      <c r="AU352" s="59">
        <f>VLOOKUP($H352,'[1]Unit factor_selected'!$F$3:$AC$346,'[1]Unit factor_selected'!M$1,FALSE)</f>
        <v>0.64948775500601497</v>
      </c>
      <c r="AV352" s="58">
        <f>VLOOKUP($H352,'[1]Unit factor_selected'!$F$3:$AC$346,'[1]Unit factor_selected'!N$1,FALSE)</f>
        <v>0.10968297345849</v>
      </c>
      <c r="AW352" s="58">
        <f>VLOOKUP($H352,'[1]Unit factor_selected'!$F$3:$AC$346,'[1]Unit factor_selected'!O$1,FALSE)</f>
        <v>5.6999512007686599E-4</v>
      </c>
      <c r="AX352" s="59">
        <f>VLOOKUP($H352,'[1]Unit factor_selected'!$F$3:$AC$346,'[1]Unit factor_selected'!P$1,FALSE)</f>
        <v>2.2644824729159998</v>
      </c>
      <c r="AY352" s="58">
        <f>VLOOKUP($H352,'[1]Unit factor_selected'!$F$3:$AC$346,'[1]Unit factor_selected'!Q$1,FALSE)</f>
        <v>0.132598046407603</v>
      </c>
      <c r="AZ352" s="59">
        <f>VLOOKUP($H352,'[1]Unit factor_selected'!$F$3:$AC$346,'[1]Unit factor_selected'!R$1,FALSE)</f>
        <v>4.9864536311660199</v>
      </c>
      <c r="BA352" s="58">
        <f>VLOOKUP($H352,'[1]Unit factor_selected'!$F$3:$AC$346,'[1]Unit factor_selected'!S$1,FALSE)</f>
        <v>0.19375724035553599</v>
      </c>
      <c r="BB352" s="58">
        <f>VLOOKUP($H352,'[1]Unit factor_selected'!$F$3:$AC$346,'[1]Unit factor_selected'!T$1,FALSE)</f>
        <v>2.87503681722708E-2</v>
      </c>
      <c r="BC352" s="58">
        <f>VLOOKUP($H352,'[1]Unit factor_selected'!$F$3:$AC$346,'[1]Unit factor_selected'!U$1,FALSE)</f>
        <v>0.151465266033044</v>
      </c>
      <c r="BD352" s="58">
        <f>VLOOKUP($H352,'[1]Unit factor_selected'!$F$3:$AC$346,'[1]Unit factor_selected'!V$1,FALSE)</f>
        <v>6.9274645287043107E-5</v>
      </c>
      <c r="BE352" s="58">
        <f>VLOOKUP($H352,'[1]Unit factor_selected'!$F$3:$AC$346,'[1]Unit factor_selected'!W$1,FALSE)</f>
        <v>1.3258376907348201E-2</v>
      </c>
      <c r="BF352" s="58">
        <f>VLOOKUP($H352,'[1]Unit factor_selected'!$F$3:$AC$346,'[1]Unit factor_selected'!X$1,FALSE)</f>
        <v>8.6596370008423899E-3</v>
      </c>
      <c r="BG352" s="58">
        <f>VLOOKUP($H352,'[1]Unit factor_selected'!$F$3:$AC$346,'[1]Unit factor_selected'!Y$1,FALSE)</f>
        <v>8.7876282786977893E-3</v>
      </c>
      <c r="BH352" s="58">
        <f>VLOOKUP($H352,'[1]Unit factor_selected'!$F$3:$AC$346,'[1]Unit factor_selected'!Z$1,FALSE)</f>
        <v>3.4201621618023602E-6</v>
      </c>
      <c r="BI352" s="58">
        <f>VLOOKUP($H352,'[1]Unit factor_selected'!$F$3:$AC$346,'[1]Unit factor_selected'!AA$1,FALSE)</f>
        <v>1.10905755692272E-2</v>
      </c>
      <c r="BJ352" s="59">
        <f>VLOOKUP($H352,'[1]Unit factor_selected'!$F$3:$AC$346,'[1]Unit factor_selected'!AB$1,FALSE)</f>
        <v>20.144723506869902</v>
      </c>
      <c r="BK352" s="60">
        <f>VLOOKUP($H352,'[1]Unit factor_selected'!$F$3:$AC$346,'[1]Unit factor_selected'!AC$1,FALSE)</f>
        <v>1.71402799350883E-2</v>
      </c>
    </row>
    <row r="353" spans="2:63" x14ac:dyDescent="0.2">
      <c r="B353" s="319"/>
      <c r="C353" s="121"/>
      <c r="D353" s="64" t="str">
        <f>'[1]EV proj_BAU'!K97</f>
        <v>Steel module compression plate (kg)</v>
      </c>
      <c r="E353" s="230" t="s">
        <v>51</v>
      </c>
      <c r="F353" s="102"/>
      <c r="G353" s="64"/>
      <c r="I353" s="65">
        <v>1</v>
      </c>
      <c r="J353" s="65">
        <f t="shared" si="186"/>
        <v>1</v>
      </c>
      <c r="K353" s="206">
        <f>'[1]EV proj_BAU'!R97</f>
        <v>1.1140000000000001</v>
      </c>
      <c r="L353" s="104">
        <f>'[1]EV proj_BAU'!S97</f>
        <v>1.1220000000000001</v>
      </c>
      <c r="M353" s="104">
        <f>'[1]EV proj_BAU'!T97</f>
        <v>1.083</v>
      </c>
      <c r="N353" s="253">
        <f>'[1]EV proj_BAU'!U97</f>
        <v>0</v>
      </c>
      <c r="O353" s="104">
        <f>'[1]EV proj_BAU'!V97</f>
        <v>1.1020000000000001</v>
      </c>
      <c r="P353" s="104">
        <f>'[1]EV proj_BAU'!W97</f>
        <v>1.0740000000000001</v>
      </c>
      <c r="Q353" s="104">
        <f>'[1]EV proj_BAU'!AF98</f>
        <v>1.429</v>
      </c>
      <c r="R353" s="104">
        <f>'[1]EV proj_BAU'!AJ97</f>
        <v>1.5971435402554128</v>
      </c>
      <c r="S353" s="104">
        <f>'[1]EV proj_BAU'!X97</f>
        <v>1.8520000000000001</v>
      </c>
      <c r="T353" s="104">
        <f>'[1]EV proj_BAU'!Y97</f>
        <v>1.873</v>
      </c>
      <c r="U353" s="104">
        <f>'[1]EV proj_BAU'!Z97</f>
        <v>1.788</v>
      </c>
      <c r="V353" s="253">
        <f>'[1]EV proj_BAU'!AA97</f>
        <v>0</v>
      </c>
      <c r="W353" s="104">
        <f>'[1]EV proj_BAU'!AB97</f>
        <v>1.8320000000000001</v>
      </c>
      <c r="X353" s="104">
        <f>'[1]EV proj_BAU'!AC97</f>
        <v>1.77</v>
      </c>
      <c r="Y353" s="104">
        <f>'[1]EV proj_BAU'!AG98</f>
        <v>2.4950000000000001</v>
      </c>
      <c r="Z353" s="158">
        <f>'[1]EV proj_BAU'!AK97</f>
        <v>2.4557607097284122</v>
      </c>
      <c r="AA353" s="165">
        <f t="shared" si="188"/>
        <v>1.1140000000000001</v>
      </c>
      <c r="AB353" s="73">
        <f t="shared" si="188"/>
        <v>1.1220000000000001</v>
      </c>
      <c r="AC353" s="73">
        <f t="shared" si="188"/>
        <v>1.083</v>
      </c>
      <c r="AD353" s="72">
        <f t="shared" si="188"/>
        <v>0</v>
      </c>
      <c r="AE353" s="73">
        <f t="shared" si="188"/>
        <v>1.1020000000000001</v>
      </c>
      <c r="AF353" s="73">
        <f t="shared" si="188"/>
        <v>1.0740000000000001</v>
      </c>
      <c r="AG353" s="73">
        <f t="shared" si="188"/>
        <v>1.429</v>
      </c>
      <c r="AH353" s="73">
        <f t="shared" si="188"/>
        <v>1.5971435402554128</v>
      </c>
      <c r="AI353" s="73">
        <f t="shared" si="188"/>
        <v>1.8520000000000001</v>
      </c>
      <c r="AJ353" s="73">
        <f t="shared" si="188"/>
        <v>1.873</v>
      </c>
      <c r="AK353" s="73">
        <f t="shared" si="188"/>
        <v>1.788</v>
      </c>
      <c r="AL353" s="72">
        <f t="shared" si="188"/>
        <v>0</v>
      </c>
      <c r="AM353" s="73">
        <f t="shared" si="188"/>
        <v>1.8320000000000001</v>
      </c>
      <c r="AN353" s="73">
        <f t="shared" si="188"/>
        <v>1.77</v>
      </c>
      <c r="AO353" s="73">
        <f t="shared" si="188"/>
        <v>2.4950000000000001</v>
      </c>
      <c r="AP353" s="140">
        <f t="shared" si="188"/>
        <v>2.4557607097284122</v>
      </c>
      <c r="AQ353" s="75" t="s">
        <v>24</v>
      </c>
      <c r="AR353" s="76">
        <f>[1]Use!Z144</f>
        <v>1.6354610543480645</v>
      </c>
      <c r="AS353" s="6">
        <f>[1]Use!AA144</f>
        <v>20.098496712713111</v>
      </c>
      <c r="AT353" s="7">
        <f>[1]Use!AB144</f>
        <v>2.9219572540112072E-3</v>
      </c>
      <c r="AU353" s="5">
        <f>[1]Use!AC144</f>
        <v>0.39168703960578244</v>
      </c>
      <c r="AV353" s="7">
        <f>[1]Use!AD144</f>
        <v>0.11557757855024917</v>
      </c>
      <c r="AW353" s="7">
        <f>[1]Use!AE144</f>
        <v>7.3001089262949789E-4</v>
      </c>
      <c r="AX353" s="5">
        <f>[1]Use!AF144</f>
        <v>1.6644371970779632</v>
      </c>
      <c r="AY353" s="7">
        <f>[1]Use!AG144</f>
        <v>1.4196566231574765</v>
      </c>
      <c r="AZ353" s="5">
        <f>[1]Use!AH144</f>
        <v>1.4424881611621414</v>
      </c>
      <c r="BA353" s="7">
        <f>[1]Use!AI144</f>
        <v>4.9199928171801792E-2</v>
      </c>
      <c r="BB353" s="7">
        <f>[1]Use!AJ144</f>
        <v>1.683110366049451E-2</v>
      </c>
      <c r="BC353" s="7">
        <f>[1]Use!AK144</f>
        <v>0.16268822598232383</v>
      </c>
      <c r="BD353" s="7">
        <f>[1]Use!AL144</f>
        <v>6.5671307777057897E-5</v>
      </c>
      <c r="BE353" s="7">
        <f>[1]Use!AM144</f>
        <v>6.5764127001612882E-2</v>
      </c>
      <c r="BF353" s="7">
        <f>[1]Use!AN144</f>
        <v>4.2367902541969732E-3</v>
      </c>
      <c r="BG353" s="7">
        <f>[1]Use!AO144</f>
        <v>4.5716407689906386E-3</v>
      </c>
      <c r="BH353" s="7">
        <f>[1]Use!AP144</f>
        <v>3.5856376801980544E-7</v>
      </c>
      <c r="BI353" s="7">
        <f>[1]Use!AQ144</f>
        <v>4.3633638323680932E-3</v>
      </c>
      <c r="BJ353" s="5">
        <f>[1]Use!AR144</f>
        <v>5.8945990697812665</v>
      </c>
      <c r="BK353" s="77">
        <f>[1]Use!AS144</f>
        <v>1.7015334733274816E-2</v>
      </c>
    </row>
    <row r="354" spans="2:63" x14ac:dyDescent="0.2">
      <c r="B354" s="319"/>
      <c r="C354" s="121"/>
      <c r="D354" s="80" t="str">
        <f>'[1]EV proj_BAU'!K98</f>
        <v>Steel strap (kg)</v>
      </c>
      <c r="E354" s="231" t="str">
        <f>'[1]Unit factor_selected'!C73</f>
        <v>Sheet rolling, Steel</v>
      </c>
      <c r="F354" s="106" t="str">
        <f>'[1]Unit factor_selected'!D73</f>
        <v>market for sheet rolling, steel | sheet rolling, steel | Cutoff</v>
      </c>
      <c r="G354" s="80" t="str">
        <f>'[1]Unit factor_selected'!E73</f>
        <v>GLO</v>
      </c>
      <c r="H354" s="81" t="str">
        <f>'[1]Unit factor_selected'!F73</f>
        <v>7e16ab2e-f448-3d1c-a0f7-59d8b4804c0d</v>
      </c>
      <c r="I354" s="82">
        <v>1</v>
      </c>
      <c r="J354" s="82">
        <f t="shared" si="186"/>
        <v>1</v>
      </c>
      <c r="K354" s="209">
        <f>K353</f>
        <v>1.1140000000000001</v>
      </c>
      <c r="L354" s="109">
        <f>L353</f>
        <v>1.1220000000000001</v>
      </c>
      <c r="M354" s="109">
        <f t="shared" ref="M354:R354" si="229">M353</f>
        <v>1.083</v>
      </c>
      <c r="N354" s="262">
        <f t="shared" si="229"/>
        <v>0</v>
      </c>
      <c r="O354" s="109">
        <f t="shared" si="229"/>
        <v>1.1020000000000001</v>
      </c>
      <c r="P354" s="109">
        <f t="shared" si="229"/>
        <v>1.0740000000000001</v>
      </c>
      <c r="Q354" s="109">
        <f t="shared" si="229"/>
        <v>1.429</v>
      </c>
      <c r="R354" s="109">
        <f t="shared" si="229"/>
        <v>1.5971435402554128</v>
      </c>
      <c r="S354" s="109">
        <f>S353</f>
        <v>1.8520000000000001</v>
      </c>
      <c r="T354" s="109">
        <f>T353</f>
        <v>1.873</v>
      </c>
      <c r="U354" s="109">
        <f t="shared" ref="U354:Z354" si="230">U353</f>
        <v>1.788</v>
      </c>
      <c r="V354" s="262">
        <f t="shared" si="230"/>
        <v>0</v>
      </c>
      <c r="W354" s="109">
        <f t="shared" si="230"/>
        <v>1.8320000000000001</v>
      </c>
      <c r="X354" s="109">
        <f t="shared" si="230"/>
        <v>1.77</v>
      </c>
      <c r="Y354" s="109">
        <f t="shared" si="230"/>
        <v>2.4950000000000001</v>
      </c>
      <c r="Z354" s="159">
        <f t="shared" si="230"/>
        <v>2.4557607097284122</v>
      </c>
      <c r="AA354" s="168">
        <f t="shared" si="188"/>
        <v>1.1140000000000001</v>
      </c>
      <c r="AB354" s="35">
        <f t="shared" si="188"/>
        <v>1.1220000000000001</v>
      </c>
      <c r="AC354" s="35">
        <f t="shared" si="188"/>
        <v>1.083</v>
      </c>
      <c r="AD354" s="89">
        <f t="shared" si="188"/>
        <v>0</v>
      </c>
      <c r="AE354" s="35">
        <f t="shared" si="188"/>
        <v>1.1020000000000001</v>
      </c>
      <c r="AF354" s="35">
        <f t="shared" si="188"/>
        <v>1.0740000000000001</v>
      </c>
      <c r="AG354" s="35">
        <f t="shared" si="188"/>
        <v>1.429</v>
      </c>
      <c r="AH354" s="35">
        <f t="shared" si="188"/>
        <v>1.5971435402554128</v>
      </c>
      <c r="AI354" s="35">
        <f t="shared" si="188"/>
        <v>1.8520000000000001</v>
      </c>
      <c r="AJ354" s="35">
        <f t="shared" si="188"/>
        <v>1.873</v>
      </c>
      <c r="AK354" s="35">
        <f t="shared" si="188"/>
        <v>1.788</v>
      </c>
      <c r="AL354" s="89">
        <f t="shared" si="188"/>
        <v>0</v>
      </c>
      <c r="AM354" s="35">
        <f t="shared" si="188"/>
        <v>1.8320000000000001</v>
      </c>
      <c r="AN354" s="35">
        <f t="shared" si="188"/>
        <v>1.77</v>
      </c>
      <c r="AO354" s="35">
        <f t="shared" si="188"/>
        <v>2.4950000000000001</v>
      </c>
      <c r="AP354" s="153">
        <f t="shared" si="188"/>
        <v>2.4557607097284122</v>
      </c>
      <c r="AQ354" s="91" t="str">
        <f>VLOOKUP($H354,'[1]Unit factor_selected'!$F$3:$AC$346,'[1]Unit factor_selected'!H$1,FALSE)</f>
        <v>kg</v>
      </c>
      <c r="AR354" s="92">
        <f>VLOOKUP($H354,'[1]Unit factor_selected'!$F$3:$AC$346,'[1]Unit factor_selected'!J$1,FALSE)</f>
        <v>0.33621041730980999</v>
      </c>
      <c r="AS354" s="93">
        <f>VLOOKUP($H354,'[1]Unit factor_selected'!$F$3:$AC$346,'[1]Unit factor_selected'!K$1,FALSE)</f>
        <v>5.1473065199539301</v>
      </c>
      <c r="AT354" s="94">
        <f>VLOOKUP($H354,'[1]Unit factor_selected'!$F$3:$AC$346,'[1]Unit factor_selected'!L$1,FALSE)</f>
        <v>5.8143570635984403E-4</v>
      </c>
      <c r="AU354" s="95">
        <f>VLOOKUP($H354,'[1]Unit factor_selected'!$F$3:$AC$346,'[1]Unit factor_selected'!M$1,FALSE)</f>
        <v>9.2272602664086795E-2</v>
      </c>
      <c r="AV354" s="94">
        <f>VLOOKUP($H354,'[1]Unit factor_selected'!$F$3:$AC$346,'[1]Unit factor_selected'!N$1,FALSE)</f>
        <v>3.5459677143193501E-2</v>
      </c>
      <c r="AW354" s="94">
        <f>VLOOKUP($H354,'[1]Unit factor_selected'!$F$3:$AC$346,'[1]Unit factor_selected'!O$1,FALSE)</f>
        <v>1.3395454737337101E-4</v>
      </c>
      <c r="AX354" s="95">
        <f>VLOOKUP($H354,'[1]Unit factor_selected'!$F$3:$AC$346,'[1]Unit factor_selected'!P$1,FALSE)</f>
        <v>0.34189662787203801</v>
      </c>
      <c r="AY354" s="94">
        <f>VLOOKUP($H354,'[1]Unit factor_selected'!$F$3:$AC$346,'[1]Unit factor_selected'!Q$1,FALSE)</f>
        <v>0.224581112843277</v>
      </c>
      <c r="AZ354" s="95">
        <f>VLOOKUP($H354,'[1]Unit factor_selected'!$F$3:$AC$346,'[1]Unit factor_selected'!R$1,FALSE)</f>
        <v>0.27407525771347002</v>
      </c>
      <c r="BA354" s="94">
        <f>VLOOKUP($H354,'[1]Unit factor_selected'!$F$3:$AC$346,'[1]Unit factor_selected'!S$1,FALSE)</f>
        <v>2.6357293097018699E-2</v>
      </c>
      <c r="BB354" s="94">
        <f>VLOOKUP($H354,'[1]Unit factor_selected'!$F$3:$AC$346,'[1]Unit factor_selected'!T$1,FALSE)</f>
        <v>4.2130536545232E-3</v>
      </c>
      <c r="BC354" s="94">
        <f>VLOOKUP($H354,'[1]Unit factor_selected'!$F$3:$AC$346,'[1]Unit factor_selected'!U$1,FALSE)</f>
        <v>4.5753309899525599E-2</v>
      </c>
      <c r="BD354" s="94">
        <f>VLOOKUP($H354,'[1]Unit factor_selected'!$F$3:$AC$346,'[1]Unit factor_selected'!V$1,FALSE)</f>
        <v>9.1465579342502092E-6</v>
      </c>
      <c r="BE354" s="94">
        <f>VLOOKUP($H354,'[1]Unit factor_selected'!$F$3:$AC$346,'[1]Unit factor_selected'!W$1,FALSE)</f>
        <v>5.7859375075792101E-3</v>
      </c>
      <c r="BF354" s="94">
        <f>VLOOKUP($H354,'[1]Unit factor_selected'!$F$3:$AC$346,'[1]Unit factor_selected'!X$1,FALSE)</f>
        <v>8.1536954799631503E-4</v>
      </c>
      <c r="BG354" s="94">
        <f>VLOOKUP($H354,'[1]Unit factor_selected'!$F$3:$AC$346,'[1]Unit factor_selected'!Y$1,FALSE)</f>
        <v>8.6550983855174896E-4</v>
      </c>
      <c r="BH354" s="94">
        <f>VLOOKUP($H354,'[1]Unit factor_selected'!$F$3:$AC$346,'[1]Unit factor_selected'!Z$1,FALSE)</f>
        <v>9.94556344702765E-8</v>
      </c>
      <c r="BI354" s="94">
        <f>VLOOKUP($H354,'[1]Unit factor_selected'!$F$3:$AC$346,'[1]Unit factor_selected'!AA$1,FALSE)</f>
        <v>9.44730538983081E-4</v>
      </c>
      <c r="BJ354" s="95">
        <f>VLOOKUP($H354,'[1]Unit factor_selected'!$F$3:$AC$346,'[1]Unit factor_selected'!AB$1,FALSE)</f>
        <v>0.54259073272037905</v>
      </c>
      <c r="BK354" s="96">
        <f>VLOOKUP($H354,'[1]Unit factor_selected'!$F$3:$AC$346,'[1]Unit factor_selected'!AC$1,FALSE)</f>
        <v>7.4884431562238203E-3</v>
      </c>
    </row>
    <row r="355" spans="2:63" x14ac:dyDescent="0.2">
      <c r="B355" s="319"/>
      <c r="C355" s="121"/>
      <c r="D355" s="39" t="str">
        <f>'[1]EV proj_BAU'!K99</f>
        <v>Cu module interconnects (kg)</v>
      </c>
      <c r="E355" s="307" t="str">
        <f>E346</f>
        <v>Cu production</v>
      </c>
      <c r="F355" s="97" t="str">
        <f t="shared" ref="F355:H356" si="231">F346</f>
        <v>Cu production</v>
      </c>
      <c r="G355" s="43" t="str">
        <f t="shared" si="231"/>
        <v>GLO</v>
      </c>
      <c r="H355" s="44"/>
      <c r="I355" s="45">
        <v>1</v>
      </c>
      <c r="J355" s="45">
        <f t="shared" si="186"/>
        <v>1</v>
      </c>
      <c r="K355" s="169">
        <f>'[1]EV proj_BAU'!R99</f>
        <v>0.84</v>
      </c>
      <c r="L355" s="100">
        <f>'[1]EV proj_BAU'!S99</f>
        <v>0.84</v>
      </c>
      <c r="M355" s="100">
        <f>'[1]EV proj_BAU'!T99</f>
        <v>0.86099999999999999</v>
      </c>
      <c r="N355" s="274">
        <f>'[1]EV proj_BAU'!U99</f>
        <v>0</v>
      </c>
      <c r="O355" s="100">
        <f>'[1]EV proj_BAU'!V99</f>
        <v>0.84</v>
      </c>
      <c r="P355" s="100">
        <f>'[1]EV proj_BAU'!W99</f>
        <v>0.86099999999999999</v>
      </c>
      <c r="Q355" s="100">
        <f>'[1]EV proj_BAU'!AF100</f>
        <v>0.81600000000000006</v>
      </c>
      <c r="R355" s="100">
        <f>'[1]EV proj_BAU'!AJ99</f>
        <v>0.70370466004582721</v>
      </c>
      <c r="S355" s="100">
        <f>'[1]EV proj_BAU'!X99</f>
        <v>1.3859999999999999</v>
      </c>
      <c r="T355" s="100">
        <f>'[1]EV proj_BAU'!Y99</f>
        <v>1.3859999999999999</v>
      </c>
      <c r="U355" s="100">
        <f>'[1]EV proj_BAU'!Z99</f>
        <v>1.407</v>
      </c>
      <c r="V355" s="274">
        <f>'[1]EV proj_BAU'!AA99</f>
        <v>0</v>
      </c>
      <c r="W355" s="100">
        <f>'[1]EV proj_BAU'!AB99</f>
        <v>1.3859999999999999</v>
      </c>
      <c r="X355" s="100">
        <f>'[1]EV proj_BAU'!AC99</f>
        <v>1.407</v>
      </c>
      <c r="Y355" s="100">
        <f>'[1]EV proj_BAU'!AG100</f>
        <v>0.81600000000000006</v>
      </c>
      <c r="Z355" s="157">
        <f>'[1]EV proj_BAU'!AK99</f>
        <v>0.70370466004582721</v>
      </c>
      <c r="AA355" s="162">
        <f t="shared" si="188"/>
        <v>0.84</v>
      </c>
      <c r="AB355" s="53">
        <f t="shared" si="188"/>
        <v>0.84</v>
      </c>
      <c r="AC355" s="53">
        <f t="shared" si="188"/>
        <v>0.86099999999999999</v>
      </c>
      <c r="AD355" s="52">
        <f t="shared" si="188"/>
        <v>0</v>
      </c>
      <c r="AE355" s="53">
        <f t="shared" si="188"/>
        <v>0.84</v>
      </c>
      <c r="AF355" s="53">
        <f t="shared" si="188"/>
        <v>0.86099999999999999</v>
      </c>
      <c r="AG355" s="53">
        <f t="shared" si="188"/>
        <v>0.81600000000000006</v>
      </c>
      <c r="AH355" s="53">
        <f t="shared" si="188"/>
        <v>0.70370466004582721</v>
      </c>
      <c r="AI355" s="53">
        <f t="shared" si="188"/>
        <v>1.3859999999999999</v>
      </c>
      <c r="AJ355" s="53">
        <f t="shared" si="188"/>
        <v>1.3859999999999999</v>
      </c>
      <c r="AK355" s="53">
        <f t="shared" si="188"/>
        <v>1.407</v>
      </c>
      <c r="AL355" s="52">
        <f t="shared" si="188"/>
        <v>0</v>
      </c>
      <c r="AM355" s="53">
        <f t="shared" si="188"/>
        <v>1.3859999999999999</v>
      </c>
      <c r="AN355" s="53">
        <f t="shared" si="188"/>
        <v>1.407</v>
      </c>
      <c r="AO355" s="53">
        <f t="shared" si="188"/>
        <v>0.81600000000000006</v>
      </c>
      <c r="AP355" s="130">
        <f t="shared" si="188"/>
        <v>0.70370466004582721</v>
      </c>
      <c r="AQ355" s="55" t="s">
        <v>24</v>
      </c>
      <c r="AR355" s="56">
        <f>AR346</f>
        <v>6.3772669830442377</v>
      </c>
      <c r="AS355" s="57">
        <f t="shared" ref="AS355:BK355" si="232">AS346</f>
        <v>111.85834761246753</v>
      </c>
      <c r="AT355" s="58">
        <f t="shared" si="232"/>
        <v>0.11725886959378365</v>
      </c>
      <c r="AU355" s="59">
        <f t="shared" si="232"/>
        <v>1.6545626357090149</v>
      </c>
      <c r="AV355" s="58">
        <f t="shared" si="232"/>
        <v>39.615817416563992</v>
      </c>
      <c r="AW355" s="58">
        <f t="shared" si="232"/>
        <v>4.7388853417981894E-2</v>
      </c>
      <c r="AX355" s="59">
        <f t="shared" si="232"/>
        <v>6.4840520412552198</v>
      </c>
      <c r="AY355" s="58">
        <f t="shared" si="232"/>
        <v>4.2185444297711294</v>
      </c>
      <c r="AZ355" s="59">
        <f t="shared" si="232"/>
        <v>584.94420074898608</v>
      </c>
      <c r="BA355" s="58">
        <f t="shared" si="232"/>
        <v>0.58951785107206578</v>
      </c>
      <c r="BB355" s="58">
        <f t="shared" si="232"/>
        <v>-0.71596720712841722</v>
      </c>
      <c r="BC355" s="58">
        <f t="shared" si="232"/>
        <v>50.663350212002719</v>
      </c>
      <c r="BD355" s="58">
        <f t="shared" si="232"/>
        <v>7.7506703211202262E-4</v>
      </c>
      <c r="BE355" s="58">
        <f t="shared" si="232"/>
        <v>1.7440299539350295</v>
      </c>
      <c r="BF355" s="58">
        <f t="shared" si="232"/>
        <v>6.5625184204478937E-2</v>
      </c>
      <c r="BG355" s="58">
        <f t="shared" si="232"/>
        <v>6.6833801271513574E-2</v>
      </c>
      <c r="BH355" s="58">
        <f t="shared" si="232"/>
        <v>8.9372408368761472E-6</v>
      </c>
      <c r="BI355" s="58">
        <f t="shared" si="232"/>
        <v>0.35660600908951096</v>
      </c>
      <c r="BJ355" s="59">
        <f t="shared" si="232"/>
        <v>3587.9399003550075</v>
      </c>
      <c r="BK355" s="60">
        <f t="shared" si="232"/>
        <v>0.21713826329036548</v>
      </c>
    </row>
    <row r="356" spans="2:63" x14ac:dyDescent="0.2">
      <c r="B356" s="319"/>
      <c r="C356" s="121"/>
      <c r="D356" s="78"/>
      <c r="E356" s="231" t="str">
        <f>E347</f>
        <v>wire drawing, Cu</v>
      </c>
      <c r="F356" s="106" t="str">
        <f>F347</f>
        <v>market for wire drawing, copper | wire drawing, copper | Cutoff</v>
      </c>
      <c r="G356" s="80" t="str">
        <f t="shared" si="231"/>
        <v>GLO</v>
      </c>
      <c r="H356" s="81" t="str">
        <f t="shared" si="231"/>
        <v>8b87e972-361d-3f04-a599-7463aa97b028</v>
      </c>
      <c r="I356" s="82">
        <v>1</v>
      </c>
      <c r="J356" s="82">
        <f t="shared" si="186"/>
        <v>1</v>
      </c>
      <c r="K356" s="209">
        <f>K355</f>
        <v>0.84</v>
      </c>
      <c r="L356" s="109">
        <f>L355</f>
        <v>0.84</v>
      </c>
      <c r="M356" s="109">
        <f t="shared" ref="M356:R356" si="233">M355</f>
        <v>0.86099999999999999</v>
      </c>
      <c r="N356" s="262">
        <f t="shared" si="233"/>
        <v>0</v>
      </c>
      <c r="O356" s="109">
        <f t="shared" si="233"/>
        <v>0.84</v>
      </c>
      <c r="P356" s="109">
        <f t="shared" si="233"/>
        <v>0.86099999999999999</v>
      </c>
      <c r="Q356" s="109">
        <f t="shared" si="233"/>
        <v>0.81600000000000006</v>
      </c>
      <c r="R356" s="109">
        <f t="shared" si="233"/>
        <v>0.70370466004582721</v>
      </c>
      <c r="S356" s="109">
        <f>S355</f>
        <v>1.3859999999999999</v>
      </c>
      <c r="T356" s="109">
        <f>T355</f>
        <v>1.3859999999999999</v>
      </c>
      <c r="U356" s="109">
        <f t="shared" ref="U356:Y356" si="234">U355</f>
        <v>1.407</v>
      </c>
      <c r="V356" s="262">
        <f t="shared" si="234"/>
        <v>0</v>
      </c>
      <c r="W356" s="109">
        <f t="shared" si="234"/>
        <v>1.3859999999999999</v>
      </c>
      <c r="X356" s="109">
        <f t="shared" si="234"/>
        <v>1.407</v>
      </c>
      <c r="Y356" s="109">
        <f t="shared" si="234"/>
        <v>0.81600000000000006</v>
      </c>
      <c r="Z356" s="159">
        <f>Z355</f>
        <v>0.70370466004582721</v>
      </c>
      <c r="AA356" s="168">
        <f t="shared" si="188"/>
        <v>0.84</v>
      </c>
      <c r="AB356" s="35">
        <f t="shared" si="188"/>
        <v>0.84</v>
      </c>
      <c r="AC356" s="35">
        <f t="shared" si="188"/>
        <v>0.86099999999999999</v>
      </c>
      <c r="AD356" s="89">
        <f t="shared" si="188"/>
        <v>0</v>
      </c>
      <c r="AE356" s="35">
        <f t="shared" si="188"/>
        <v>0.84</v>
      </c>
      <c r="AF356" s="35">
        <f t="shared" si="188"/>
        <v>0.86099999999999999</v>
      </c>
      <c r="AG356" s="35">
        <f t="shared" si="188"/>
        <v>0.81600000000000006</v>
      </c>
      <c r="AH356" s="35">
        <f t="shared" si="188"/>
        <v>0.70370466004582721</v>
      </c>
      <c r="AI356" s="35">
        <f t="shared" si="188"/>
        <v>1.3859999999999999</v>
      </c>
      <c r="AJ356" s="35">
        <f t="shared" si="188"/>
        <v>1.3859999999999999</v>
      </c>
      <c r="AK356" s="35">
        <f t="shared" si="188"/>
        <v>1.407</v>
      </c>
      <c r="AL356" s="89">
        <f t="shared" si="188"/>
        <v>0</v>
      </c>
      <c r="AM356" s="35">
        <f t="shared" si="188"/>
        <v>1.3859999999999999</v>
      </c>
      <c r="AN356" s="35">
        <f t="shared" si="188"/>
        <v>1.407</v>
      </c>
      <c r="AO356" s="35">
        <f t="shared" si="188"/>
        <v>0.81600000000000006</v>
      </c>
      <c r="AP356" s="153">
        <f t="shared" si="188"/>
        <v>0.70370466004582721</v>
      </c>
      <c r="AQ356" s="91" t="str">
        <f>VLOOKUP($H356,'[1]Unit factor_selected'!$F$3:$AC$346,'[1]Unit factor_selected'!H$1,FALSE)</f>
        <v>kg</v>
      </c>
      <c r="AR356" s="92">
        <f>VLOOKUP($H356,'[1]Unit factor_selected'!$F$3:$AC$346,'[1]Unit factor_selected'!J$1,FALSE)</f>
        <v>0.61442005306894698</v>
      </c>
      <c r="AS356" s="93">
        <f>VLOOKUP($H356,'[1]Unit factor_selected'!$F$3:$AC$346,'[1]Unit factor_selected'!K$1,FALSE)</f>
        <v>10.6521184153618</v>
      </c>
      <c r="AT356" s="94">
        <f>VLOOKUP($H356,'[1]Unit factor_selected'!$F$3:$AC$346,'[1]Unit factor_selected'!L$1,FALSE)</f>
        <v>4.95836655108234E-3</v>
      </c>
      <c r="AU356" s="95">
        <f>VLOOKUP($H356,'[1]Unit factor_selected'!$F$3:$AC$346,'[1]Unit factor_selected'!M$1,FALSE)</f>
        <v>0.163305782499366</v>
      </c>
      <c r="AV356" s="94">
        <f>VLOOKUP($H356,'[1]Unit factor_selected'!$F$3:$AC$346,'[1]Unit factor_selected'!N$1,FALSE)</f>
        <v>1.4579528224171101</v>
      </c>
      <c r="AW356" s="94">
        <f>VLOOKUP($H356,'[1]Unit factor_selected'!$F$3:$AC$346,'[1]Unit factor_selected'!O$1,FALSE)</f>
        <v>1.8663171965840699E-3</v>
      </c>
      <c r="AX356" s="95">
        <f>VLOOKUP($H356,'[1]Unit factor_selected'!$F$3:$AC$346,'[1]Unit factor_selected'!P$1,FALSE)</f>
        <v>0.62716585468762298</v>
      </c>
      <c r="AY356" s="94">
        <f>VLOOKUP($H356,'[1]Unit factor_selected'!$F$3:$AC$346,'[1]Unit factor_selected'!Q$1,FALSE)</f>
        <v>0.17138765364362299</v>
      </c>
      <c r="AZ356" s="95">
        <f>VLOOKUP($H356,'[1]Unit factor_selected'!$F$3:$AC$346,'[1]Unit factor_selected'!R$1,FALSE)</f>
        <v>21.826202280233801</v>
      </c>
      <c r="BA356" s="94">
        <f>VLOOKUP($H356,'[1]Unit factor_selected'!$F$3:$AC$346,'[1]Unit factor_selected'!S$1,FALSE)</f>
        <v>7.5163966145044198E-2</v>
      </c>
      <c r="BB356" s="94">
        <f>VLOOKUP($H356,'[1]Unit factor_selected'!$F$3:$AC$346,'[1]Unit factor_selected'!T$1,FALSE)</f>
        <v>-1.8371461161165701E-2</v>
      </c>
      <c r="BC356" s="94">
        <f>VLOOKUP($H356,'[1]Unit factor_selected'!$F$3:$AC$346,'[1]Unit factor_selected'!U$1,FALSE)</f>
        <v>1.86620347730887</v>
      </c>
      <c r="BD356" s="94">
        <f>VLOOKUP($H356,'[1]Unit factor_selected'!$F$3:$AC$346,'[1]Unit factor_selected'!V$1,FALSE)</f>
        <v>5.2414456439178002E-5</v>
      </c>
      <c r="BE356" s="94">
        <f>VLOOKUP($H356,'[1]Unit factor_selected'!$F$3:$AC$346,'[1]Unit factor_selected'!W$1,FALSE)</f>
        <v>6.5647814770052701E-2</v>
      </c>
      <c r="BF356" s="94">
        <f>VLOOKUP($H356,'[1]Unit factor_selected'!$F$3:$AC$346,'[1]Unit factor_selected'!X$1,FALSE)</f>
        <v>3.24305387481245E-3</v>
      </c>
      <c r="BG356" s="94">
        <f>VLOOKUP($H356,'[1]Unit factor_selected'!$F$3:$AC$346,'[1]Unit factor_selected'!Y$1,FALSE)</f>
        <v>3.3951211453364999E-3</v>
      </c>
      <c r="BH356" s="94">
        <f>VLOOKUP($H356,'[1]Unit factor_selected'!$F$3:$AC$346,'[1]Unit factor_selected'!Z$1,FALSE)</f>
        <v>4.7120904771295899E-7</v>
      </c>
      <c r="BI356" s="94">
        <f>VLOOKUP($H356,'[1]Unit factor_selected'!$F$3:$AC$346,'[1]Unit factor_selected'!AA$1,FALSE)</f>
        <v>1.42398589123318E-2</v>
      </c>
      <c r="BJ356" s="95">
        <f>VLOOKUP($H356,'[1]Unit factor_selected'!$F$3:$AC$346,'[1]Unit factor_selected'!AB$1,FALSE)</f>
        <v>132.508065054231</v>
      </c>
      <c r="BK356" s="96">
        <f>VLOOKUP($H356,'[1]Unit factor_selected'!$F$3:$AC$346,'[1]Unit factor_selected'!AC$1,FALSE)</f>
        <v>1.50171002256753E-2</v>
      </c>
    </row>
    <row r="357" spans="2:63" x14ac:dyDescent="0.2">
      <c r="B357" s="319"/>
      <c r="C357" s="121"/>
      <c r="D357" s="39" t="str">
        <f>'[1]EV proj_BAU'!K100</f>
        <v>BMS (kg)</v>
      </c>
      <c r="E357" s="307" t="str">
        <f>'[1]Unit factor_selected'!C11</f>
        <v>BMS-integrated circuit</v>
      </c>
      <c r="F357" s="321" t="str">
        <f>'[1]Unit factor_selected'!D11</f>
        <v>market for integrated circuit, logic type | integrated circuit, logic type | Cutoff</v>
      </c>
      <c r="G357" s="43" t="str">
        <f>'[1]Unit factor_selected'!E11</f>
        <v>GLO</v>
      </c>
      <c r="H357" s="124" t="str">
        <f>'[1]Unit factor_selected'!F11</f>
        <v>33474b84-6787-3f02-afdc-5cb123ab2295</v>
      </c>
      <c r="I357" s="45">
        <v>1</v>
      </c>
      <c r="J357" s="45">
        <f t="shared" si="186"/>
        <v>1</v>
      </c>
      <c r="K357" s="169">
        <f>'[1]EV proj_BAU'!R$100*10%</f>
        <v>0.36000000000000004</v>
      </c>
      <c r="L357" s="100">
        <f>'[1]EV proj_BAU'!S$100*10%</f>
        <v>0.36000000000000004</v>
      </c>
      <c r="M357" s="100">
        <f>'[1]EV proj_BAU'!T$100*10%</f>
        <v>0.36000000000000004</v>
      </c>
      <c r="N357" s="100">
        <f>'[1]EV proj_BAU'!U$100*10%</f>
        <v>0.31000000000000005</v>
      </c>
      <c r="O357" s="100">
        <f>'[1]EV proj_BAU'!V$100*10%</f>
        <v>0.36000000000000004</v>
      </c>
      <c r="P357" s="100">
        <f>'[1]EV proj_BAU'!W$100*10%</f>
        <v>0.36000000000000004</v>
      </c>
      <c r="Q357" s="100">
        <f>'[1]EV proj_BAU'!AF$101*10%</f>
        <v>0.4</v>
      </c>
      <c r="R357" s="100">
        <f>'[1]EV proj_BAU'!AJ$100*10%</f>
        <v>0.4</v>
      </c>
      <c r="S357" s="100">
        <f>'[1]EV proj_BAU'!X$100*10%</f>
        <v>0.36000000000000004</v>
      </c>
      <c r="T357" s="100">
        <f>'[1]EV proj_BAU'!Y$100*10%</f>
        <v>0.36000000000000004</v>
      </c>
      <c r="U357" s="100">
        <f>'[1]EV proj_BAU'!Z$100*10%</f>
        <v>0.36000000000000004</v>
      </c>
      <c r="V357" s="100">
        <f>'[1]EV proj_BAU'!AA$100*10%</f>
        <v>0.31000000000000005</v>
      </c>
      <c r="W357" s="100">
        <f>'[1]EV proj_BAU'!AB$100*10%</f>
        <v>0.36000000000000004</v>
      </c>
      <c r="X357" s="100">
        <f>'[1]EV proj_BAU'!AC$100*10%</f>
        <v>0.36000000000000004</v>
      </c>
      <c r="Y357" s="100">
        <f>'[1]EV proj_BAU'!AG$101*10%</f>
        <v>0.4</v>
      </c>
      <c r="Z357" s="157">
        <f>'[1]EV proj_BAU'!AK$100*10%</f>
        <v>0.4</v>
      </c>
      <c r="AA357" s="162">
        <f t="shared" si="188"/>
        <v>0.36000000000000004</v>
      </c>
      <c r="AB357" s="53">
        <f t="shared" si="188"/>
        <v>0.36000000000000004</v>
      </c>
      <c r="AC357" s="53">
        <f t="shared" si="188"/>
        <v>0.36000000000000004</v>
      </c>
      <c r="AD357" s="53">
        <f t="shared" si="188"/>
        <v>0.31000000000000005</v>
      </c>
      <c r="AE357" s="53">
        <f t="shared" si="188"/>
        <v>0.36000000000000004</v>
      </c>
      <c r="AF357" s="53">
        <f t="shared" si="188"/>
        <v>0.36000000000000004</v>
      </c>
      <c r="AG357" s="53">
        <f t="shared" si="188"/>
        <v>0.4</v>
      </c>
      <c r="AH357" s="53">
        <f t="shared" si="188"/>
        <v>0.4</v>
      </c>
      <c r="AI357" s="53">
        <f t="shared" si="188"/>
        <v>0.36000000000000004</v>
      </c>
      <c r="AJ357" s="53">
        <f t="shared" si="188"/>
        <v>0.36000000000000004</v>
      </c>
      <c r="AK357" s="53">
        <f t="shared" si="188"/>
        <v>0.36000000000000004</v>
      </c>
      <c r="AL357" s="53">
        <f t="shared" si="188"/>
        <v>0.31000000000000005</v>
      </c>
      <c r="AM357" s="53">
        <f t="shared" si="188"/>
        <v>0.36000000000000004</v>
      </c>
      <c r="AN357" s="53">
        <f t="shared" si="188"/>
        <v>0.36000000000000004</v>
      </c>
      <c r="AO357" s="53">
        <f t="shared" si="188"/>
        <v>0.4</v>
      </c>
      <c r="AP357" s="130">
        <f t="shared" si="188"/>
        <v>0.4</v>
      </c>
      <c r="AQ357" s="55" t="str">
        <f>VLOOKUP($H357,'[1]Unit factor_selected'!$F$3:$AC$346,'[1]Unit factor_selected'!H$1,FALSE)</f>
        <v>kg</v>
      </c>
      <c r="AR357" s="56">
        <f>VLOOKUP($H357,'[1]Unit factor_selected'!$F$3:$AC$346,'[1]Unit factor_selected'!J$1,FALSE)</f>
        <v>1347.0120907674</v>
      </c>
      <c r="AS357" s="57">
        <f>VLOOKUP($H357,'[1]Unit factor_selected'!$F$3:$AC$346,'[1]Unit factor_selected'!K$1,FALSE)</f>
        <v>22565.510617739801</v>
      </c>
      <c r="AT357" s="58">
        <f>VLOOKUP($H357,'[1]Unit factor_selected'!$F$3:$AC$346,'[1]Unit factor_selected'!L$1,FALSE)</f>
        <v>3.0246071863382502</v>
      </c>
      <c r="AU357" s="59">
        <f>VLOOKUP($H357,'[1]Unit factor_selected'!$F$3:$AC$346,'[1]Unit factor_selected'!M$1,FALSE)</f>
        <v>364.56338646925201</v>
      </c>
      <c r="AV357" s="58">
        <f>VLOOKUP($H357,'[1]Unit factor_selected'!$F$3:$AC$346,'[1]Unit factor_selected'!N$1,FALSE)</f>
        <v>1140.99200810713</v>
      </c>
      <c r="AW357" s="58">
        <f>VLOOKUP($H357,'[1]Unit factor_selected'!$F$3:$AC$346,'[1]Unit factor_selected'!O$1,FALSE)</f>
        <v>2.3098055713610002</v>
      </c>
      <c r="AX357" s="59">
        <f>VLOOKUP($H357,'[1]Unit factor_selected'!$F$3:$AC$346,'[1]Unit factor_selected'!P$1,FALSE)</f>
        <v>1370.44513501817</v>
      </c>
      <c r="AY357" s="58">
        <f>VLOOKUP($H357,'[1]Unit factor_selected'!$F$3:$AC$346,'[1]Unit factor_selected'!Q$1,FALSE)</f>
        <v>105.339401063534</v>
      </c>
      <c r="AZ357" s="59">
        <f>VLOOKUP($H357,'[1]Unit factor_selected'!$F$3:$AC$346,'[1]Unit factor_selected'!R$1,FALSE)</f>
        <v>17786.376818704801</v>
      </c>
      <c r="BA357" s="58">
        <f>VLOOKUP($H357,'[1]Unit factor_selected'!$F$3:$AC$346,'[1]Unit factor_selected'!S$1,FALSE)</f>
        <v>176.44519112232501</v>
      </c>
      <c r="BB357" s="58">
        <f>VLOOKUP($H357,'[1]Unit factor_selected'!$F$3:$AC$346,'[1]Unit factor_selected'!T$1,FALSE)</f>
        <v>26.791686567790801</v>
      </c>
      <c r="BC357" s="58">
        <f>VLOOKUP($H357,'[1]Unit factor_selected'!$F$3:$AC$346,'[1]Unit factor_selected'!U$1,FALSE)</f>
        <v>1505.1154312794999</v>
      </c>
      <c r="BD357" s="58">
        <f>VLOOKUP($H357,'[1]Unit factor_selected'!$F$3:$AC$346,'[1]Unit factor_selected'!V$1,FALSE)</f>
        <v>8.1381598930311994E-2</v>
      </c>
      <c r="BE357" s="58">
        <f>VLOOKUP($H357,'[1]Unit factor_selected'!$F$3:$AC$346,'[1]Unit factor_selected'!W$1,FALSE)</f>
        <v>58.347205459351699</v>
      </c>
      <c r="BF357" s="58">
        <f>VLOOKUP($H357,'[1]Unit factor_selected'!$F$3:$AC$346,'[1]Unit factor_selected'!X$1,FALSE)</f>
        <v>4.3538523476705002</v>
      </c>
      <c r="BG357" s="58">
        <f>VLOOKUP($H357,'[1]Unit factor_selected'!$F$3:$AC$346,'[1]Unit factor_selected'!Y$1,FALSE)</f>
        <v>4.4204093334601096</v>
      </c>
      <c r="BH357" s="58">
        <f>VLOOKUP($H357,'[1]Unit factor_selected'!$F$3:$AC$346,'[1]Unit factor_selected'!Z$1,FALSE)</f>
        <v>8.1101691870653903E-4</v>
      </c>
      <c r="BI357" s="58">
        <f>VLOOKUP($H357,'[1]Unit factor_selected'!$F$3:$AC$346,'[1]Unit factor_selected'!AA$1,FALSE)</f>
        <v>5.5029829899571796</v>
      </c>
      <c r="BJ357" s="59">
        <f>VLOOKUP($H357,'[1]Unit factor_selected'!$F$3:$AC$346,'[1]Unit factor_selected'!AB$1,FALSE)</f>
        <v>4401.0397825830096</v>
      </c>
      <c r="BK357" s="60">
        <f>VLOOKUP($H357,'[1]Unit factor_selected'!$F$3:$AC$346,'[1]Unit factor_selected'!AC$1,FALSE)</f>
        <v>14.4547021058663</v>
      </c>
    </row>
    <row r="358" spans="2:63" x14ac:dyDescent="0.2">
      <c r="B358" s="319"/>
      <c r="C358" s="121"/>
      <c r="D358" s="61"/>
      <c r="E358" s="230" t="s">
        <v>52</v>
      </c>
      <c r="F358" s="322" t="str">
        <f>F319</f>
        <v>Cu production</v>
      </c>
      <c r="G358" s="64" t="str">
        <f>G319</f>
        <v>GLO</v>
      </c>
      <c r="H358" s="10"/>
      <c r="I358" s="65">
        <v>1</v>
      </c>
      <c r="J358" s="65">
        <f t="shared" si="186"/>
        <v>1</v>
      </c>
      <c r="K358" s="206">
        <f>'[1]EV proj_BAU'!R$100*50%</f>
        <v>1.8</v>
      </c>
      <c r="L358" s="104">
        <f>'[1]EV proj_BAU'!S$100*50%</f>
        <v>1.8</v>
      </c>
      <c r="M358" s="104">
        <f>'[1]EV proj_BAU'!T$100*50%</f>
        <v>1.8</v>
      </c>
      <c r="N358" s="104">
        <f>'[1]EV proj_BAU'!U$100*50%</f>
        <v>1.55</v>
      </c>
      <c r="O358" s="104">
        <f>'[1]EV proj_BAU'!V$100*50%</f>
        <v>1.8</v>
      </c>
      <c r="P358" s="104">
        <f>'[1]EV proj_BAU'!W$100*50%</f>
        <v>1.8</v>
      </c>
      <c r="Q358" s="104">
        <f>'[1]EV proj_BAU'!AF$101*50%</f>
        <v>2</v>
      </c>
      <c r="R358" s="104">
        <f>'[1]EV proj_BAU'!AJ$100*50%</f>
        <v>2</v>
      </c>
      <c r="S358" s="104">
        <f>'[1]EV proj_BAU'!X$100*50%</f>
        <v>1.8</v>
      </c>
      <c r="T358" s="104">
        <f>'[1]EV proj_BAU'!Y$100*50%</f>
        <v>1.8</v>
      </c>
      <c r="U358" s="104">
        <f>'[1]EV proj_BAU'!Z$100*50%</f>
        <v>1.8</v>
      </c>
      <c r="V358" s="104">
        <f>'[1]EV proj_BAU'!AA$100*50%</f>
        <v>1.55</v>
      </c>
      <c r="W358" s="104">
        <f>'[1]EV proj_BAU'!AB$100*50%</f>
        <v>1.8</v>
      </c>
      <c r="X358" s="104">
        <f>'[1]EV proj_BAU'!AC$100*50%</f>
        <v>1.8</v>
      </c>
      <c r="Y358" s="104">
        <f>'[1]EV proj_BAU'!AG$101*50%</f>
        <v>2</v>
      </c>
      <c r="Z358" s="158">
        <f>'[1]EV proj_BAU'!AK$100*50%</f>
        <v>2</v>
      </c>
      <c r="AA358" s="165">
        <f t="shared" ref="AA358:AP409" si="235">$I358*K358</f>
        <v>1.8</v>
      </c>
      <c r="AB358" s="73">
        <f t="shared" si="235"/>
        <v>1.8</v>
      </c>
      <c r="AC358" s="73">
        <f t="shared" si="235"/>
        <v>1.8</v>
      </c>
      <c r="AD358" s="73">
        <f t="shared" si="235"/>
        <v>1.55</v>
      </c>
      <c r="AE358" s="73">
        <f t="shared" si="235"/>
        <v>1.8</v>
      </c>
      <c r="AF358" s="73">
        <f t="shared" si="235"/>
        <v>1.8</v>
      </c>
      <c r="AG358" s="73">
        <f t="shared" si="235"/>
        <v>2</v>
      </c>
      <c r="AH358" s="73">
        <f t="shared" si="235"/>
        <v>2</v>
      </c>
      <c r="AI358" s="73">
        <f t="shared" si="235"/>
        <v>1.8</v>
      </c>
      <c r="AJ358" s="73">
        <f t="shared" si="235"/>
        <v>1.8</v>
      </c>
      <c r="AK358" s="73">
        <f t="shared" si="235"/>
        <v>1.8</v>
      </c>
      <c r="AL358" s="73">
        <f t="shared" si="235"/>
        <v>1.55</v>
      </c>
      <c r="AM358" s="73">
        <f t="shared" si="235"/>
        <v>1.8</v>
      </c>
      <c r="AN358" s="73">
        <f t="shared" si="235"/>
        <v>1.8</v>
      </c>
      <c r="AO358" s="73">
        <f t="shared" si="235"/>
        <v>2</v>
      </c>
      <c r="AP358" s="140">
        <f t="shared" si="235"/>
        <v>2</v>
      </c>
      <c r="AQ358" s="75" t="s">
        <v>24</v>
      </c>
      <c r="AR358" s="76">
        <f>AR344</f>
        <v>6.3772669830442377</v>
      </c>
      <c r="AS358" s="6">
        <f t="shared" ref="AS358:BK358" si="236">AS344</f>
        <v>111.85834761246753</v>
      </c>
      <c r="AT358" s="7">
        <f t="shared" si="236"/>
        <v>0.11725886959378365</v>
      </c>
      <c r="AU358" s="5">
        <f t="shared" si="236"/>
        <v>1.6545626357090149</v>
      </c>
      <c r="AV358" s="7">
        <f t="shared" si="236"/>
        <v>39.615817416563992</v>
      </c>
      <c r="AW358" s="7">
        <f t="shared" si="236"/>
        <v>4.7388853417981894E-2</v>
      </c>
      <c r="AX358" s="5">
        <f t="shared" si="236"/>
        <v>6.4840520412552198</v>
      </c>
      <c r="AY358" s="7">
        <f t="shared" si="236"/>
        <v>4.2185444297711294</v>
      </c>
      <c r="AZ358" s="5">
        <f t="shared" si="236"/>
        <v>584.94420074898608</v>
      </c>
      <c r="BA358" s="7">
        <f t="shared" si="236"/>
        <v>0.58951785107206578</v>
      </c>
      <c r="BB358" s="7">
        <f t="shared" si="236"/>
        <v>-0.71596720712841722</v>
      </c>
      <c r="BC358" s="7">
        <f t="shared" si="236"/>
        <v>50.663350212002719</v>
      </c>
      <c r="BD358" s="7">
        <f t="shared" si="236"/>
        <v>7.7506703211202262E-4</v>
      </c>
      <c r="BE358" s="7">
        <f t="shared" si="236"/>
        <v>1.7440299539350295</v>
      </c>
      <c r="BF358" s="7">
        <f t="shared" si="236"/>
        <v>6.5625184204478937E-2</v>
      </c>
      <c r="BG358" s="7">
        <f t="shared" si="236"/>
        <v>6.6833801271513574E-2</v>
      </c>
      <c r="BH358" s="7">
        <f t="shared" si="236"/>
        <v>8.9372408368761472E-6</v>
      </c>
      <c r="BI358" s="7">
        <f t="shared" si="236"/>
        <v>0.35660600908951096</v>
      </c>
      <c r="BJ358" s="5">
        <f t="shared" si="236"/>
        <v>3587.9399003550075</v>
      </c>
      <c r="BK358" s="77">
        <f t="shared" si="236"/>
        <v>0.21713826329036548</v>
      </c>
    </row>
    <row r="359" spans="2:63" x14ac:dyDescent="0.2">
      <c r="B359" s="319"/>
      <c r="C359" s="121"/>
      <c r="D359" s="61"/>
      <c r="E359" s="230" t="str">
        <f>'[1]Unit factor_selected'!C12</f>
        <v>BMS-chromium steel 18/8</v>
      </c>
      <c r="F359" s="322" t="str">
        <f>'[1]Unit factor_selected'!D12</f>
        <v>market for steel, chromium steel 18/8, hot rolled | steel, chromium steel 18/8, hot rolled | Cutoff</v>
      </c>
      <c r="G359" s="64" t="str">
        <f>'[1]Unit factor_selected'!E12</f>
        <v>GLO</v>
      </c>
      <c r="H359" s="10" t="str">
        <f>'[1]Unit factor_selected'!F12</f>
        <v>52ff62b8-76c0-3eaa-ab82-69f928c906dc</v>
      </c>
      <c r="I359" s="65">
        <v>1</v>
      </c>
      <c r="J359" s="65">
        <f t="shared" si="186"/>
        <v>1</v>
      </c>
      <c r="K359" s="206">
        <f>'[1]EV proj_BAU'!R$100*40%</f>
        <v>1.4400000000000002</v>
      </c>
      <c r="L359" s="104">
        <f>'[1]EV proj_BAU'!S$100*40%</f>
        <v>1.4400000000000002</v>
      </c>
      <c r="M359" s="104">
        <f>'[1]EV proj_BAU'!T$100*40%</f>
        <v>1.4400000000000002</v>
      </c>
      <c r="N359" s="104">
        <f>'[1]EV proj_BAU'!U$100*40%</f>
        <v>1.2400000000000002</v>
      </c>
      <c r="O359" s="104">
        <f>'[1]EV proj_BAU'!V$100*40%</f>
        <v>1.4400000000000002</v>
      </c>
      <c r="P359" s="104">
        <f>'[1]EV proj_BAU'!W$100*40%</f>
        <v>1.4400000000000002</v>
      </c>
      <c r="Q359" s="104">
        <f>'[1]EV proj_BAU'!AF$101*40%</f>
        <v>1.6</v>
      </c>
      <c r="R359" s="104">
        <f>'[1]EV proj_BAU'!AJ$100*40%</f>
        <v>1.6</v>
      </c>
      <c r="S359" s="104">
        <f>'[1]EV proj_BAU'!X$100*40%</f>
        <v>1.4400000000000002</v>
      </c>
      <c r="T359" s="104">
        <f>'[1]EV proj_BAU'!Y$100*40%</f>
        <v>1.4400000000000002</v>
      </c>
      <c r="U359" s="104">
        <f>'[1]EV proj_BAU'!Z$100*40%</f>
        <v>1.4400000000000002</v>
      </c>
      <c r="V359" s="104">
        <f>'[1]EV proj_BAU'!AA$100*40%</f>
        <v>1.2400000000000002</v>
      </c>
      <c r="W359" s="104">
        <f>'[1]EV proj_BAU'!AB$100*40%</f>
        <v>1.4400000000000002</v>
      </c>
      <c r="X359" s="104">
        <f>'[1]EV proj_BAU'!AC$100*40%</f>
        <v>1.4400000000000002</v>
      </c>
      <c r="Y359" s="104">
        <f>'[1]EV proj_BAU'!AG$101*40%</f>
        <v>1.6</v>
      </c>
      <c r="Z359" s="158">
        <f>'[1]EV proj_BAU'!AK$100*40%</f>
        <v>1.6</v>
      </c>
      <c r="AA359" s="165">
        <f t="shared" si="235"/>
        <v>1.4400000000000002</v>
      </c>
      <c r="AB359" s="73">
        <f t="shared" si="235"/>
        <v>1.4400000000000002</v>
      </c>
      <c r="AC359" s="73">
        <f t="shared" si="235"/>
        <v>1.4400000000000002</v>
      </c>
      <c r="AD359" s="73">
        <f t="shared" si="235"/>
        <v>1.2400000000000002</v>
      </c>
      <c r="AE359" s="73">
        <f t="shared" si="235"/>
        <v>1.4400000000000002</v>
      </c>
      <c r="AF359" s="73">
        <f t="shared" si="235"/>
        <v>1.4400000000000002</v>
      </c>
      <c r="AG359" s="73">
        <f t="shared" si="235"/>
        <v>1.6</v>
      </c>
      <c r="AH359" s="73">
        <f t="shared" si="235"/>
        <v>1.6</v>
      </c>
      <c r="AI359" s="73">
        <f t="shared" si="235"/>
        <v>1.4400000000000002</v>
      </c>
      <c r="AJ359" s="73">
        <f t="shared" si="235"/>
        <v>1.4400000000000002</v>
      </c>
      <c r="AK359" s="73">
        <f t="shared" si="235"/>
        <v>1.4400000000000002</v>
      </c>
      <c r="AL359" s="73">
        <f t="shared" si="235"/>
        <v>1.2400000000000002</v>
      </c>
      <c r="AM359" s="73">
        <f t="shared" si="235"/>
        <v>1.4400000000000002</v>
      </c>
      <c r="AN359" s="73">
        <f t="shared" si="235"/>
        <v>1.4400000000000002</v>
      </c>
      <c r="AO359" s="73">
        <f t="shared" si="235"/>
        <v>1.6</v>
      </c>
      <c r="AP359" s="140">
        <f t="shared" si="235"/>
        <v>1.6</v>
      </c>
      <c r="AQ359" s="75" t="str">
        <f>VLOOKUP($H359,'[1]Unit factor_selected'!$F$3:$AC$346,'[1]Unit factor_selected'!H$1,FALSE)</f>
        <v>kg</v>
      </c>
      <c r="AR359" s="76">
        <f>VLOOKUP($H359,'[1]Unit factor_selected'!$F$3:$AC$346,'[1]Unit factor_selected'!J$1,FALSE)</f>
        <v>4.8071508432884302</v>
      </c>
      <c r="AS359" s="6">
        <f>VLOOKUP($H359,'[1]Unit factor_selected'!$F$3:$AC$346,'[1]Unit factor_selected'!K$1,FALSE)</f>
        <v>73.540498756962705</v>
      </c>
      <c r="AT359" s="7">
        <f>VLOOKUP($H359,'[1]Unit factor_selected'!$F$3:$AC$346,'[1]Unit factor_selected'!L$1,FALSE)</f>
        <v>1.7805838586833499E-2</v>
      </c>
      <c r="AU359" s="5">
        <f>VLOOKUP($H359,'[1]Unit factor_selected'!$F$3:$AC$346,'[1]Unit factor_selected'!M$1,FALSE)</f>
        <v>1.1817273928972001</v>
      </c>
      <c r="AV359" s="7">
        <f>VLOOKUP($H359,'[1]Unit factor_selected'!$F$3:$AC$346,'[1]Unit factor_selected'!N$1,FALSE)</f>
        <v>0.44162190320706801</v>
      </c>
      <c r="AW359" s="7">
        <f>VLOOKUP($H359,'[1]Unit factor_selected'!$F$3:$AC$346,'[1]Unit factor_selected'!O$1,FALSE)</f>
        <v>1.59436637325299E-3</v>
      </c>
      <c r="AX359" s="5">
        <f>VLOOKUP($H359,'[1]Unit factor_selected'!$F$3:$AC$346,'[1]Unit factor_selected'!P$1,FALSE)</f>
        <v>4.8817538680278698</v>
      </c>
      <c r="AY359" s="7">
        <f>VLOOKUP($H359,'[1]Unit factor_selected'!$F$3:$AC$346,'[1]Unit factor_selected'!Q$1,FALSE)</f>
        <v>8.6383193785094807</v>
      </c>
      <c r="AZ359" s="5">
        <f>VLOOKUP($H359,'[1]Unit factor_selected'!$F$3:$AC$346,'[1]Unit factor_selected'!R$1,FALSE)</f>
        <v>7.1029671300054797</v>
      </c>
      <c r="BA359" s="7">
        <f>VLOOKUP($H359,'[1]Unit factor_selected'!$F$3:$AC$346,'[1]Unit factor_selected'!S$1,FALSE)</f>
        <v>0.299159351643209</v>
      </c>
      <c r="BB359" s="7">
        <f>VLOOKUP($H359,'[1]Unit factor_selected'!$F$3:$AC$346,'[1]Unit factor_selected'!T$1,FALSE)</f>
        <v>0.11176647504762501</v>
      </c>
      <c r="BC359" s="7">
        <f>VLOOKUP($H359,'[1]Unit factor_selected'!$F$3:$AC$346,'[1]Unit factor_selected'!U$1,FALSE)</f>
        <v>0.64593672060123497</v>
      </c>
      <c r="BD359" s="7">
        <f>VLOOKUP($H359,'[1]Unit factor_selected'!$F$3:$AC$346,'[1]Unit factor_selected'!V$1,FALSE)</f>
        <v>1.3537034511624201E-4</v>
      </c>
      <c r="BE359" s="7">
        <f>VLOOKUP($H359,'[1]Unit factor_selected'!$F$3:$AC$346,'[1]Unit factor_selected'!W$1,FALSE)</f>
        <v>0.47217095639481199</v>
      </c>
      <c r="BF359" s="7">
        <f>VLOOKUP($H359,'[1]Unit factor_selected'!$F$3:$AC$346,'[1]Unit factor_selected'!X$1,FALSE)</f>
        <v>1.1544561192465099E-2</v>
      </c>
      <c r="BG359" s="7">
        <f>VLOOKUP($H359,'[1]Unit factor_selected'!$F$3:$AC$346,'[1]Unit factor_selected'!Y$1,FALSE)</f>
        <v>1.19538948151046E-2</v>
      </c>
      <c r="BH359" s="7">
        <f>VLOOKUP($H359,'[1]Unit factor_selected'!$F$3:$AC$346,'[1]Unit factor_selected'!Z$1,FALSE)</f>
        <v>1.5239200808818999E-6</v>
      </c>
      <c r="BI359" s="7">
        <f>VLOOKUP($H359,'[1]Unit factor_selected'!$F$3:$AC$346,'[1]Unit factor_selected'!AA$1,FALSE)</f>
        <v>1.79938317914239E-2</v>
      </c>
      <c r="BJ359" s="5">
        <f>VLOOKUP($H359,'[1]Unit factor_selected'!$F$3:$AC$346,'[1]Unit factor_selected'!AB$1,FALSE)</f>
        <v>159.54026416044999</v>
      </c>
      <c r="BK359" s="77">
        <f>VLOOKUP($H359,'[1]Unit factor_selected'!$F$3:$AC$346,'[1]Unit factor_selected'!AC$1,FALSE)</f>
        <v>5.2284483411487503E-2</v>
      </c>
    </row>
    <row r="360" spans="2:63" x14ac:dyDescent="0.2">
      <c r="B360" s="319"/>
      <c r="C360" s="121"/>
      <c r="D360" s="61"/>
      <c r="E360" s="230" t="str">
        <f>E356</f>
        <v>wire drawing, Cu</v>
      </c>
      <c r="F360" s="102" t="str">
        <f t="shared" ref="F360:H360" si="237">F356</f>
        <v>market for wire drawing, copper | wire drawing, copper | Cutoff</v>
      </c>
      <c r="G360" s="64" t="str">
        <f t="shared" si="237"/>
        <v>GLO</v>
      </c>
      <c r="H360" s="3" t="str">
        <f t="shared" si="237"/>
        <v>8b87e972-361d-3f04-a599-7463aa97b028</v>
      </c>
      <c r="I360" s="65">
        <v>1</v>
      </c>
      <c r="J360" s="65">
        <f t="shared" si="186"/>
        <v>1</v>
      </c>
      <c r="K360" s="206">
        <f>K357</f>
        <v>0.36000000000000004</v>
      </c>
      <c r="L360" s="104">
        <f>L357</f>
        <v>0.36000000000000004</v>
      </c>
      <c r="M360" s="104">
        <f t="shared" ref="M360:Z360" si="238">M357</f>
        <v>0.36000000000000004</v>
      </c>
      <c r="N360" s="104">
        <f t="shared" si="238"/>
        <v>0.31000000000000005</v>
      </c>
      <c r="O360" s="104">
        <f t="shared" si="238"/>
        <v>0.36000000000000004</v>
      </c>
      <c r="P360" s="104">
        <f t="shared" si="238"/>
        <v>0.36000000000000004</v>
      </c>
      <c r="Q360" s="104">
        <f t="shared" si="238"/>
        <v>0.4</v>
      </c>
      <c r="R360" s="104">
        <f t="shared" si="238"/>
        <v>0.4</v>
      </c>
      <c r="S360" s="104">
        <f t="shared" si="238"/>
        <v>0.36000000000000004</v>
      </c>
      <c r="T360" s="104">
        <f t="shared" si="238"/>
        <v>0.36000000000000004</v>
      </c>
      <c r="U360" s="104">
        <f t="shared" si="238"/>
        <v>0.36000000000000004</v>
      </c>
      <c r="V360" s="104">
        <f t="shared" si="238"/>
        <v>0.31000000000000005</v>
      </c>
      <c r="W360" s="104">
        <f t="shared" si="238"/>
        <v>0.36000000000000004</v>
      </c>
      <c r="X360" s="104">
        <f t="shared" si="238"/>
        <v>0.36000000000000004</v>
      </c>
      <c r="Y360" s="104">
        <f t="shared" si="238"/>
        <v>0.4</v>
      </c>
      <c r="Z360" s="158">
        <f t="shared" si="238"/>
        <v>0.4</v>
      </c>
      <c r="AA360" s="165">
        <f t="shared" si="235"/>
        <v>0.36000000000000004</v>
      </c>
      <c r="AB360" s="73">
        <f t="shared" si="235"/>
        <v>0.36000000000000004</v>
      </c>
      <c r="AC360" s="73">
        <f t="shared" si="235"/>
        <v>0.36000000000000004</v>
      </c>
      <c r="AD360" s="73">
        <f t="shared" si="235"/>
        <v>0.31000000000000005</v>
      </c>
      <c r="AE360" s="73">
        <f t="shared" si="235"/>
        <v>0.36000000000000004</v>
      </c>
      <c r="AF360" s="73">
        <f t="shared" si="235"/>
        <v>0.36000000000000004</v>
      </c>
      <c r="AG360" s="73">
        <f t="shared" si="235"/>
        <v>0.4</v>
      </c>
      <c r="AH360" s="73">
        <f t="shared" si="235"/>
        <v>0.4</v>
      </c>
      <c r="AI360" s="73">
        <f t="shared" si="235"/>
        <v>0.36000000000000004</v>
      </c>
      <c r="AJ360" s="73">
        <f t="shared" si="235"/>
        <v>0.36000000000000004</v>
      </c>
      <c r="AK360" s="73">
        <f t="shared" si="235"/>
        <v>0.36000000000000004</v>
      </c>
      <c r="AL360" s="73">
        <f t="shared" si="235"/>
        <v>0.31000000000000005</v>
      </c>
      <c r="AM360" s="73">
        <f t="shared" si="235"/>
        <v>0.36000000000000004</v>
      </c>
      <c r="AN360" s="73">
        <f t="shared" si="235"/>
        <v>0.36000000000000004</v>
      </c>
      <c r="AO360" s="73">
        <f t="shared" si="235"/>
        <v>0.4</v>
      </c>
      <c r="AP360" s="140">
        <f t="shared" si="235"/>
        <v>0.4</v>
      </c>
      <c r="AQ360" s="75" t="str">
        <f>VLOOKUP($H360,'[1]Unit factor_selected'!$F$3:$AC$346,'[1]Unit factor_selected'!H$1,FALSE)</f>
        <v>kg</v>
      </c>
      <c r="AR360" s="76">
        <f>VLOOKUP($H360,'[1]Unit factor_selected'!$F$3:$AC$346,'[1]Unit factor_selected'!J$1,FALSE)</f>
        <v>0.61442005306894698</v>
      </c>
      <c r="AS360" s="6">
        <f>VLOOKUP($H360,'[1]Unit factor_selected'!$F$3:$AC$346,'[1]Unit factor_selected'!K$1,FALSE)</f>
        <v>10.6521184153618</v>
      </c>
      <c r="AT360" s="7">
        <f>VLOOKUP($H360,'[1]Unit factor_selected'!$F$3:$AC$346,'[1]Unit factor_selected'!L$1,FALSE)</f>
        <v>4.95836655108234E-3</v>
      </c>
      <c r="AU360" s="5">
        <f>VLOOKUP($H360,'[1]Unit factor_selected'!$F$3:$AC$346,'[1]Unit factor_selected'!M$1,FALSE)</f>
        <v>0.163305782499366</v>
      </c>
      <c r="AV360" s="7">
        <f>VLOOKUP($H360,'[1]Unit factor_selected'!$F$3:$AC$346,'[1]Unit factor_selected'!N$1,FALSE)</f>
        <v>1.4579528224171101</v>
      </c>
      <c r="AW360" s="7">
        <f>VLOOKUP($H360,'[1]Unit factor_selected'!$F$3:$AC$346,'[1]Unit factor_selected'!O$1,FALSE)</f>
        <v>1.8663171965840699E-3</v>
      </c>
      <c r="AX360" s="5">
        <f>VLOOKUP($H360,'[1]Unit factor_selected'!$F$3:$AC$346,'[1]Unit factor_selected'!P$1,FALSE)</f>
        <v>0.62716585468762298</v>
      </c>
      <c r="AY360" s="7">
        <f>VLOOKUP($H360,'[1]Unit factor_selected'!$F$3:$AC$346,'[1]Unit factor_selected'!Q$1,FALSE)</f>
        <v>0.17138765364362299</v>
      </c>
      <c r="AZ360" s="5">
        <f>VLOOKUP($H360,'[1]Unit factor_selected'!$F$3:$AC$346,'[1]Unit factor_selected'!R$1,FALSE)</f>
        <v>21.826202280233801</v>
      </c>
      <c r="BA360" s="7">
        <f>VLOOKUP($H360,'[1]Unit factor_selected'!$F$3:$AC$346,'[1]Unit factor_selected'!S$1,FALSE)</f>
        <v>7.5163966145044198E-2</v>
      </c>
      <c r="BB360" s="7">
        <f>VLOOKUP($H360,'[1]Unit factor_selected'!$F$3:$AC$346,'[1]Unit factor_selected'!T$1,FALSE)</f>
        <v>-1.8371461161165701E-2</v>
      </c>
      <c r="BC360" s="7">
        <f>VLOOKUP($H360,'[1]Unit factor_selected'!$F$3:$AC$346,'[1]Unit factor_selected'!U$1,FALSE)</f>
        <v>1.86620347730887</v>
      </c>
      <c r="BD360" s="7">
        <f>VLOOKUP($H360,'[1]Unit factor_selected'!$F$3:$AC$346,'[1]Unit factor_selected'!V$1,FALSE)</f>
        <v>5.2414456439178002E-5</v>
      </c>
      <c r="BE360" s="7">
        <f>VLOOKUP($H360,'[1]Unit factor_selected'!$F$3:$AC$346,'[1]Unit factor_selected'!W$1,FALSE)</f>
        <v>6.5647814770052701E-2</v>
      </c>
      <c r="BF360" s="7">
        <f>VLOOKUP($H360,'[1]Unit factor_selected'!$F$3:$AC$346,'[1]Unit factor_selected'!X$1,FALSE)</f>
        <v>3.24305387481245E-3</v>
      </c>
      <c r="BG360" s="7">
        <f>VLOOKUP($H360,'[1]Unit factor_selected'!$F$3:$AC$346,'[1]Unit factor_selected'!Y$1,FALSE)</f>
        <v>3.3951211453364999E-3</v>
      </c>
      <c r="BH360" s="7">
        <f>VLOOKUP($H360,'[1]Unit factor_selected'!$F$3:$AC$346,'[1]Unit factor_selected'!Z$1,FALSE)</f>
        <v>4.7120904771295899E-7</v>
      </c>
      <c r="BI360" s="7">
        <f>VLOOKUP($H360,'[1]Unit factor_selected'!$F$3:$AC$346,'[1]Unit factor_selected'!AA$1,FALSE)</f>
        <v>1.42398589123318E-2</v>
      </c>
      <c r="BJ360" s="5">
        <f>VLOOKUP($H360,'[1]Unit factor_selected'!$F$3:$AC$346,'[1]Unit factor_selected'!AB$1,FALSE)</f>
        <v>132.508065054231</v>
      </c>
      <c r="BK360" s="77">
        <f>VLOOKUP($H360,'[1]Unit factor_selected'!$F$3:$AC$346,'[1]Unit factor_selected'!AC$1,FALSE)</f>
        <v>1.50171002256753E-2</v>
      </c>
    </row>
    <row r="361" spans="2:63" x14ac:dyDescent="0.2">
      <c r="B361" s="319"/>
      <c r="C361" s="121"/>
      <c r="D361" s="78"/>
      <c r="E361" s="231" t="str">
        <f>'[1]Unit factor_selected'!C14</f>
        <v>Sheet rolling, Chromium steel</v>
      </c>
      <c r="F361" s="106" t="str">
        <f>'[1]Unit factor_selected'!D14</f>
        <v>market for sheet rolling, chromium steel | sheet rolling, chromium steel | Cutoff</v>
      </c>
      <c r="G361" s="80" t="str">
        <f>'[1]Unit factor_selected'!E14</f>
        <v>GLO</v>
      </c>
      <c r="H361" s="81" t="str">
        <f>'[1]Unit factor_selected'!F14</f>
        <v>e55780c1-ce65-3587-90da-4ab2156cb410</v>
      </c>
      <c r="I361" s="82">
        <v>1</v>
      </c>
      <c r="J361" s="82">
        <f t="shared" si="186"/>
        <v>1</v>
      </c>
      <c r="K361" s="209">
        <f>K359</f>
        <v>1.4400000000000002</v>
      </c>
      <c r="L361" s="109">
        <f>L359</f>
        <v>1.4400000000000002</v>
      </c>
      <c r="M361" s="109">
        <f t="shared" ref="M361:Z361" si="239">M359</f>
        <v>1.4400000000000002</v>
      </c>
      <c r="N361" s="109">
        <f t="shared" si="239"/>
        <v>1.2400000000000002</v>
      </c>
      <c r="O361" s="109">
        <f t="shared" si="239"/>
        <v>1.4400000000000002</v>
      </c>
      <c r="P361" s="109">
        <f t="shared" si="239"/>
        <v>1.4400000000000002</v>
      </c>
      <c r="Q361" s="109">
        <f t="shared" si="239"/>
        <v>1.6</v>
      </c>
      <c r="R361" s="109">
        <f t="shared" si="239"/>
        <v>1.6</v>
      </c>
      <c r="S361" s="109">
        <f t="shared" si="239"/>
        <v>1.4400000000000002</v>
      </c>
      <c r="T361" s="109">
        <f t="shared" si="239"/>
        <v>1.4400000000000002</v>
      </c>
      <c r="U361" s="109">
        <f t="shared" si="239"/>
        <v>1.4400000000000002</v>
      </c>
      <c r="V361" s="109">
        <f t="shared" si="239"/>
        <v>1.2400000000000002</v>
      </c>
      <c r="W361" s="109">
        <f t="shared" si="239"/>
        <v>1.4400000000000002</v>
      </c>
      <c r="X361" s="109">
        <f t="shared" si="239"/>
        <v>1.4400000000000002</v>
      </c>
      <c r="Y361" s="109">
        <f t="shared" si="239"/>
        <v>1.6</v>
      </c>
      <c r="Z361" s="159">
        <f t="shared" si="239"/>
        <v>1.6</v>
      </c>
      <c r="AA361" s="168">
        <f t="shared" si="235"/>
        <v>1.4400000000000002</v>
      </c>
      <c r="AB361" s="35">
        <f t="shared" si="235"/>
        <v>1.4400000000000002</v>
      </c>
      <c r="AC361" s="35">
        <f t="shared" si="235"/>
        <v>1.4400000000000002</v>
      </c>
      <c r="AD361" s="35">
        <f t="shared" si="235"/>
        <v>1.2400000000000002</v>
      </c>
      <c r="AE361" s="35">
        <f t="shared" si="235"/>
        <v>1.4400000000000002</v>
      </c>
      <c r="AF361" s="35">
        <f t="shared" si="235"/>
        <v>1.4400000000000002</v>
      </c>
      <c r="AG361" s="35">
        <f t="shared" si="235"/>
        <v>1.6</v>
      </c>
      <c r="AH361" s="35">
        <f t="shared" si="235"/>
        <v>1.6</v>
      </c>
      <c r="AI361" s="35">
        <f t="shared" si="235"/>
        <v>1.4400000000000002</v>
      </c>
      <c r="AJ361" s="35">
        <f t="shared" si="235"/>
        <v>1.4400000000000002</v>
      </c>
      <c r="AK361" s="35">
        <f t="shared" si="235"/>
        <v>1.4400000000000002</v>
      </c>
      <c r="AL361" s="35">
        <f t="shared" si="235"/>
        <v>1.2400000000000002</v>
      </c>
      <c r="AM361" s="35">
        <f t="shared" si="235"/>
        <v>1.4400000000000002</v>
      </c>
      <c r="AN361" s="35">
        <f t="shared" si="235"/>
        <v>1.4400000000000002</v>
      </c>
      <c r="AO361" s="35">
        <f t="shared" si="235"/>
        <v>1.6</v>
      </c>
      <c r="AP361" s="153">
        <f t="shared" si="235"/>
        <v>1.6</v>
      </c>
      <c r="AQ361" s="91" t="str">
        <f>VLOOKUP($H361,'[1]Unit factor_selected'!$F$3:$AC$346,'[1]Unit factor_selected'!H$1,FALSE)</f>
        <v>kg</v>
      </c>
      <c r="AR361" s="92">
        <f>VLOOKUP($H361,'[1]Unit factor_selected'!$F$3:$AC$346,'[1]Unit factor_selected'!J$1,FALSE)</f>
        <v>0.545103027461039</v>
      </c>
      <c r="AS361" s="93">
        <f>VLOOKUP($H361,'[1]Unit factor_selected'!$F$3:$AC$346,'[1]Unit factor_selected'!K$1,FALSE)</f>
        <v>9.4776186497566002</v>
      </c>
      <c r="AT361" s="94">
        <f>VLOOKUP($H361,'[1]Unit factor_selected'!$F$3:$AC$346,'[1]Unit factor_selected'!L$1,FALSE)</f>
        <v>1.5124981607738299E-3</v>
      </c>
      <c r="AU361" s="95">
        <f>VLOOKUP($H361,'[1]Unit factor_selected'!$F$3:$AC$346,'[1]Unit factor_selected'!M$1,FALSE)</f>
        <v>0.146966295223388</v>
      </c>
      <c r="AV361" s="94">
        <f>VLOOKUP($H361,'[1]Unit factor_selected'!$F$3:$AC$346,'[1]Unit factor_selected'!N$1,FALSE)</f>
        <v>5.4778440937385202E-2</v>
      </c>
      <c r="AW361" s="94">
        <f>VLOOKUP($H361,'[1]Unit factor_selected'!$F$3:$AC$346,'[1]Unit factor_selected'!O$1,FALSE)</f>
        <v>2.1254716850157001E-4</v>
      </c>
      <c r="AX361" s="95">
        <f>VLOOKUP($H361,'[1]Unit factor_selected'!$F$3:$AC$346,'[1]Unit factor_selected'!P$1,FALSE)</f>
        <v>0.55431709253242301</v>
      </c>
      <c r="AY361" s="94">
        <f>VLOOKUP($H361,'[1]Unit factor_selected'!$F$3:$AC$346,'[1]Unit factor_selected'!Q$1,FALSE)</f>
        <v>0.57660396210823595</v>
      </c>
      <c r="AZ361" s="95">
        <f>VLOOKUP($H361,'[1]Unit factor_selected'!$F$3:$AC$346,'[1]Unit factor_selected'!R$1,FALSE)</f>
        <v>0.67354128922270096</v>
      </c>
      <c r="BA361" s="94">
        <f>VLOOKUP($H361,'[1]Unit factor_selected'!$F$3:$AC$346,'[1]Unit factor_selected'!S$1,FALSE)</f>
        <v>6.8551193034549901E-2</v>
      </c>
      <c r="BB361" s="94">
        <f>VLOOKUP($H361,'[1]Unit factor_selected'!$F$3:$AC$346,'[1]Unit factor_selected'!T$1,FALSE)</f>
        <v>9.9872184428366293E-3</v>
      </c>
      <c r="BC361" s="94">
        <f>VLOOKUP($H361,'[1]Unit factor_selected'!$F$3:$AC$346,'[1]Unit factor_selected'!U$1,FALSE)</f>
        <v>7.3521125775665996E-2</v>
      </c>
      <c r="BD361" s="94">
        <f>VLOOKUP($H361,'[1]Unit factor_selected'!$F$3:$AC$346,'[1]Unit factor_selected'!V$1,FALSE)</f>
        <v>1.7372687727484501E-5</v>
      </c>
      <c r="BE361" s="94">
        <f>VLOOKUP($H361,'[1]Unit factor_selected'!$F$3:$AC$346,'[1]Unit factor_selected'!W$1,FALSE)</f>
        <v>2.49069425751926E-2</v>
      </c>
      <c r="BF361" s="94">
        <f>VLOOKUP($H361,'[1]Unit factor_selected'!$F$3:$AC$346,'[1]Unit factor_selected'!X$1,FALSE)</f>
        <v>1.3128938713392001E-3</v>
      </c>
      <c r="BG361" s="94">
        <f>VLOOKUP($H361,'[1]Unit factor_selected'!$F$3:$AC$346,'[1]Unit factor_selected'!Y$1,FALSE)</f>
        <v>1.36787555751324E-3</v>
      </c>
      <c r="BH361" s="94">
        <f>VLOOKUP($H361,'[1]Unit factor_selected'!$F$3:$AC$346,'[1]Unit factor_selected'!Z$1,FALSE)</f>
        <v>5.0888659771420801E-7</v>
      </c>
      <c r="BI361" s="94">
        <f>VLOOKUP($H361,'[1]Unit factor_selected'!$F$3:$AC$346,'[1]Unit factor_selected'!AA$1,FALSE)</f>
        <v>1.9518720691598199E-3</v>
      </c>
      <c r="BJ361" s="95">
        <f>VLOOKUP($H361,'[1]Unit factor_selected'!$F$3:$AC$346,'[1]Unit factor_selected'!AB$1,FALSE)</f>
        <v>8.9240082704405896</v>
      </c>
      <c r="BK361" s="96">
        <f>VLOOKUP($H361,'[1]Unit factor_selected'!$F$3:$AC$346,'[1]Unit factor_selected'!AC$1,FALSE)</f>
        <v>1.1001984974311201E-2</v>
      </c>
    </row>
    <row r="362" spans="2:63" x14ac:dyDescent="0.2">
      <c r="B362" s="319"/>
      <c r="C362" s="121"/>
      <c r="D362" s="64" t="str">
        <f>'[1]EV proj_BAU'!K101</f>
        <v>Coolant EG (kg)</v>
      </c>
      <c r="E362" s="230" t="str">
        <f>'[1]Unit factor_selected'!C9</f>
        <v>EG</v>
      </c>
      <c r="F362" s="102" t="str">
        <f>'[1]Unit factor_selected'!D9</f>
        <v>market for ethylene glycol | ethylene glycol | Cutoff</v>
      </c>
      <c r="G362" s="64" t="str">
        <f>'[1]Unit factor_selected'!E9</f>
        <v>GLO</v>
      </c>
      <c r="H362" s="3" t="str">
        <f>'[1]Unit factor_selected'!F9</f>
        <v>ba4cf14e-4c99-31c9-8043-65b57dacd773</v>
      </c>
      <c r="I362" s="65">
        <v>1</v>
      </c>
      <c r="J362" s="65">
        <f t="shared" si="186"/>
        <v>1</v>
      </c>
      <c r="K362" s="206">
        <f>'[1]EV proj_BAU'!R101</f>
        <v>5.5650000000000004</v>
      </c>
      <c r="L362" s="104">
        <f>'[1]EV proj_BAU'!S101</f>
        <v>5.43</v>
      </c>
      <c r="M362" s="104">
        <f>'[1]EV proj_BAU'!T101</f>
        <v>5.8150000000000004</v>
      </c>
      <c r="N362" s="104">
        <f>'[1]EV proj_BAU'!U101</f>
        <v>1.135</v>
      </c>
      <c r="O362" s="104">
        <f>'[1]EV proj_BAU'!V101</f>
        <v>5.4950000000000001</v>
      </c>
      <c r="P362" s="104">
        <f>'[1]EV proj_BAU'!W101</f>
        <v>5.875</v>
      </c>
      <c r="Q362" s="104">
        <f>'[1]EV proj_BAU'!AF102</f>
        <v>3.585</v>
      </c>
      <c r="R362" s="104">
        <f>'[1]EV proj_BAU'!AJ101</f>
        <v>9.3858833581094494</v>
      </c>
      <c r="S362" s="104">
        <f>'[1]EV proj_BAU'!X101</f>
        <v>5.31</v>
      </c>
      <c r="T362" s="104">
        <f>'[1]EV proj_BAU'!Y101</f>
        <v>5.19</v>
      </c>
      <c r="U362" s="104">
        <f>'[1]EV proj_BAU'!Z101</f>
        <v>5.5250000000000004</v>
      </c>
      <c r="V362" s="104">
        <f>'[1]EV proj_BAU'!AA101</f>
        <v>1.74</v>
      </c>
      <c r="W362" s="104">
        <f>'[1]EV proj_BAU'!AB101</f>
        <v>5.24</v>
      </c>
      <c r="X362" s="104">
        <f>'[1]EV proj_BAU'!AC101</f>
        <v>5.5750000000000002</v>
      </c>
      <c r="Y362" s="104">
        <f>'[1]EV proj_BAU'!AG102</f>
        <v>4.76</v>
      </c>
      <c r="Z362" s="158">
        <f>'[1]EV proj_BAU'!AK101</f>
        <v>10.925179187180349</v>
      </c>
      <c r="AA362" s="165">
        <f t="shared" si="235"/>
        <v>5.5650000000000004</v>
      </c>
      <c r="AB362" s="73">
        <f t="shared" si="235"/>
        <v>5.43</v>
      </c>
      <c r="AC362" s="73">
        <f t="shared" si="235"/>
        <v>5.8150000000000004</v>
      </c>
      <c r="AD362" s="73">
        <f t="shared" si="235"/>
        <v>1.135</v>
      </c>
      <c r="AE362" s="73">
        <f t="shared" si="235"/>
        <v>5.4950000000000001</v>
      </c>
      <c r="AF362" s="73">
        <f t="shared" si="235"/>
        <v>5.875</v>
      </c>
      <c r="AG362" s="73">
        <f t="shared" si="235"/>
        <v>3.585</v>
      </c>
      <c r="AH362" s="73">
        <f t="shared" si="235"/>
        <v>9.3858833581094494</v>
      </c>
      <c r="AI362" s="73">
        <f t="shared" si="235"/>
        <v>5.31</v>
      </c>
      <c r="AJ362" s="73">
        <f t="shared" si="235"/>
        <v>5.19</v>
      </c>
      <c r="AK362" s="73">
        <f t="shared" si="235"/>
        <v>5.5250000000000004</v>
      </c>
      <c r="AL362" s="73">
        <f t="shared" si="235"/>
        <v>1.74</v>
      </c>
      <c r="AM362" s="73">
        <f t="shared" si="235"/>
        <v>5.24</v>
      </c>
      <c r="AN362" s="73">
        <f t="shared" si="235"/>
        <v>5.5750000000000002</v>
      </c>
      <c r="AO362" s="73">
        <f t="shared" si="235"/>
        <v>4.76</v>
      </c>
      <c r="AP362" s="140">
        <f t="shared" si="235"/>
        <v>10.925179187180349</v>
      </c>
      <c r="AQ362" s="75" t="str">
        <f>VLOOKUP($H362,'[1]Unit factor_selected'!$F$3:$AC$346,'[1]Unit factor_selected'!H$1,FALSE)</f>
        <v>kg</v>
      </c>
      <c r="AR362" s="76">
        <f>VLOOKUP($H362,'[1]Unit factor_selected'!$F$3:$AC$346,'[1]Unit factor_selected'!J$1,FALSE)</f>
        <v>1.8948416320000001</v>
      </c>
      <c r="AS362" s="6">
        <f>VLOOKUP($H362,'[1]Unit factor_selected'!$F$3:$AC$346,'[1]Unit factor_selected'!K$1,FALSE)</f>
        <v>53.886184780000001</v>
      </c>
      <c r="AT362" s="7">
        <f>VLOOKUP($H362,'[1]Unit factor_selected'!$F$3:$AC$346,'[1]Unit factor_selected'!L$1,FALSE)</f>
        <v>2.5925509999999998E-3</v>
      </c>
      <c r="AU362" s="5">
        <f>VLOOKUP($H362,'[1]Unit factor_selected'!$F$3:$AC$346,'[1]Unit factor_selected'!M$1,FALSE)</f>
        <v>1.074684982</v>
      </c>
      <c r="AV362" s="7">
        <f>VLOOKUP($H362,'[1]Unit factor_selected'!$F$3:$AC$346,'[1]Unit factor_selected'!N$1,FALSE)</f>
        <v>7.9779894000000004E-2</v>
      </c>
      <c r="AW362" s="7">
        <f>VLOOKUP($H362,'[1]Unit factor_selected'!$F$3:$AC$346,'[1]Unit factor_selected'!O$1,FALSE)</f>
        <v>4.78398E-4</v>
      </c>
      <c r="AX362" s="5">
        <f>VLOOKUP($H362,'[1]Unit factor_selected'!$F$3:$AC$346,'[1]Unit factor_selected'!P$1,FALSE)</f>
        <v>1.9421500739999999</v>
      </c>
      <c r="AY362" s="7">
        <f>VLOOKUP($H362,'[1]Unit factor_selected'!$F$3:$AC$346,'[1]Unit factor_selected'!Q$1,FALSE)</f>
        <v>9.1950556000000003E-2</v>
      </c>
      <c r="AZ362" s="5">
        <f>VLOOKUP($H362,'[1]Unit factor_selected'!$F$3:$AC$346,'[1]Unit factor_selected'!R$1,FALSE)</f>
        <v>1.565544831</v>
      </c>
      <c r="BA362" s="7">
        <f>VLOOKUP($H362,'[1]Unit factor_selected'!$F$3:$AC$346,'[1]Unit factor_selected'!S$1,FALSE)</f>
        <v>0.106203255</v>
      </c>
      <c r="BB362" s="7">
        <f>VLOOKUP($H362,'[1]Unit factor_selected'!$F$3:$AC$346,'[1]Unit factor_selected'!T$1,FALSE)</f>
        <v>1.4368275999999999E-2</v>
      </c>
      <c r="BC362" s="7">
        <f>VLOOKUP($H362,'[1]Unit factor_selected'!$F$3:$AC$346,'[1]Unit factor_selected'!U$1,FALSE)</f>
        <v>0.10434969500000001</v>
      </c>
      <c r="BD362" s="7">
        <f>VLOOKUP($H362,'[1]Unit factor_selected'!$F$3:$AC$346,'[1]Unit factor_selected'!V$1,FALSE)</f>
        <v>3.3500000000000001E-5</v>
      </c>
      <c r="BE362" s="7">
        <f>VLOOKUP($H362,'[1]Unit factor_selected'!$F$3:$AC$346,'[1]Unit factor_selected'!W$1,FALSE)</f>
        <v>5.5747920000000003E-3</v>
      </c>
      <c r="BF362" s="7">
        <f>VLOOKUP($H362,'[1]Unit factor_selected'!$F$3:$AC$346,'[1]Unit factor_selected'!X$1,FALSE)</f>
        <v>4.0019629999999999E-3</v>
      </c>
      <c r="BG362" s="7">
        <f>VLOOKUP($H362,'[1]Unit factor_selected'!$F$3:$AC$346,'[1]Unit factor_selected'!Y$1,FALSE)</f>
        <v>4.2247140000000001E-3</v>
      </c>
      <c r="BH362" s="7">
        <f>VLOOKUP($H362,'[1]Unit factor_selected'!$F$3:$AC$346,'[1]Unit factor_selected'!Z$1,FALSE)</f>
        <v>3.8700000000000001E-7</v>
      </c>
      <c r="BI362" s="7">
        <f>VLOOKUP($H362,'[1]Unit factor_selected'!$F$3:$AC$346,'[1]Unit factor_selected'!AA$1,FALSE)</f>
        <v>5.3642519999999999E-3</v>
      </c>
      <c r="BJ362" s="5">
        <f>VLOOKUP($H362,'[1]Unit factor_selected'!$F$3:$AC$346,'[1]Unit factor_selected'!AB$1,FALSE)</f>
        <v>6.1921289670000004</v>
      </c>
      <c r="BK362" s="77">
        <f>VLOOKUP($H362,'[1]Unit factor_selected'!$F$3:$AC$346,'[1]Unit factor_selected'!AC$1,FALSE)</f>
        <v>2.6537207E-2</v>
      </c>
    </row>
    <row r="363" spans="2:63" x14ac:dyDescent="0.2">
      <c r="B363" s="319"/>
      <c r="C363" s="121"/>
      <c r="D363" s="64" t="str">
        <f>'[1]EV proj_BAU'!K102</f>
        <v>Coolant deionised water (kg)</v>
      </c>
      <c r="E363" s="230" t="str">
        <f>'[1]Unit factor_selected'!C10</f>
        <v>DI water</v>
      </c>
      <c r="F363" s="102" t="str">
        <f>'[1]Unit factor_selected'!D10</f>
        <v>market for water, deionised | water, deionised | Cutoff</v>
      </c>
      <c r="G363" s="64" t="str">
        <f>'[1]Unit factor_selected'!E10</f>
        <v>RoW</v>
      </c>
      <c r="H363" s="3" t="str">
        <f>'[1]Unit factor_selected'!F10</f>
        <v>c6442abc-d373-4312-81f6-0ff420417cf0</v>
      </c>
      <c r="I363" s="65">
        <v>1</v>
      </c>
      <c r="J363" s="65">
        <f>I363</f>
        <v>1</v>
      </c>
      <c r="K363" s="206">
        <f>'[1]EV proj_BAU'!R102</f>
        <v>5.5650000000000004</v>
      </c>
      <c r="L363" s="104">
        <f>'[1]EV proj_BAU'!S102</f>
        <v>5.43</v>
      </c>
      <c r="M363" s="104">
        <f>'[1]EV proj_BAU'!T102</f>
        <v>5.8150000000000004</v>
      </c>
      <c r="N363" s="104">
        <f>'[1]EV proj_BAU'!U102</f>
        <v>1.135</v>
      </c>
      <c r="O363" s="104">
        <f>'[1]EV proj_BAU'!V102</f>
        <v>5.4950000000000001</v>
      </c>
      <c r="P363" s="104">
        <f>'[1]EV proj_BAU'!W102</f>
        <v>5.875</v>
      </c>
      <c r="Q363" s="104">
        <f>'[1]EV proj_BAU'!AF103</f>
        <v>3.585</v>
      </c>
      <c r="R363" s="104">
        <f>'[1]EV proj_BAU'!AJ102</f>
        <v>9.3858833581094494</v>
      </c>
      <c r="S363" s="104">
        <f>'[1]EV proj_BAU'!X102</f>
        <v>5.31</v>
      </c>
      <c r="T363" s="104">
        <f>'[1]EV proj_BAU'!Y102</f>
        <v>5.19</v>
      </c>
      <c r="U363" s="104">
        <f>'[1]EV proj_BAU'!Z102</f>
        <v>5.5250000000000004</v>
      </c>
      <c r="V363" s="104">
        <f>'[1]EV proj_BAU'!AA102</f>
        <v>1.74</v>
      </c>
      <c r="W363" s="104">
        <f>'[1]EV proj_BAU'!AB102</f>
        <v>5.24</v>
      </c>
      <c r="X363" s="104">
        <f>'[1]EV proj_BAU'!AC102</f>
        <v>5.5750000000000002</v>
      </c>
      <c r="Y363" s="104">
        <f>'[1]EV proj_BAU'!AG103</f>
        <v>4.76</v>
      </c>
      <c r="Z363" s="158">
        <f>'[1]EV proj_BAU'!AK102</f>
        <v>10.925179187180349</v>
      </c>
      <c r="AA363" s="165">
        <f t="shared" si="235"/>
        <v>5.5650000000000004</v>
      </c>
      <c r="AB363" s="73">
        <f t="shared" si="235"/>
        <v>5.43</v>
      </c>
      <c r="AC363" s="73">
        <f t="shared" si="235"/>
        <v>5.8150000000000004</v>
      </c>
      <c r="AD363" s="73">
        <f t="shared" si="235"/>
        <v>1.135</v>
      </c>
      <c r="AE363" s="73">
        <f t="shared" si="235"/>
        <v>5.4950000000000001</v>
      </c>
      <c r="AF363" s="73">
        <f t="shared" si="235"/>
        <v>5.875</v>
      </c>
      <c r="AG363" s="73">
        <f t="shared" si="235"/>
        <v>3.585</v>
      </c>
      <c r="AH363" s="73">
        <f t="shared" si="235"/>
        <v>9.3858833581094494</v>
      </c>
      <c r="AI363" s="73">
        <f t="shared" si="235"/>
        <v>5.31</v>
      </c>
      <c r="AJ363" s="73">
        <f t="shared" si="235"/>
        <v>5.19</v>
      </c>
      <c r="AK363" s="73">
        <f t="shared" si="235"/>
        <v>5.5250000000000004</v>
      </c>
      <c r="AL363" s="73">
        <f t="shared" si="235"/>
        <v>1.74</v>
      </c>
      <c r="AM363" s="73">
        <f t="shared" si="235"/>
        <v>5.24</v>
      </c>
      <c r="AN363" s="73">
        <f t="shared" si="235"/>
        <v>5.5750000000000002</v>
      </c>
      <c r="AO363" s="73">
        <f t="shared" si="235"/>
        <v>4.76</v>
      </c>
      <c r="AP363" s="140">
        <f t="shared" si="235"/>
        <v>10.925179187180349</v>
      </c>
      <c r="AQ363" s="75" t="str">
        <f>VLOOKUP($H363,'[1]Unit factor_selected'!$F$3:$AC$346,'[1]Unit factor_selected'!H$1,FALSE)</f>
        <v>kg</v>
      </c>
      <c r="AR363" s="76">
        <f>VLOOKUP($H363,'[1]Unit factor_selected'!$F$3:$AC$346,'[1]Unit factor_selected'!J$1,FALSE)</f>
        <v>4.2571267622259698E-4</v>
      </c>
      <c r="AS363" s="6">
        <f>VLOOKUP($H363,'[1]Unit factor_selected'!$F$3:$AC$346,'[1]Unit factor_selected'!K$1,FALSE)</f>
        <v>6.48946195686919E-3</v>
      </c>
      <c r="AT363" s="7">
        <f>VLOOKUP($H363,'[1]Unit factor_selected'!$F$3:$AC$346,'[1]Unit factor_selected'!L$1,FALSE)</f>
        <v>1.1092698812973899E-6</v>
      </c>
      <c r="AU363" s="5">
        <f>VLOOKUP($H363,'[1]Unit factor_selected'!$F$3:$AC$346,'[1]Unit factor_selected'!M$1,FALSE)</f>
        <v>1.1394992723131999E-4</v>
      </c>
      <c r="AV363" s="7">
        <f>VLOOKUP($H363,'[1]Unit factor_selected'!$F$3:$AC$346,'[1]Unit factor_selected'!N$1,FALSE)</f>
        <v>6.8365704307875896E-5</v>
      </c>
      <c r="AW363" s="7">
        <f>VLOOKUP($H363,'[1]Unit factor_selected'!$F$3:$AC$346,'[1]Unit factor_selected'!O$1,FALSE)</f>
        <v>1.79906171520512E-7</v>
      </c>
      <c r="AX363" s="5">
        <f>VLOOKUP($H363,'[1]Unit factor_selected'!$F$3:$AC$346,'[1]Unit factor_selected'!P$1,FALSE)</f>
        <v>4.3952804719695003E-4</v>
      </c>
      <c r="AY363" s="7">
        <f>VLOOKUP($H363,'[1]Unit factor_selected'!$F$3:$AC$346,'[1]Unit factor_selected'!Q$1,FALSE)</f>
        <v>5.6737364103710597E-5</v>
      </c>
      <c r="AZ363" s="5">
        <f>VLOOKUP($H363,'[1]Unit factor_selected'!$F$3:$AC$346,'[1]Unit factor_selected'!R$1,FALSE)</f>
        <v>1.32970873139239E-3</v>
      </c>
      <c r="BA363" s="7">
        <f>VLOOKUP($H363,'[1]Unit factor_selected'!$F$3:$AC$346,'[1]Unit factor_selected'!S$1,FALSE)</f>
        <v>3.4760267200734201E-5</v>
      </c>
      <c r="BB363" s="7">
        <f>VLOOKUP($H363,'[1]Unit factor_selected'!$F$3:$AC$346,'[1]Unit factor_selected'!T$1,FALSE)</f>
        <v>6.0564198406425102E-6</v>
      </c>
      <c r="BC363" s="7">
        <f>VLOOKUP($H363,'[1]Unit factor_selected'!$F$3:$AC$346,'[1]Unit factor_selected'!U$1,FALSE)</f>
        <v>8.9477717413739794E-5</v>
      </c>
      <c r="BD363" s="7">
        <f>VLOOKUP($H363,'[1]Unit factor_selected'!$F$3:$AC$346,'[1]Unit factor_selected'!V$1,FALSE)</f>
        <v>1.88087359738585E-8</v>
      </c>
      <c r="BE363" s="7">
        <f>VLOOKUP($H363,'[1]Unit factor_selected'!$F$3:$AC$346,'[1]Unit factor_selected'!W$1,FALSE)</f>
        <v>5.7983271368639196E-6</v>
      </c>
      <c r="BF363" s="7">
        <f>VLOOKUP($H363,'[1]Unit factor_selected'!$F$3:$AC$346,'[1]Unit factor_selected'!X$1,FALSE)</f>
        <v>9.5218533275460801E-7</v>
      </c>
      <c r="BG363" s="7">
        <f>VLOOKUP($H363,'[1]Unit factor_selected'!$F$3:$AC$346,'[1]Unit factor_selected'!Y$1,FALSE)</f>
        <v>9.6996271758255304E-7</v>
      </c>
      <c r="BH363" s="7">
        <f>VLOOKUP($H363,'[1]Unit factor_selected'!$F$3:$AC$346,'[1]Unit factor_selected'!Z$1,FALSE)</f>
        <v>4.4396307719268001E-10</v>
      </c>
      <c r="BI363" s="7">
        <f>VLOOKUP($H363,'[1]Unit factor_selected'!$F$3:$AC$346,'[1]Unit factor_selected'!AA$1,FALSE)</f>
        <v>2.6411763411821301E-6</v>
      </c>
      <c r="BJ363" s="5">
        <f>VLOOKUP($H363,'[1]Unit factor_selected'!$F$3:$AC$346,'[1]Unit factor_selected'!AB$1,FALSE)</f>
        <v>6.8588525265123003E-3</v>
      </c>
      <c r="BK363" s="77">
        <f>VLOOKUP($H363,'[1]Unit factor_selected'!$F$3:$AC$346,'[1]Unit factor_selected'!AC$1,FALSE)</f>
        <v>1.0462828172138599E-3</v>
      </c>
    </row>
    <row r="364" spans="2:63" x14ac:dyDescent="0.2">
      <c r="B364" s="319"/>
      <c r="C364" s="121"/>
      <c r="D364" s="39" t="str">
        <f>'[1]EV proj_BAU'!K104</f>
        <v>Pack terminal 75% Cu + 25% Ceramic (kg)</v>
      </c>
      <c r="E364" s="307" t="str">
        <f>E344</f>
        <v>Cu production</v>
      </c>
      <c r="F364" s="97" t="str">
        <f t="shared" ref="F364:H365" si="240">F344</f>
        <v>Cu production</v>
      </c>
      <c r="G364" s="43" t="str">
        <f t="shared" si="240"/>
        <v>GLO</v>
      </c>
      <c r="H364" s="44"/>
      <c r="I364" s="45">
        <v>1</v>
      </c>
      <c r="J364" s="45">
        <f>I364</f>
        <v>1</v>
      </c>
      <c r="K364" s="169">
        <f>'[1]EV proj_BAU'!R104</f>
        <v>7.6999999999999999E-2</v>
      </c>
      <c r="L364" s="100">
        <f>'[1]EV proj_BAU'!S104</f>
        <v>7.5999999999999998E-2</v>
      </c>
      <c r="M364" s="100">
        <f>'[1]EV proj_BAU'!T104</f>
        <v>7.8E-2</v>
      </c>
      <c r="N364" s="100">
        <f>'[1]EV proj_BAU'!U104</f>
        <v>1.4750000000000001</v>
      </c>
      <c r="O364" s="100">
        <f>'[1]EV proj_BAU'!V104</f>
        <v>7.6999999999999999E-2</v>
      </c>
      <c r="P364" s="100">
        <f>'[1]EV proj_BAU'!W104</f>
        <v>7.9000000000000001E-2</v>
      </c>
      <c r="Q364" s="100">
        <f>'[1]EV proj_BAU'!AF105</f>
        <v>0.19319999999999998</v>
      </c>
      <c r="R364" s="100">
        <f>'[1]EV proj_BAU'!AJ104</f>
        <v>0.28722639185543974</v>
      </c>
      <c r="S364" s="100">
        <f>'[1]EV proj_BAU'!X104</f>
        <v>0.126</v>
      </c>
      <c r="T364" s="100">
        <f>'[1]EV proj_BAU'!Y104</f>
        <v>0.125</v>
      </c>
      <c r="U364" s="100">
        <f>'[1]EV proj_BAU'!Z104</f>
        <v>0.128</v>
      </c>
      <c r="V364" s="100">
        <f>'[1]EV proj_BAU'!AA104</f>
        <v>1.4750000000000001</v>
      </c>
      <c r="W364" s="100">
        <f>'[1]EV proj_BAU'!AB104</f>
        <v>0.126</v>
      </c>
      <c r="X364" s="100">
        <f>'[1]EV proj_BAU'!AC104</f>
        <v>0.128</v>
      </c>
      <c r="Y364" s="100">
        <f>'[1]EV proj_BAU'!AG105</f>
        <v>0.19319999999999998</v>
      </c>
      <c r="Z364" s="157">
        <f>'[1]EV proj_BAU'!AK104</f>
        <v>0.28722639185543974</v>
      </c>
      <c r="AA364" s="162">
        <f t="shared" si="235"/>
        <v>7.6999999999999999E-2</v>
      </c>
      <c r="AB364" s="53">
        <f t="shared" si="235"/>
        <v>7.5999999999999998E-2</v>
      </c>
      <c r="AC364" s="53">
        <f t="shared" si="235"/>
        <v>7.8E-2</v>
      </c>
      <c r="AD364" s="53">
        <f t="shared" si="235"/>
        <v>1.4750000000000001</v>
      </c>
      <c r="AE364" s="53">
        <f t="shared" si="235"/>
        <v>7.6999999999999999E-2</v>
      </c>
      <c r="AF364" s="53">
        <f t="shared" si="235"/>
        <v>7.9000000000000001E-2</v>
      </c>
      <c r="AG364" s="53">
        <f t="shared" si="235"/>
        <v>0.19319999999999998</v>
      </c>
      <c r="AH364" s="53">
        <f t="shared" si="235"/>
        <v>0.28722639185543974</v>
      </c>
      <c r="AI364" s="53">
        <f t="shared" si="235"/>
        <v>0.126</v>
      </c>
      <c r="AJ364" s="53">
        <f t="shared" si="235"/>
        <v>0.125</v>
      </c>
      <c r="AK364" s="53">
        <f t="shared" si="235"/>
        <v>0.128</v>
      </c>
      <c r="AL364" s="53">
        <f t="shared" si="235"/>
        <v>1.4750000000000001</v>
      </c>
      <c r="AM364" s="53">
        <f t="shared" si="235"/>
        <v>0.126</v>
      </c>
      <c r="AN364" s="53">
        <f t="shared" si="235"/>
        <v>0.128</v>
      </c>
      <c r="AO364" s="53">
        <f t="shared" si="235"/>
        <v>0.19319999999999998</v>
      </c>
      <c r="AP364" s="130">
        <f t="shared" si="235"/>
        <v>0.28722639185543974</v>
      </c>
      <c r="AQ364" s="55" t="s">
        <v>24</v>
      </c>
      <c r="AR364" s="56">
        <f>AR358</f>
        <v>6.3772669830442377</v>
      </c>
      <c r="AS364" s="57">
        <f t="shared" ref="AS364:BK364" si="241">AS358</f>
        <v>111.85834761246753</v>
      </c>
      <c r="AT364" s="58">
        <f t="shared" si="241"/>
        <v>0.11725886959378365</v>
      </c>
      <c r="AU364" s="59">
        <f t="shared" si="241"/>
        <v>1.6545626357090149</v>
      </c>
      <c r="AV364" s="58">
        <f t="shared" si="241"/>
        <v>39.615817416563992</v>
      </c>
      <c r="AW364" s="58">
        <f t="shared" si="241"/>
        <v>4.7388853417981894E-2</v>
      </c>
      <c r="AX364" s="59">
        <f t="shared" si="241"/>
        <v>6.4840520412552198</v>
      </c>
      <c r="AY364" s="58">
        <f t="shared" si="241"/>
        <v>4.2185444297711294</v>
      </c>
      <c r="AZ364" s="59">
        <f t="shared" si="241"/>
        <v>584.94420074898608</v>
      </c>
      <c r="BA364" s="58">
        <f t="shared" si="241"/>
        <v>0.58951785107206578</v>
      </c>
      <c r="BB364" s="58">
        <f t="shared" si="241"/>
        <v>-0.71596720712841722</v>
      </c>
      <c r="BC364" s="58">
        <f t="shared" si="241"/>
        <v>50.663350212002719</v>
      </c>
      <c r="BD364" s="58">
        <f t="shared" si="241"/>
        <v>7.7506703211202262E-4</v>
      </c>
      <c r="BE364" s="58">
        <f t="shared" si="241"/>
        <v>1.7440299539350295</v>
      </c>
      <c r="BF364" s="58">
        <f t="shared" si="241"/>
        <v>6.5625184204478937E-2</v>
      </c>
      <c r="BG364" s="58">
        <f t="shared" si="241"/>
        <v>6.6833801271513574E-2</v>
      </c>
      <c r="BH364" s="58">
        <f t="shared" si="241"/>
        <v>8.9372408368761472E-6</v>
      </c>
      <c r="BI364" s="58">
        <f t="shared" si="241"/>
        <v>0.35660600908951096</v>
      </c>
      <c r="BJ364" s="59">
        <f t="shared" si="241"/>
        <v>3587.9399003550075</v>
      </c>
      <c r="BK364" s="60">
        <f t="shared" si="241"/>
        <v>0.21713826329036548</v>
      </c>
    </row>
    <row r="365" spans="2:63" x14ac:dyDescent="0.2">
      <c r="B365" s="319"/>
      <c r="C365" s="121"/>
      <c r="D365" s="78"/>
      <c r="E365" s="231" t="str">
        <f>E345</f>
        <v>Sheet rolling, Cu</v>
      </c>
      <c r="F365" s="106" t="str">
        <f t="shared" si="240"/>
        <v>market for sheet rolling, copper | sheet rolling, copper | Cutoff</v>
      </c>
      <c r="G365" s="64" t="str">
        <f t="shared" si="240"/>
        <v>GLO</v>
      </c>
      <c r="H365" s="81" t="str">
        <f t="shared" si="240"/>
        <v>719e10c3-0086-3684-acea-b0d91fc247e4</v>
      </c>
      <c r="I365" s="65">
        <v>1</v>
      </c>
      <c r="J365" s="82">
        <f>I365</f>
        <v>1</v>
      </c>
      <c r="K365" s="209">
        <f>K364</f>
        <v>7.6999999999999999E-2</v>
      </c>
      <c r="L365" s="109">
        <f>L364</f>
        <v>7.5999999999999998E-2</v>
      </c>
      <c r="M365" s="109">
        <f t="shared" ref="M365:R365" si="242">M364</f>
        <v>7.8E-2</v>
      </c>
      <c r="N365" s="109">
        <f t="shared" si="242"/>
        <v>1.4750000000000001</v>
      </c>
      <c r="O365" s="109">
        <f t="shared" si="242"/>
        <v>7.6999999999999999E-2</v>
      </c>
      <c r="P365" s="109">
        <f t="shared" si="242"/>
        <v>7.9000000000000001E-2</v>
      </c>
      <c r="Q365" s="109">
        <f t="shared" si="242"/>
        <v>0.19319999999999998</v>
      </c>
      <c r="R365" s="109">
        <f t="shared" si="242"/>
        <v>0.28722639185543974</v>
      </c>
      <c r="S365" s="109">
        <f>S364</f>
        <v>0.126</v>
      </c>
      <c r="T365" s="109">
        <f>T364</f>
        <v>0.125</v>
      </c>
      <c r="U365" s="109">
        <f t="shared" ref="U365:Z365" si="243">U364</f>
        <v>0.128</v>
      </c>
      <c r="V365" s="109">
        <f t="shared" si="243"/>
        <v>1.4750000000000001</v>
      </c>
      <c r="W365" s="109">
        <f t="shared" si="243"/>
        <v>0.126</v>
      </c>
      <c r="X365" s="109">
        <f t="shared" si="243"/>
        <v>0.128</v>
      </c>
      <c r="Y365" s="109">
        <f t="shared" si="243"/>
        <v>0.19319999999999998</v>
      </c>
      <c r="Z365" s="159">
        <f t="shared" si="243"/>
        <v>0.28722639185543974</v>
      </c>
      <c r="AA365" s="165">
        <f t="shared" si="235"/>
        <v>7.6999999999999999E-2</v>
      </c>
      <c r="AB365" s="73">
        <f t="shared" si="235"/>
        <v>7.5999999999999998E-2</v>
      </c>
      <c r="AC365" s="73">
        <f t="shared" si="235"/>
        <v>7.8E-2</v>
      </c>
      <c r="AD365" s="73">
        <f t="shared" si="235"/>
        <v>1.4750000000000001</v>
      </c>
      <c r="AE365" s="73">
        <f t="shared" si="235"/>
        <v>7.6999999999999999E-2</v>
      </c>
      <c r="AF365" s="73">
        <f t="shared" si="235"/>
        <v>7.9000000000000001E-2</v>
      </c>
      <c r="AG365" s="73">
        <f t="shared" si="235"/>
        <v>0.19319999999999998</v>
      </c>
      <c r="AH365" s="73">
        <f t="shared" si="235"/>
        <v>0.28722639185543974</v>
      </c>
      <c r="AI365" s="73">
        <f t="shared" si="235"/>
        <v>0.126</v>
      </c>
      <c r="AJ365" s="73">
        <f t="shared" si="235"/>
        <v>0.125</v>
      </c>
      <c r="AK365" s="73">
        <f t="shared" si="235"/>
        <v>0.128</v>
      </c>
      <c r="AL365" s="73">
        <f t="shared" si="235"/>
        <v>1.4750000000000001</v>
      </c>
      <c r="AM365" s="73">
        <f t="shared" si="235"/>
        <v>0.126</v>
      </c>
      <c r="AN365" s="73">
        <f t="shared" si="235"/>
        <v>0.128</v>
      </c>
      <c r="AO365" s="73">
        <f t="shared" si="235"/>
        <v>0.19319999999999998</v>
      </c>
      <c r="AP365" s="140">
        <f t="shared" si="235"/>
        <v>0.28722639185543974</v>
      </c>
      <c r="AQ365" s="75" t="str">
        <f>VLOOKUP($H365,'[1]Unit factor_selected'!$F$3:$AC$346,'[1]Unit factor_selected'!H$1,FALSE)</f>
        <v>kg</v>
      </c>
      <c r="AR365" s="76">
        <f>VLOOKUP($H365,'[1]Unit factor_selected'!$F$3:$AC$346,'[1]Unit factor_selected'!J$1,FALSE)</f>
        <v>0.47930747381561101</v>
      </c>
      <c r="AS365" s="6">
        <f>VLOOKUP($H365,'[1]Unit factor_selected'!$F$3:$AC$346,'[1]Unit factor_selected'!K$1,FALSE)</f>
        <v>8.2002227206973792</v>
      </c>
      <c r="AT365" s="7">
        <f>VLOOKUP($H365,'[1]Unit factor_selected'!$F$3:$AC$346,'[1]Unit factor_selected'!L$1,FALSE)</f>
        <v>4.6785465333253904E-3</v>
      </c>
      <c r="AU365" s="5">
        <f>VLOOKUP($H365,'[1]Unit factor_selected'!$F$3:$AC$346,'[1]Unit factor_selected'!M$1,FALSE)</f>
        <v>0.125789210118019</v>
      </c>
      <c r="AV365" s="7">
        <f>VLOOKUP($H365,'[1]Unit factor_selected'!$F$3:$AC$346,'[1]Unit factor_selected'!N$1,FALSE)</f>
        <v>1.4541860497746599</v>
      </c>
      <c r="AW365" s="7">
        <f>VLOOKUP($H365,'[1]Unit factor_selected'!$F$3:$AC$346,'[1]Unit factor_selected'!O$1,FALSE)</f>
        <v>1.80706096781008E-3</v>
      </c>
      <c r="AX365" s="5">
        <f>VLOOKUP($H365,'[1]Unit factor_selected'!$F$3:$AC$346,'[1]Unit factor_selected'!P$1,FALSE)</f>
        <v>0.48965133103952102</v>
      </c>
      <c r="AY365" s="7">
        <f>VLOOKUP($H365,'[1]Unit factor_selected'!$F$3:$AC$346,'[1]Unit factor_selected'!Q$1,FALSE)</f>
        <v>0.165907689043366</v>
      </c>
      <c r="AZ365" s="5">
        <f>VLOOKUP($H365,'[1]Unit factor_selected'!$F$3:$AC$346,'[1]Unit factor_selected'!R$1,FALSE)</f>
        <v>21.717634873271699</v>
      </c>
      <c r="BA365" s="7">
        <f>VLOOKUP($H365,'[1]Unit factor_selected'!$F$3:$AC$346,'[1]Unit factor_selected'!S$1,FALSE)</f>
        <v>5.2745748352329098E-2</v>
      </c>
      <c r="BB365" s="7">
        <f>VLOOKUP($H365,'[1]Unit factor_selected'!$F$3:$AC$346,'[1]Unit factor_selected'!T$1,FALSE)</f>
        <v>-1.9425357049514799E-2</v>
      </c>
      <c r="BC365" s="7">
        <f>VLOOKUP($H365,'[1]Unit factor_selected'!$F$3:$AC$346,'[1]Unit factor_selected'!U$1,FALSE)</f>
        <v>1.8612111995376699</v>
      </c>
      <c r="BD365" s="7">
        <f>VLOOKUP($H365,'[1]Unit factor_selected'!$F$3:$AC$346,'[1]Unit factor_selected'!V$1,FALSE)</f>
        <v>4.7211946758379301E-5</v>
      </c>
      <c r="BE365" s="7">
        <f>VLOOKUP($H365,'[1]Unit factor_selected'!$F$3:$AC$346,'[1]Unit factor_selected'!W$1,FALSE)</f>
        <v>6.5532716982224806E-2</v>
      </c>
      <c r="BF365" s="7">
        <f>VLOOKUP($H365,'[1]Unit factor_selected'!$F$3:$AC$346,'[1]Unit factor_selected'!X$1,FALSE)</f>
        <v>2.9063770350202102E-3</v>
      </c>
      <c r="BG365" s="7">
        <f>VLOOKUP($H365,'[1]Unit factor_selected'!$F$3:$AC$346,'[1]Unit factor_selected'!Y$1,FALSE)</f>
        <v>3.0125767636872101E-3</v>
      </c>
      <c r="BH365" s="7">
        <f>VLOOKUP($H365,'[1]Unit factor_selected'!$F$3:$AC$346,'[1]Unit factor_selected'!Z$1,FALSE)</f>
        <v>4.1710025450951702E-7</v>
      </c>
      <c r="BI365" s="7">
        <f>VLOOKUP($H365,'[1]Unit factor_selected'!$F$3:$AC$346,'[1]Unit factor_selected'!AA$1,FALSE)</f>
        <v>1.3821388971531101E-2</v>
      </c>
      <c r="BJ365" s="5">
        <f>VLOOKUP($H365,'[1]Unit factor_selected'!$F$3:$AC$346,'[1]Unit factor_selected'!AB$1,FALSE)</f>
        <v>132.33476722376901</v>
      </c>
      <c r="BK365" s="77">
        <f>VLOOKUP($H365,'[1]Unit factor_selected'!$F$3:$AC$346,'[1]Unit factor_selected'!AC$1,FALSE)</f>
        <v>1.6529151998650501E-2</v>
      </c>
    </row>
    <row r="366" spans="2:63" s="9" customFormat="1" x14ac:dyDescent="0.2">
      <c r="B366" s="319"/>
      <c r="C366" s="121"/>
      <c r="D366" s="39" t="s">
        <v>47</v>
      </c>
      <c r="E366" s="160" t="str">
        <f>E326</f>
        <v>Electricity</v>
      </c>
      <c r="F366" s="309" t="str">
        <f>F326</f>
        <v>market for electricity, medium voltage | electricity, medium voltage | Cutoff</v>
      </c>
      <c r="G366" s="310" t="str">
        <f>[1]LCIA_TAU!D142</f>
        <v>Belgium</v>
      </c>
      <c r="H366" s="124" t="str">
        <f>'[1]Unit factor_selected'!F113</f>
        <v>122aa6a9-2863-3c48-9440-2249fb8bede9</v>
      </c>
      <c r="I366" s="45">
        <f>[1]LCIA_TAU!E142</f>
        <v>3.5814567727706512E-2</v>
      </c>
      <c r="J366" s="311">
        <f>SUM(I366:I373)</f>
        <v>0.99999999999999989</v>
      </c>
      <c r="K366" s="49">
        <f>'[1]EV proj_BAU'!R66*(95%+'[1]LIB Maf LCIA'!$C$117+'[1]LIB Maf LCIA'!$C$118)</f>
        <v>31.338593400000001</v>
      </c>
      <c r="L366" s="49">
        <f>'[1]EV proj_BAU'!S66*(95%+'[1]LIB Maf LCIA'!$C$117+'[1]LIB Maf LCIA'!$C$118)</f>
        <v>31.338593400000001</v>
      </c>
      <c r="M366" s="49">
        <f>'[1]EV proj_BAU'!T66*(95%+'[1]LIB Maf LCIA'!$C$117+'[1]LIB Maf LCIA'!$C$118)</f>
        <v>31.338593400000001</v>
      </c>
      <c r="N366" s="49">
        <f>'[1]EV proj_BAU'!U66*(95%+'[1]LIB Maf LCIA'!$C$117+'[1]LIB Maf LCIA'!$C$118)</f>
        <v>30.648082020000004</v>
      </c>
      <c r="O366" s="49">
        <f>'[1]EV proj_BAU'!V66*(95%+'[1]LIB Maf LCIA'!$C$117+'[1]LIB Maf LCIA'!$C$118)</f>
        <v>31.338593400000001</v>
      </c>
      <c r="P366" s="49">
        <f>'[1]EV proj_BAU'!W66*(95%+'[1]LIB Maf LCIA'!$C$117+'[1]LIB Maf LCIA'!$C$118)</f>
        <v>31.338593400000001</v>
      </c>
      <c r="Q366" s="49">
        <f>'[1]EV proj_BAU'!AF65*(95%+'[1]LIB Maf LCIA'!$C$117+'[1]LIB Maf LCIA'!$C$118)</f>
        <v>29.528565305306632</v>
      </c>
      <c r="R366" s="49">
        <f>'[1]EV proj_BAU'!AJ66*(95%+'[1]LIB Maf LCIA'!$C$117+'[1]LIB Maf LCIA'!$C$118)</f>
        <v>33.866927376</v>
      </c>
      <c r="S366" s="49">
        <f>'[1]EV proj_BAU'!X65*(95%+'[1]LIB Maf LCIA'!$C$117+'[1]LIB Maf LCIA'!$C$118)</f>
        <v>58.052513564989219</v>
      </c>
      <c r="T366" s="49">
        <f>'[1]EV proj_BAU'!Y65*(95%+'[1]LIB Maf LCIA'!$C$117+'[1]LIB Maf LCIA'!$C$118)</f>
        <v>58.052513564989219</v>
      </c>
      <c r="U366" s="49">
        <f>'[1]EV proj_BAU'!Z65*(95%+'[1]LIB Maf LCIA'!$C$117+'[1]LIB Maf LCIA'!$C$118)</f>
        <v>58.052513564989219</v>
      </c>
      <c r="V366" s="49">
        <f>'[1]EV proj_BAU'!AA65*(95%+'[1]LIB Maf LCIA'!$C$117+'[1]LIB Maf LCIA'!$C$118)</f>
        <v>58.052513564989219</v>
      </c>
      <c r="W366" s="49">
        <f>'[1]EV proj_BAU'!AB65*(95%+'[1]LIB Maf LCIA'!$C$117+'[1]LIB Maf LCIA'!$C$118)</f>
        <v>58.052513564989219</v>
      </c>
      <c r="X366" s="49">
        <f>'[1]EV proj_BAU'!AC65*(95%+'[1]LIB Maf LCIA'!$C$117+'[1]LIB Maf LCIA'!$C$118)</f>
        <v>58.052513564989219</v>
      </c>
      <c r="Y366" s="49">
        <f>'[1]EV proj_BAU'!AG66*(95%+'[1]LIB Maf LCIA'!$C$117+'[1]LIB Maf LCIA'!$C$118)</f>
        <v>71.600718480000012</v>
      </c>
      <c r="Z366" s="49">
        <f>'[1]EV proj_BAU'!AK66*(95%+'[1]LIB Maf LCIA'!$C$117+'[1]LIB Maf LCIA'!$C$118)</f>
        <v>67.733854751999999</v>
      </c>
      <c r="AA366" s="162">
        <f>$I366*K$366</f>
        <v>1.1223781758153564</v>
      </c>
      <c r="AB366" s="53">
        <f t="shared" ref="AB366:AP373" si="244">$I366*L$366</f>
        <v>1.1223781758153564</v>
      </c>
      <c r="AC366" s="53">
        <f t="shared" si="244"/>
        <v>1.1223781758153564</v>
      </c>
      <c r="AD366" s="53">
        <f t="shared" si="244"/>
        <v>1.0976478092295943</v>
      </c>
      <c r="AE366" s="53">
        <f t="shared" si="244"/>
        <v>1.1223781758153564</v>
      </c>
      <c r="AF366" s="53">
        <f t="shared" si="244"/>
        <v>1.1223781758153564</v>
      </c>
      <c r="AG366" s="53">
        <f t="shared" si="244"/>
        <v>1.0575528020289091</v>
      </c>
      <c r="AH366" s="53">
        <f t="shared" si="244"/>
        <v>1.2129293642370698</v>
      </c>
      <c r="AI366" s="53">
        <f t="shared" si="244"/>
        <v>2.0791256788369075</v>
      </c>
      <c r="AJ366" s="53">
        <f t="shared" si="244"/>
        <v>2.0791256788369075</v>
      </c>
      <c r="AK366" s="53">
        <f t="shared" si="244"/>
        <v>2.0791256788369075</v>
      </c>
      <c r="AL366" s="53">
        <f t="shared" si="244"/>
        <v>2.0791256788369075</v>
      </c>
      <c r="AM366" s="53">
        <f t="shared" si="244"/>
        <v>2.0791256788369075</v>
      </c>
      <c r="AN366" s="53">
        <f t="shared" si="244"/>
        <v>2.0791256788369075</v>
      </c>
      <c r="AO366" s="53">
        <f t="shared" si="244"/>
        <v>2.5643487813544077</v>
      </c>
      <c r="AP366" s="130">
        <f t="shared" si="244"/>
        <v>2.4258587284741395</v>
      </c>
      <c r="AQ366" s="17" t="str">
        <f>VLOOKUP($H366,'[1]Unit factor_selected'!$F$3:$AC$346,'[1]Unit factor_selected'!H$1,FALSE)</f>
        <v>kWh</v>
      </c>
      <c r="AR366" s="131">
        <f>VLOOKUP($H366,'[1]Unit factor_selected'!$F$3:$AC$346,'[1]Unit factor_selected'!J$1,FALSE)</f>
        <v>0.24166750056303099</v>
      </c>
      <c r="AS366" s="132">
        <f>VLOOKUP($H366,'[1]Unit factor_selected'!$F$3:$AC$346,'[1]Unit factor_selected'!K$1,FALSE)</f>
        <v>6.24971200760878</v>
      </c>
      <c r="AT366" s="132">
        <f>VLOOKUP($H366,'[1]Unit factor_selected'!$F$3:$AC$346,'[1]Unit factor_selected'!L$1,FALSE)</f>
        <v>5.3319690861760299E-5</v>
      </c>
      <c r="AU366" s="132">
        <f>VLOOKUP($H366,'[1]Unit factor_selected'!$F$3:$AC$346,'[1]Unit factor_selected'!M$1,FALSE)</f>
        <v>4.4031196397100701E-2</v>
      </c>
      <c r="AV366" s="132">
        <f>VLOOKUP($H366,'[1]Unit factor_selected'!$F$3:$AC$346,'[1]Unit factor_selected'!N$1,FALSE)</f>
        <v>1.06022602394045E-2</v>
      </c>
      <c r="AW366" s="132">
        <f>VLOOKUP($H366,'[1]Unit factor_selected'!$F$3:$AC$346,'[1]Unit factor_selected'!O$1,FALSE)</f>
        <v>9.0414256143467892E-6</v>
      </c>
      <c r="AX366" s="132">
        <f>VLOOKUP($H366,'[1]Unit factor_selected'!$F$3:$AC$346,'[1]Unit factor_selected'!P$1,FALSE)</f>
        <v>0.24411078306081499</v>
      </c>
      <c r="AY366" s="132">
        <f>VLOOKUP($H366,'[1]Unit factor_selected'!$F$3:$AC$346,'[1]Unit factor_selected'!Q$1,FALSE)</f>
        <v>9.8604684148839196E-3</v>
      </c>
      <c r="AZ366" s="132">
        <f>VLOOKUP($H366,'[1]Unit factor_selected'!$F$3:$AC$346,'[1]Unit factor_selected'!R$1,FALSE)</f>
        <v>7.8395790942311999E-2</v>
      </c>
      <c r="BA366" s="132">
        <f>VLOOKUP($H366,'[1]Unit factor_selected'!$F$3:$AC$346,'[1]Unit factor_selected'!S$1,FALSE)</f>
        <v>7.6576156420226499E-2</v>
      </c>
      <c r="BB366" s="132">
        <f>VLOOKUP($H366,'[1]Unit factor_selected'!$F$3:$AC$346,'[1]Unit factor_selected'!T$1,FALSE)</f>
        <v>7.7461843972967204E-3</v>
      </c>
      <c r="BC366" s="132">
        <f>VLOOKUP($H366,'[1]Unit factor_selected'!$F$3:$AC$346,'[1]Unit factor_selected'!U$1,FALSE)</f>
        <v>1.32805350611469E-2</v>
      </c>
      <c r="BD366" s="132">
        <f>VLOOKUP($H366,'[1]Unit factor_selected'!$F$3:$AC$346,'[1]Unit factor_selected'!V$1,FALSE)</f>
        <v>2.4505935797481901E-6</v>
      </c>
      <c r="BE366" s="132">
        <f>VLOOKUP($H366,'[1]Unit factor_selected'!$F$3:$AC$346,'[1]Unit factor_selected'!W$1,FALSE)</f>
        <v>5.7545215852716704E-4</v>
      </c>
      <c r="BF366" s="132">
        <f>VLOOKUP($H366,'[1]Unit factor_selected'!$F$3:$AC$346,'[1]Unit factor_selected'!X$1,FALSE)</f>
        <v>6.8476142120531394E-5</v>
      </c>
      <c r="BG366" s="132">
        <f>VLOOKUP($H366,'[1]Unit factor_selected'!$F$3:$AC$346,'[1]Unit factor_selected'!Y$1,FALSE)</f>
        <v>7.4176049294157002E-5</v>
      </c>
      <c r="BH366" s="132">
        <f>VLOOKUP($H366,'[1]Unit factor_selected'!$F$3:$AC$346,'[1]Unit factor_selected'!Z$1,FALSE)</f>
        <v>1.3268699117023199E-7</v>
      </c>
      <c r="BI366" s="132">
        <f>VLOOKUP($H366,'[1]Unit factor_selected'!$F$3:$AC$346,'[1]Unit factor_selected'!AA$1,FALSE)</f>
        <v>1.16126415500065E-4</v>
      </c>
      <c r="BJ366" s="132">
        <f>VLOOKUP($H366,'[1]Unit factor_selected'!$F$3:$AC$346,'[1]Unit factor_selected'!AB$1,FALSE)</f>
        <v>0.42127889052495099</v>
      </c>
      <c r="BK366" s="133">
        <f>VLOOKUP($H366,'[1]Unit factor_selected'!$F$3:$AC$346,'[1]Unit factor_selected'!AC$1,FALSE)</f>
        <v>1.30613171419805E-3</v>
      </c>
    </row>
    <row r="367" spans="2:63" s="9" customFormat="1" x14ac:dyDescent="0.2">
      <c r="B367" s="319"/>
      <c r="C367" s="121"/>
      <c r="D367" s="61"/>
      <c r="E367" s="163"/>
      <c r="F367" s="312"/>
      <c r="G367" s="308" t="str">
        <f>[1]LCIA_TAU!D143</f>
        <v>Hungary</v>
      </c>
      <c r="H367" s="10" t="str">
        <f>'[1]Unit factor_selected'!F110</f>
        <v>4cb21688-49f1-34d7-92a9-9a30881baa53</v>
      </c>
      <c r="I367" s="65">
        <f>[1]LCIA_TAU!E143</f>
        <v>2.6607649312808002E-2</v>
      </c>
      <c r="J367" s="323"/>
      <c r="K367" s="69"/>
      <c r="L367" s="69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  <c r="AA367" s="165">
        <f t="shared" ref="AA367:AA373" si="245">$I367*K$366</f>
        <v>0.83384630314387942</v>
      </c>
      <c r="AB367" s="73">
        <f t="shared" si="244"/>
        <v>0.83384630314387942</v>
      </c>
      <c r="AC367" s="73">
        <f t="shared" si="244"/>
        <v>0.83384630314387942</v>
      </c>
      <c r="AD367" s="73">
        <f t="shared" si="244"/>
        <v>0.81547341849833643</v>
      </c>
      <c r="AE367" s="73">
        <f t="shared" si="244"/>
        <v>0.83384630314387942</v>
      </c>
      <c r="AF367" s="73">
        <f t="shared" si="244"/>
        <v>0.83384630314387942</v>
      </c>
      <c r="AG367" s="73">
        <f t="shared" si="244"/>
        <v>0.78568571035394819</v>
      </c>
      <c r="AH367" s="73">
        <f t="shared" si="244"/>
        <v>0.90111932692294494</v>
      </c>
      <c r="AI367" s="73">
        <f t="shared" si="244"/>
        <v>1.5446409226642626</v>
      </c>
      <c r="AJ367" s="73">
        <f t="shared" si="244"/>
        <v>1.5446409226642626</v>
      </c>
      <c r="AK367" s="73">
        <f t="shared" si="244"/>
        <v>1.5446409226642626</v>
      </c>
      <c r="AL367" s="73">
        <f t="shared" si="244"/>
        <v>1.5446409226642626</v>
      </c>
      <c r="AM367" s="73">
        <f t="shared" si="244"/>
        <v>1.5446409226642626</v>
      </c>
      <c r="AN367" s="73">
        <f t="shared" si="244"/>
        <v>1.5446409226642626</v>
      </c>
      <c r="AO367" s="73">
        <f t="shared" si="244"/>
        <v>1.9051268078609316</v>
      </c>
      <c r="AP367" s="140">
        <f t="shared" si="244"/>
        <v>1.8022386538458899</v>
      </c>
      <c r="AQ367" s="12" t="str">
        <f>VLOOKUP($H367,'[1]Unit factor_selected'!$F$3:$AC$346,'[1]Unit factor_selected'!H$1,FALSE)</f>
        <v>kWh</v>
      </c>
      <c r="AR367" s="141">
        <f>VLOOKUP($H367,'[1]Unit factor_selected'!$F$3:$AC$346,'[1]Unit factor_selected'!J$1,FALSE)</f>
        <v>0.21577001178640801</v>
      </c>
      <c r="AS367" s="142">
        <f>VLOOKUP($H367,'[1]Unit factor_selected'!$F$3:$AC$346,'[1]Unit factor_selected'!K$1,FALSE)</f>
        <v>7.2333849412719502</v>
      </c>
      <c r="AT367" s="142">
        <f>VLOOKUP($H367,'[1]Unit factor_selected'!$F$3:$AC$346,'[1]Unit factor_selected'!L$1,FALSE)</f>
        <v>8.0276380910669396E-5</v>
      </c>
      <c r="AU367" s="142">
        <f>VLOOKUP($H367,'[1]Unit factor_selected'!$F$3:$AC$346,'[1]Unit factor_selected'!M$1,FALSE)</f>
        <v>6.8026517284239404E-2</v>
      </c>
      <c r="AV367" s="142">
        <f>VLOOKUP($H367,'[1]Unit factor_selected'!$F$3:$AC$346,'[1]Unit factor_selected'!N$1,FALSE)</f>
        <v>1.36260022319623E-2</v>
      </c>
      <c r="AW367" s="142">
        <f>VLOOKUP($H367,'[1]Unit factor_selected'!$F$3:$AC$346,'[1]Unit factor_selected'!O$1,FALSE)</f>
        <v>1.90685676866339E-4</v>
      </c>
      <c r="AX367" s="142">
        <f>VLOOKUP($H367,'[1]Unit factor_selected'!$F$3:$AC$346,'[1]Unit factor_selected'!P$1,FALSE)</f>
        <v>0.219822332418601</v>
      </c>
      <c r="AY367" s="142">
        <f>VLOOKUP($H367,'[1]Unit factor_selected'!$F$3:$AC$346,'[1]Unit factor_selected'!Q$1,FALSE)</f>
        <v>1.73540844088103E-2</v>
      </c>
      <c r="AZ367" s="142">
        <f>VLOOKUP($H367,'[1]Unit factor_selected'!$F$3:$AC$346,'[1]Unit factor_selected'!R$1,FALSE)</f>
        <v>0.26107456310872401</v>
      </c>
      <c r="BA367" s="142">
        <f>VLOOKUP($H367,'[1]Unit factor_selected'!$F$3:$AC$346,'[1]Unit factor_selected'!S$1,FALSE)</f>
        <v>6.3394804129405E-2</v>
      </c>
      <c r="BB367" s="142">
        <f>VLOOKUP($H367,'[1]Unit factor_selected'!$F$3:$AC$346,'[1]Unit factor_selected'!T$1,FALSE)</f>
        <v>1.08184860807417E-2</v>
      </c>
      <c r="BC367" s="142">
        <f>VLOOKUP($H367,'[1]Unit factor_selected'!$F$3:$AC$346,'[1]Unit factor_selected'!U$1,FALSE)</f>
        <v>1.7522737587687898E-2</v>
      </c>
      <c r="BD367" s="142">
        <f>VLOOKUP($H367,'[1]Unit factor_selected'!$F$3:$AC$346,'[1]Unit factor_selected'!V$1,FALSE)</f>
        <v>1.31149157181119E-5</v>
      </c>
      <c r="BE367" s="142">
        <f>VLOOKUP($H367,'[1]Unit factor_selected'!$F$3:$AC$346,'[1]Unit factor_selected'!W$1,FALSE)</f>
        <v>4.5103669699047102E-4</v>
      </c>
      <c r="BF367" s="142">
        <f>VLOOKUP($H367,'[1]Unit factor_selected'!$F$3:$AC$346,'[1]Unit factor_selected'!X$1,FALSE)</f>
        <v>7.8799370286731198E-5</v>
      </c>
      <c r="BG367" s="142">
        <f>VLOOKUP($H367,'[1]Unit factor_selected'!$F$3:$AC$346,'[1]Unit factor_selected'!Y$1,FALSE)</f>
        <v>8.7981241989460503E-5</v>
      </c>
      <c r="BH367" s="142">
        <f>VLOOKUP($H367,'[1]Unit factor_selected'!$F$3:$AC$346,'[1]Unit factor_selected'!Z$1,FALSE)</f>
        <v>1.4425544847962701E-7</v>
      </c>
      <c r="BI367" s="142">
        <f>VLOOKUP($H367,'[1]Unit factor_selected'!$F$3:$AC$346,'[1]Unit factor_selected'!AA$1,FALSE)</f>
        <v>1.8805544675655399E-4</v>
      </c>
      <c r="BJ367" s="142">
        <f>VLOOKUP($H367,'[1]Unit factor_selected'!$F$3:$AC$346,'[1]Unit factor_selected'!AB$1,FALSE)</f>
        <v>0.37510459525880402</v>
      </c>
      <c r="BK367" s="143">
        <f>VLOOKUP($H367,'[1]Unit factor_selected'!$F$3:$AC$346,'[1]Unit factor_selected'!AC$1,FALSE)</f>
        <v>8.1652158336886695E-4</v>
      </c>
    </row>
    <row r="368" spans="2:63" s="9" customFormat="1" x14ac:dyDescent="0.2">
      <c r="B368" s="319"/>
      <c r="C368" s="121"/>
      <c r="D368" s="61"/>
      <c r="E368" s="163"/>
      <c r="F368" s="312"/>
      <c r="G368" s="308" t="str">
        <f>[1]LCIA_TAU!D144</f>
        <v>MI, US</v>
      </c>
      <c r="H368" s="10" t="str">
        <f>'[1]Unit factor_selected'!F117</f>
        <v>b61cac0a-ced2-39d5-a7c7-d5c2ba600709</v>
      </c>
      <c r="I368" s="65">
        <f>[1]LCIA_TAU!E144</f>
        <v>6.8727063945112937E-2</v>
      </c>
      <c r="J368" s="323"/>
      <c r="K368" s="69"/>
      <c r="L368" s="69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  <c r="AA368" s="165">
        <f t="shared" si="245"/>
        <v>2.1538095125516943</v>
      </c>
      <c r="AB368" s="73">
        <f t="shared" si="244"/>
        <v>2.1538095125516943</v>
      </c>
      <c r="AC368" s="73">
        <f t="shared" si="244"/>
        <v>2.1538095125516943</v>
      </c>
      <c r="AD368" s="73">
        <f t="shared" si="244"/>
        <v>2.1063526927836063</v>
      </c>
      <c r="AE368" s="73">
        <f t="shared" si="244"/>
        <v>2.1538095125516943</v>
      </c>
      <c r="AF368" s="73">
        <f t="shared" si="244"/>
        <v>2.1538095125516943</v>
      </c>
      <c r="AG368" s="73">
        <f t="shared" si="244"/>
        <v>2.0294115959452523</v>
      </c>
      <c r="AH368" s="73">
        <f t="shared" si="244"/>
        <v>2.327574483394848</v>
      </c>
      <c r="AI368" s="73">
        <f t="shared" si="244"/>
        <v>3.9897788119555502</v>
      </c>
      <c r="AJ368" s="73">
        <f t="shared" si="244"/>
        <v>3.9897788119555502</v>
      </c>
      <c r="AK368" s="73">
        <f t="shared" si="244"/>
        <v>3.9897788119555502</v>
      </c>
      <c r="AL368" s="73">
        <f t="shared" si="244"/>
        <v>3.9897788119555502</v>
      </c>
      <c r="AM368" s="73">
        <f t="shared" si="244"/>
        <v>3.9897788119555502</v>
      </c>
      <c r="AN368" s="73">
        <f t="shared" si="244"/>
        <v>3.9897788119555502</v>
      </c>
      <c r="AO368" s="73">
        <f t="shared" si="244"/>
        <v>4.9209071574909906</v>
      </c>
      <c r="AP368" s="140">
        <f t="shared" si="244"/>
        <v>4.6551489667896959</v>
      </c>
      <c r="AQ368" s="12" t="str">
        <f>VLOOKUP($H368,'[1]Unit factor_selected'!$F$3:$AC$346,'[1]Unit factor_selected'!H$1,FALSE)</f>
        <v>kWh</v>
      </c>
      <c r="AR368" s="141">
        <f>VLOOKUP($H368,'[1]Unit factor_selected'!$F$3:$AC$346,'[1]Unit factor_selected'!J$1,FALSE)</f>
        <v>0.84492685052712702</v>
      </c>
      <c r="AS368" s="142">
        <f>VLOOKUP($H368,'[1]Unit factor_selected'!$F$3:$AC$346,'[1]Unit factor_selected'!K$1,FALSE)</f>
        <v>13.8176187409319</v>
      </c>
      <c r="AT368" s="142">
        <f>VLOOKUP($H368,'[1]Unit factor_selected'!$F$3:$AC$346,'[1]Unit factor_selected'!L$1,FALSE)</f>
        <v>1.3750236107345399E-3</v>
      </c>
      <c r="AU368" s="142">
        <f>VLOOKUP($H368,'[1]Unit factor_selected'!$F$3:$AC$346,'[1]Unit factor_selected'!M$1,FALSE)</f>
        <v>0.22532069788397299</v>
      </c>
      <c r="AV368" s="142">
        <f>VLOOKUP($H368,'[1]Unit factor_selected'!$F$3:$AC$346,'[1]Unit factor_selected'!N$1,FALSE)</f>
        <v>1.86099453978095E-2</v>
      </c>
      <c r="AW368" s="142">
        <f>VLOOKUP($H368,'[1]Unit factor_selected'!$F$3:$AC$346,'[1]Unit factor_selected'!O$1,FALSE)</f>
        <v>3.3112759989510502E-4</v>
      </c>
      <c r="AX368" s="142">
        <f>VLOOKUP($H368,'[1]Unit factor_selected'!$F$3:$AC$346,'[1]Unit factor_selected'!P$1,FALSE)</f>
        <v>0.85870887945642105</v>
      </c>
      <c r="AY368" s="142">
        <f>VLOOKUP($H368,'[1]Unit factor_selected'!$F$3:$AC$346,'[1]Unit factor_selected'!Q$1,FALSE)</f>
        <v>2.70133464950984E-2</v>
      </c>
      <c r="AZ368" s="142">
        <f>VLOOKUP($H368,'[1]Unit factor_selected'!$F$3:$AC$346,'[1]Unit factor_selected'!R$1,FALSE)</f>
        <v>0.65750848355524405</v>
      </c>
      <c r="BA368" s="142">
        <f>VLOOKUP($H368,'[1]Unit factor_selected'!$F$3:$AC$346,'[1]Unit factor_selected'!S$1,FALSE)</f>
        <v>0.15437578030999699</v>
      </c>
      <c r="BB368" s="142">
        <f>VLOOKUP($H368,'[1]Unit factor_selected'!$F$3:$AC$346,'[1]Unit factor_selected'!T$1,FALSE)</f>
        <v>1.2817108343723799E-3</v>
      </c>
      <c r="BC368" s="142">
        <f>VLOOKUP($H368,'[1]Unit factor_selected'!$F$3:$AC$346,'[1]Unit factor_selected'!U$1,FALSE)</f>
        <v>2.4739460993979501E-2</v>
      </c>
      <c r="BD368" s="142">
        <f>VLOOKUP($H368,'[1]Unit factor_selected'!$F$3:$AC$346,'[1]Unit factor_selected'!V$1,FALSE)</f>
        <v>2.4550403468202401E-5</v>
      </c>
      <c r="BE368" s="142">
        <f>VLOOKUP($H368,'[1]Unit factor_selected'!$F$3:$AC$346,'[1]Unit factor_selected'!W$1,FALSE)</f>
        <v>5.1818030284491497E-4</v>
      </c>
      <c r="BF368" s="142">
        <f>VLOOKUP($H368,'[1]Unit factor_selected'!$F$3:$AC$346,'[1]Unit factor_selected'!X$1,FALSE)</f>
        <v>1.20964766055872E-3</v>
      </c>
      <c r="BG368" s="142">
        <f>VLOOKUP($H368,'[1]Unit factor_selected'!$F$3:$AC$346,'[1]Unit factor_selected'!Y$1,FALSE)</f>
        <v>1.2305157864208301E-3</v>
      </c>
      <c r="BH368" s="142">
        <f>VLOOKUP($H368,'[1]Unit factor_selected'!$F$3:$AC$346,'[1]Unit factor_selected'!Z$1,FALSE)</f>
        <v>2.7696314907270402E-7</v>
      </c>
      <c r="BI368" s="142">
        <f>VLOOKUP($H368,'[1]Unit factor_selected'!$F$3:$AC$346,'[1]Unit factor_selected'!AA$1,FALSE)</f>
        <v>2.5922901798228299E-3</v>
      </c>
      <c r="BJ368" s="142">
        <f>VLOOKUP($H368,'[1]Unit factor_selected'!$F$3:$AC$346,'[1]Unit factor_selected'!AB$1,FALSE)</f>
        <v>0.47977050815169298</v>
      </c>
      <c r="BK368" s="143">
        <f>VLOOKUP($H368,'[1]Unit factor_selected'!$F$3:$AC$346,'[1]Unit factor_selected'!AC$1,FALSE)</f>
        <v>1.0706689391021E-2</v>
      </c>
    </row>
    <row r="369" spans="2:63" s="9" customFormat="1" x14ac:dyDescent="0.2">
      <c r="B369" s="319"/>
      <c r="C369" s="121"/>
      <c r="D369" s="61"/>
      <c r="E369" s="163"/>
      <c r="F369" s="312"/>
      <c r="G369" s="308" t="str">
        <f>[1]LCIA_TAU!D145</f>
        <v>Korea</v>
      </c>
      <c r="H369" s="10" t="str">
        <f>'[1]Unit factor_selected'!F107</f>
        <v>2fcc8944-1021-3349-ace4-288efc955cd1</v>
      </c>
      <c r="I369" s="65">
        <f>[1]LCIA_TAU!E145</f>
        <v>1.4753449048443543E-2</v>
      </c>
      <c r="J369" s="323"/>
      <c r="K369" s="69"/>
      <c r="L369" s="69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  <c r="AA369" s="165">
        <f t="shared" si="245"/>
        <v>0.46235234097678912</v>
      </c>
      <c r="AB369" s="73">
        <f t="shared" si="244"/>
        <v>0.46235234097678912</v>
      </c>
      <c r="AC369" s="73">
        <f t="shared" si="244"/>
        <v>0.46235234097678912</v>
      </c>
      <c r="AD369" s="73">
        <f t="shared" si="244"/>
        <v>0.45216491651458873</v>
      </c>
      <c r="AE369" s="73">
        <f t="shared" si="244"/>
        <v>0.46235234097678912</v>
      </c>
      <c r="AF369" s="73">
        <f t="shared" si="244"/>
        <v>0.46235234097678912</v>
      </c>
      <c r="AG369" s="73">
        <f t="shared" si="244"/>
        <v>0.43564818370547914</v>
      </c>
      <c r="AH369" s="73">
        <f t="shared" si="244"/>
        <v>0.49965398746915374</v>
      </c>
      <c r="AI369" s="73">
        <f t="shared" si="244"/>
        <v>0.85647480101514606</v>
      </c>
      <c r="AJ369" s="73">
        <f t="shared" si="244"/>
        <v>0.85647480101514606</v>
      </c>
      <c r="AK369" s="73">
        <f t="shared" si="244"/>
        <v>0.85647480101514606</v>
      </c>
      <c r="AL369" s="73">
        <f t="shared" si="244"/>
        <v>0.85647480101514606</v>
      </c>
      <c r="AM369" s="73">
        <f t="shared" si="244"/>
        <v>0.85647480101514606</v>
      </c>
      <c r="AN369" s="73">
        <f t="shared" si="244"/>
        <v>0.85647480101514606</v>
      </c>
      <c r="AO369" s="73">
        <f t="shared" si="244"/>
        <v>1.0563575519266302</v>
      </c>
      <c r="AP369" s="140">
        <f t="shared" si="244"/>
        <v>0.99930797493830748</v>
      </c>
      <c r="AQ369" s="12" t="str">
        <f>VLOOKUP($H369,'[1]Unit factor_selected'!$F$3:$AC$346,'[1]Unit factor_selected'!H$1,FALSE)</f>
        <v>kWh</v>
      </c>
      <c r="AR369" s="141">
        <f>VLOOKUP($H369,'[1]Unit factor_selected'!$F$3:$AC$346,'[1]Unit factor_selected'!J$1,FALSE)</f>
        <v>0.44882419692131298</v>
      </c>
      <c r="AS369" s="142">
        <f>VLOOKUP($H369,'[1]Unit factor_selected'!$F$3:$AC$346,'[1]Unit factor_selected'!K$1,FALSE)</f>
        <v>10.6797594704434</v>
      </c>
      <c r="AT369" s="142">
        <f>VLOOKUP($H369,'[1]Unit factor_selected'!$F$3:$AC$346,'[1]Unit factor_selected'!L$1,FALSE)</f>
        <v>4.9265264292420302E-4</v>
      </c>
      <c r="AU369" s="142">
        <f>VLOOKUP($H369,'[1]Unit factor_selected'!$F$3:$AC$346,'[1]Unit factor_selected'!M$1,FALSE)</f>
        <v>0.12623149246165999</v>
      </c>
      <c r="AV369" s="142">
        <f>VLOOKUP($H369,'[1]Unit factor_selected'!$F$3:$AC$346,'[1]Unit factor_selected'!N$1,FALSE)</f>
        <v>1.6968609446120098E-2</v>
      </c>
      <c r="AW369" s="142">
        <f>VLOOKUP($H369,'[1]Unit factor_selected'!$F$3:$AC$346,'[1]Unit factor_selected'!O$1,FALSE)</f>
        <v>2.7405747398636201E-4</v>
      </c>
      <c r="AX369" s="142">
        <f>VLOOKUP($H369,'[1]Unit factor_selected'!$F$3:$AC$346,'[1]Unit factor_selected'!P$1,FALSE)</f>
        <v>0.45253492451686</v>
      </c>
      <c r="AY369" s="142">
        <f>VLOOKUP($H369,'[1]Unit factor_selected'!$F$3:$AC$346,'[1]Unit factor_selected'!Q$1,FALSE)</f>
        <v>2.48684596265452E-2</v>
      </c>
      <c r="AZ369" s="142">
        <f>VLOOKUP($H369,'[1]Unit factor_selected'!$F$3:$AC$346,'[1]Unit factor_selected'!R$1,FALSE)</f>
        <v>0.42508296115309102</v>
      </c>
      <c r="BA369" s="142">
        <f>VLOOKUP($H369,'[1]Unit factor_selected'!$F$3:$AC$346,'[1]Unit factor_selected'!S$1,FALSE)</f>
        <v>0.191914630710534</v>
      </c>
      <c r="BB369" s="142">
        <f>VLOOKUP($H369,'[1]Unit factor_selected'!$F$3:$AC$346,'[1]Unit factor_selected'!T$1,FALSE)</f>
        <v>8.9421744425186196E-3</v>
      </c>
      <c r="BC369" s="142">
        <f>VLOOKUP($H369,'[1]Unit factor_selected'!$F$3:$AC$346,'[1]Unit factor_selected'!U$1,FALSE)</f>
        <v>2.2227062220125101E-2</v>
      </c>
      <c r="BD369" s="142">
        <f>VLOOKUP($H369,'[1]Unit factor_selected'!$F$3:$AC$346,'[1]Unit factor_selected'!V$1,FALSE)</f>
        <v>2.0839885011706401E-5</v>
      </c>
      <c r="BE369" s="142">
        <f>VLOOKUP($H369,'[1]Unit factor_selected'!$F$3:$AC$346,'[1]Unit factor_selected'!W$1,FALSE)</f>
        <v>5.9720515722452502E-4</v>
      </c>
      <c r="BF369" s="142">
        <f>VLOOKUP($H369,'[1]Unit factor_selected'!$F$3:$AC$346,'[1]Unit factor_selected'!X$1,FALSE)</f>
        <v>9.57080591438114E-4</v>
      </c>
      <c r="BG369" s="142">
        <f>VLOOKUP($H369,'[1]Unit factor_selected'!$F$3:$AC$346,'[1]Unit factor_selected'!Y$1,FALSE)</f>
        <v>9.6987712976880503E-4</v>
      </c>
      <c r="BH369" s="142">
        <f>VLOOKUP($H369,'[1]Unit factor_selected'!$F$3:$AC$346,'[1]Unit factor_selected'!Z$1,FALSE)</f>
        <v>1.6228126937245899E-7</v>
      </c>
      <c r="BI369" s="142">
        <f>VLOOKUP($H369,'[1]Unit factor_selected'!$F$3:$AC$346,'[1]Unit factor_selected'!AA$1,FALSE)</f>
        <v>8.2713932894040601E-4</v>
      </c>
      <c r="BJ369" s="142">
        <f>VLOOKUP($H369,'[1]Unit factor_selected'!$F$3:$AC$346,'[1]Unit factor_selected'!AB$1,FALSE)</f>
        <v>0.51620363771325195</v>
      </c>
      <c r="BK369" s="143">
        <f>VLOOKUP($H369,'[1]Unit factor_selected'!$F$3:$AC$346,'[1]Unit factor_selected'!AC$1,FALSE)</f>
        <v>3.0323563137813099E-3</v>
      </c>
    </row>
    <row r="370" spans="2:63" s="9" customFormat="1" x14ac:dyDescent="0.2">
      <c r="B370" s="319"/>
      <c r="C370" s="121"/>
      <c r="D370" s="61"/>
      <c r="E370" s="163"/>
      <c r="F370" s="312"/>
      <c r="G370" s="308" t="str">
        <f>[1]LCIA_TAU!D146</f>
        <v>Poland</v>
      </c>
      <c r="H370" s="10" t="str">
        <f>'[1]Unit factor_selected'!F109</f>
        <v>2021a648-52c7-32d9-a154-d6be407b47a3</v>
      </c>
      <c r="I370" s="65">
        <f>[1]LCIA_TAU!E146</f>
        <v>1.6392877202870991E-2</v>
      </c>
      <c r="J370" s="323"/>
      <c r="K370" s="69"/>
      <c r="L370" s="69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  <c r="AA370" s="165">
        <f t="shared" si="245"/>
        <v>0.51372971331690331</v>
      </c>
      <c r="AB370" s="73">
        <f t="shared" si="244"/>
        <v>0.51372971331690331</v>
      </c>
      <c r="AC370" s="73">
        <f t="shared" si="244"/>
        <v>0.51372971331690331</v>
      </c>
      <c r="AD370" s="73">
        <f t="shared" si="244"/>
        <v>0.50241024505737841</v>
      </c>
      <c r="AE370" s="73">
        <f t="shared" si="244"/>
        <v>0.51372971331690331</v>
      </c>
      <c r="AF370" s="73">
        <f t="shared" si="244"/>
        <v>0.51372971331690331</v>
      </c>
      <c r="AG370" s="73">
        <f t="shared" si="244"/>
        <v>0.48405814502684835</v>
      </c>
      <c r="AH370" s="73">
        <f t="shared" si="244"/>
        <v>0.55517638171331785</v>
      </c>
      <c r="AI370" s="73">
        <f t="shared" si="244"/>
        <v>0.95164772618887072</v>
      </c>
      <c r="AJ370" s="73">
        <f t="shared" si="244"/>
        <v>0.95164772618887072</v>
      </c>
      <c r="AK370" s="73">
        <f t="shared" si="244"/>
        <v>0.95164772618887072</v>
      </c>
      <c r="AL370" s="73">
        <f t="shared" si="244"/>
        <v>0.95164772618887072</v>
      </c>
      <c r="AM370" s="73">
        <f t="shared" si="244"/>
        <v>0.95164772618887072</v>
      </c>
      <c r="AN370" s="73">
        <f t="shared" si="244"/>
        <v>0.95164772618887072</v>
      </c>
      <c r="AO370" s="73">
        <f t="shared" si="244"/>
        <v>1.1737417856799759</v>
      </c>
      <c r="AP370" s="140">
        <f t="shared" si="244"/>
        <v>1.1103527634266357</v>
      </c>
      <c r="AQ370" s="12"/>
      <c r="AR370" s="141">
        <f>VLOOKUP($H370,'[1]Unit factor_selected'!$F$3:$AC$346,'[1]Unit factor_selected'!J$1,FALSE)</f>
        <v>0.19454816343477699</v>
      </c>
      <c r="AS370" s="142">
        <f>VLOOKUP($H370,'[1]Unit factor_selected'!$F$3:$AC$346,'[1]Unit factor_selected'!K$1,FALSE)</f>
        <v>6.7957555250499802</v>
      </c>
      <c r="AT370" s="142">
        <f>VLOOKUP($H370,'[1]Unit factor_selected'!$F$3:$AC$346,'[1]Unit factor_selected'!L$1,FALSE)</f>
        <v>8.8187596014927395E-5</v>
      </c>
      <c r="AU370" s="142">
        <f>VLOOKUP($H370,'[1]Unit factor_selected'!$F$3:$AC$346,'[1]Unit factor_selected'!M$1,FALSE)</f>
        <v>5.9391215212610003E-2</v>
      </c>
      <c r="AV370" s="142">
        <f>VLOOKUP($H370,'[1]Unit factor_selected'!$F$3:$AC$346,'[1]Unit factor_selected'!N$1,FALSE)</f>
        <v>1.1583446624296501E-2</v>
      </c>
      <c r="AW370" s="142">
        <f>VLOOKUP($H370,'[1]Unit factor_selected'!$F$3:$AC$346,'[1]Unit factor_selected'!O$1,FALSE)</f>
        <v>9.3673033052926995E-5</v>
      </c>
      <c r="AX370" s="142">
        <f>VLOOKUP($H370,'[1]Unit factor_selected'!$F$3:$AC$346,'[1]Unit factor_selected'!P$1,FALSE)</f>
        <v>0.19827953710975099</v>
      </c>
      <c r="AY370" s="142">
        <f>VLOOKUP($H370,'[1]Unit factor_selected'!$F$3:$AC$346,'[1]Unit factor_selected'!Q$1,FALSE)</f>
        <v>1.4201613553306E-2</v>
      </c>
      <c r="AZ370" s="142">
        <f>VLOOKUP($H370,'[1]Unit factor_selected'!$F$3:$AC$346,'[1]Unit factor_selected'!R$1,FALSE)</f>
        <v>0.173164265864902</v>
      </c>
      <c r="BA370" s="142">
        <f>VLOOKUP($H370,'[1]Unit factor_selected'!$F$3:$AC$346,'[1]Unit factor_selected'!S$1,FALSE)</f>
        <v>5.8746452970276503E-2</v>
      </c>
      <c r="BB370" s="142">
        <f>VLOOKUP($H370,'[1]Unit factor_selected'!$F$3:$AC$346,'[1]Unit factor_selected'!T$1,FALSE)</f>
        <v>1.21950915212548E-2</v>
      </c>
      <c r="BC370" s="142">
        <f>VLOOKUP($H370,'[1]Unit factor_selected'!$F$3:$AC$346,'[1]Unit factor_selected'!U$1,FALSE)</f>
        <v>1.4692890573130399E-2</v>
      </c>
      <c r="BD370" s="142">
        <f>VLOOKUP($H370,'[1]Unit factor_selected'!$F$3:$AC$346,'[1]Unit factor_selected'!V$1,FALSE)</f>
        <v>7.2813869887689002E-6</v>
      </c>
      <c r="BE370" s="142">
        <f>VLOOKUP($H370,'[1]Unit factor_selected'!$F$3:$AC$346,'[1]Unit factor_selected'!W$1,FALSE)</f>
        <v>5.0115509501026797E-4</v>
      </c>
      <c r="BF370" s="142">
        <f>VLOOKUP($H370,'[1]Unit factor_selected'!$F$3:$AC$346,'[1]Unit factor_selected'!X$1,FALSE)</f>
        <v>1.04561836568401E-4</v>
      </c>
      <c r="BG370" s="142">
        <f>VLOOKUP($H370,'[1]Unit factor_selected'!$F$3:$AC$346,'[1]Unit factor_selected'!Y$1,FALSE)</f>
        <v>1.12953299776828E-4</v>
      </c>
      <c r="BH370" s="142">
        <f>VLOOKUP($H370,'[1]Unit factor_selected'!$F$3:$AC$346,'[1]Unit factor_selected'!Z$1,FALSE)</f>
        <v>1.34435290149793E-7</v>
      </c>
      <c r="BI370" s="142">
        <f>VLOOKUP($H370,'[1]Unit factor_selected'!$F$3:$AC$346,'[1]Unit factor_selected'!AA$1,FALSE)</f>
        <v>1.8200658937087E-4</v>
      </c>
      <c r="BJ370" s="142">
        <f>VLOOKUP($H370,'[1]Unit factor_selected'!$F$3:$AC$346,'[1]Unit factor_selected'!AB$1,FALSE)</f>
        <v>0.40437100882069898</v>
      </c>
      <c r="BK370" s="143">
        <f>VLOOKUP($H370,'[1]Unit factor_selected'!$F$3:$AC$346,'[1]Unit factor_selected'!AC$1,FALSE)</f>
        <v>2.8342188340246799E-3</v>
      </c>
    </row>
    <row r="371" spans="2:63" s="9" customFormat="1" x14ac:dyDescent="0.2">
      <c r="B371" s="319"/>
      <c r="C371" s="121"/>
      <c r="D371" s="61"/>
      <c r="E371" s="163"/>
      <c r="F371" s="312"/>
      <c r="G371" s="308" t="str">
        <f>[1]LCIA_TAU!D147</f>
        <v>TN, US</v>
      </c>
      <c r="H371" s="10" t="str">
        <f>'[1]Unit factor_selected'!F118</f>
        <v>c15204bc-dbef-4122-b600-8a21aa62ea84</v>
      </c>
      <c r="I371" s="65">
        <f>[1]LCIA_TAU!E147</f>
        <v>3.4729362908164099E-2</v>
      </c>
      <c r="J371" s="323"/>
      <c r="K371" s="69"/>
      <c r="L371" s="69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  <c r="AA371" s="165">
        <f t="shared" si="245"/>
        <v>1.0883693832199963</v>
      </c>
      <c r="AB371" s="73">
        <f t="shared" si="244"/>
        <v>1.0883693832199963</v>
      </c>
      <c r="AC371" s="73">
        <f t="shared" si="244"/>
        <v>1.0883693832199963</v>
      </c>
      <c r="AD371" s="73">
        <f t="shared" si="244"/>
        <v>1.0643883629117592</v>
      </c>
      <c r="AE371" s="73">
        <f t="shared" si="244"/>
        <v>1.0883693832199963</v>
      </c>
      <c r="AF371" s="73">
        <f t="shared" si="244"/>
        <v>1.0883693832199963</v>
      </c>
      <c r="AG371" s="73">
        <f t="shared" si="244"/>
        <v>1.0255082606454176</v>
      </c>
      <c r="AH371" s="73">
        <f t="shared" si="244"/>
        <v>1.1761768114255418</v>
      </c>
      <c r="AI371" s="73">
        <f t="shared" si="244"/>
        <v>2.01612681132963</v>
      </c>
      <c r="AJ371" s="73">
        <f t="shared" si="244"/>
        <v>2.01612681132963</v>
      </c>
      <c r="AK371" s="73">
        <f t="shared" si="244"/>
        <v>2.01612681132963</v>
      </c>
      <c r="AL371" s="73">
        <f t="shared" si="244"/>
        <v>2.01612681132963</v>
      </c>
      <c r="AM371" s="73">
        <f t="shared" si="244"/>
        <v>2.01612681132963</v>
      </c>
      <c r="AN371" s="73">
        <f t="shared" si="244"/>
        <v>2.01612681132963</v>
      </c>
      <c r="AO371" s="73">
        <f t="shared" si="244"/>
        <v>2.4866473365772124</v>
      </c>
      <c r="AP371" s="140">
        <f t="shared" si="244"/>
        <v>2.3523536228510835</v>
      </c>
      <c r="AQ371" s="12"/>
      <c r="AR371" s="141">
        <f>VLOOKUP($H371,'[1]Unit factor_selected'!$F$3:$AC$346,'[1]Unit factor_selected'!J$1,FALSE)</f>
        <v>0.54026293565241301</v>
      </c>
      <c r="AS371" s="142">
        <f>VLOOKUP($H371,'[1]Unit factor_selected'!$F$3:$AC$346,'[1]Unit factor_selected'!K$1,FALSE)</f>
        <v>10.3422158757806</v>
      </c>
      <c r="AT371" s="142">
        <f>VLOOKUP($H371,'[1]Unit factor_selected'!$F$3:$AC$346,'[1]Unit factor_selected'!L$1,FALSE)</f>
        <v>8.3933786243018305E-4</v>
      </c>
      <c r="AU371" s="142">
        <f>VLOOKUP($H371,'[1]Unit factor_selected'!$F$3:$AC$346,'[1]Unit factor_selected'!M$1,FALSE)</f>
        <v>0.15974025059254601</v>
      </c>
      <c r="AV371" s="142">
        <f>VLOOKUP($H371,'[1]Unit factor_selected'!$F$3:$AC$346,'[1]Unit factor_selected'!N$1,FALSE)</f>
        <v>1.3518716148945099E-2</v>
      </c>
      <c r="AW371" s="142">
        <f>VLOOKUP($H371,'[1]Unit factor_selected'!$F$3:$AC$346,'[1]Unit factor_selected'!O$1,FALSE)</f>
        <v>2.7014841132458702E-4</v>
      </c>
      <c r="AX371" s="142">
        <f>VLOOKUP($H371,'[1]Unit factor_selected'!$F$3:$AC$346,'[1]Unit factor_selected'!P$1,FALSE)</f>
        <v>0.54864194356905904</v>
      </c>
      <c r="AY371" s="142">
        <f>VLOOKUP($H371,'[1]Unit factor_selected'!$F$3:$AC$346,'[1]Unit factor_selected'!Q$1,FALSE)</f>
        <v>1.9900655252947701E-2</v>
      </c>
      <c r="AZ371" s="142">
        <f>VLOOKUP($H371,'[1]Unit factor_selected'!$F$3:$AC$346,'[1]Unit factor_selected'!R$1,FALSE)</f>
        <v>0.37196884852006301</v>
      </c>
      <c r="BA371" s="142">
        <f>VLOOKUP($H371,'[1]Unit factor_selected'!$F$3:$AC$346,'[1]Unit factor_selected'!S$1,FALSE)</f>
        <v>0.14986578416228899</v>
      </c>
      <c r="BB371" s="142">
        <f>VLOOKUP($H371,'[1]Unit factor_selected'!$F$3:$AC$346,'[1]Unit factor_selected'!T$1,FALSE)</f>
        <v>2.7621837652453498E-3</v>
      </c>
      <c r="BC371" s="142">
        <f>VLOOKUP($H371,'[1]Unit factor_selected'!$F$3:$AC$346,'[1]Unit factor_selected'!U$1,FALSE)</f>
        <v>1.7784440338804799E-2</v>
      </c>
      <c r="BD371" s="142">
        <f>VLOOKUP($H371,'[1]Unit factor_selected'!$F$3:$AC$346,'[1]Unit factor_selected'!V$1,FALSE)</f>
        <v>2.0260451279894099E-5</v>
      </c>
      <c r="BE371" s="142">
        <f>VLOOKUP($H371,'[1]Unit factor_selected'!$F$3:$AC$346,'[1]Unit factor_selected'!W$1,FALSE)</f>
        <v>3.9867366816646898E-4</v>
      </c>
      <c r="BF371" s="142">
        <f>VLOOKUP($H371,'[1]Unit factor_selected'!$F$3:$AC$346,'[1]Unit factor_selected'!X$1,FALSE)</f>
        <v>5.1690050979548202E-4</v>
      </c>
      <c r="BG371" s="142">
        <f>VLOOKUP($H371,'[1]Unit factor_selected'!$F$3:$AC$346,'[1]Unit factor_selected'!Y$1,FALSE)</f>
        <v>5.3106443667066104E-4</v>
      </c>
      <c r="BH371" s="142">
        <f>VLOOKUP($H371,'[1]Unit factor_selected'!$F$3:$AC$346,'[1]Unit factor_selected'!Z$1,FALSE)</f>
        <v>2.15377829947938E-7</v>
      </c>
      <c r="BI371" s="142">
        <f>VLOOKUP($H371,'[1]Unit factor_selected'!$F$3:$AC$346,'[1]Unit factor_selected'!AA$1,FALSE)</f>
        <v>9.8085589970202391E-4</v>
      </c>
      <c r="BJ371" s="142">
        <f>VLOOKUP($H371,'[1]Unit factor_selected'!$F$3:$AC$346,'[1]Unit factor_selected'!AB$1,FALSE)</f>
        <v>0.32744952445668901</v>
      </c>
      <c r="BK371" s="143">
        <f>VLOOKUP($H371,'[1]Unit factor_selected'!$F$3:$AC$346,'[1]Unit factor_selected'!AC$1,FALSE)</f>
        <v>2.23171451730747E-3</v>
      </c>
    </row>
    <row r="372" spans="2:63" s="9" customFormat="1" x14ac:dyDescent="0.2">
      <c r="B372" s="319"/>
      <c r="C372" s="121"/>
      <c r="D372" s="61"/>
      <c r="E372" s="163"/>
      <c r="F372" s="312"/>
      <c r="G372" s="308" t="str">
        <f>[1]LCIA_TAU!D148</f>
        <v>NV, US</v>
      </c>
      <c r="H372" s="10" t="str">
        <f>'[1]Unit factor_selected'!F120</f>
        <v>9a6b06ea-3c60-4626-b2d3-7b5b86c39539</v>
      </c>
      <c r="I372" s="65">
        <f>[1]LCIA_TAU!E148</f>
        <v>0.58711020187182972</v>
      </c>
      <c r="J372" s="323"/>
      <c r="K372" s="69"/>
      <c r="L372" s="69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  <c r="AA372" s="165">
        <f t="shared" si="245"/>
        <v>18.399207897453191</v>
      </c>
      <c r="AB372" s="73">
        <f t="shared" si="244"/>
        <v>18.399207897453191</v>
      </c>
      <c r="AC372" s="73">
        <f t="shared" si="244"/>
        <v>18.399207897453191</v>
      </c>
      <c r="AD372" s="73">
        <f t="shared" si="244"/>
        <v>17.993801621746599</v>
      </c>
      <c r="AE372" s="73">
        <f t="shared" si="244"/>
        <v>18.399207897453191</v>
      </c>
      <c r="AF372" s="73">
        <f t="shared" si="244"/>
        <v>18.399207897453191</v>
      </c>
      <c r="AG372" s="73">
        <f t="shared" si="244"/>
        <v>17.336521937384084</v>
      </c>
      <c r="AH372" s="73">
        <f t="shared" si="244"/>
        <v>19.883618568501955</v>
      </c>
      <c r="AI372" s="73">
        <f t="shared" si="244"/>
        <v>34.083222958307957</v>
      </c>
      <c r="AJ372" s="73">
        <f t="shared" si="244"/>
        <v>34.083222958307957</v>
      </c>
      <c r="AK372" s="73">
        <f t="shared" si="244"/>
        <v>34.083222958307957</v>
      </c>
      <c r="AL372" s="73">
        <f t="shared" si="244"/>
        <v>34.083222958307957</v>
      </c>
      <c r="AM372" s="73">
        <f t="shared" si="244"/>
        <v>34.083222958307957</v>
      </c>
      <c r="AN372" s="73">
        <f t="shared" si="244"/>
        <v>34.083222958307957</v>
      </c>
      <c r="AO372" s="73">
        <f t="shared" si="244"/>
        <v>42.037512280960854</v>
      </c>
      <c r="AP372" s="140">
        <f t="shared" si="244"/>
        <v>39.76723713700391</v>
      </c>
      <c r="AQ372" s="12"/>
      <c r="AR372" s="141">
        <f>VLOOKUP($H372,'[1]Unit factor_selected'!$F$3:$AC$346,'[1]Unit factor_selected'!J$1,FALSE)</f>
        <v>0.24860307028831699</v>
      </c>
      <c r="AS372" s="142">
        <f>VLOOKUP($H372,'[1]Unit factor_selected'!$F$3:$AC$346,'[1]Unit factor_selected'!K$1,FALSE)</f>
        <v>6.6539953477216303</v>
      </c>
      <c r="AT372" s="142">
        <f>VLOOKUP($H372,'[1]Unit factor_selected'!$F$3:$AC$346,'[1]Unit factor_selected'!L$1,FALSE)</f>
        <v>6.3013051630230203E-4</v>
      </c>
      <c r="AU372" s="142">
        <f>VLOOKUP($H372,'[1]Unit factor_selected'!$F$3:$AC$346,'[1]Unit factor_selected'!M$1,FALSE)</f>
        <v>7.3559318072518198E-2</v>
      </c>
      <c r="AV372" s="142">
        <f>VLOOKUP($H372,'[1]Unit factor_selected'!$F$3:$AC$346,'[1]Unit factor_selected'!N$1,FALSE)</f>
        <v>1.17467465759412E-2</v>
      </c>
      <c r="AW372" s="142">
        <f>VLOOKUP($H372,'[1]Unit factor_selected'!$F$3:$AC$346,'[1]Unit factor_selected'!O$1,FALSE)</f>
        <v>1.84683639211238E-4</v>
      </c>
      <c r="AX372" s="142">
        <f>VLOOKUP($H372,'[1]Unit factor_selected'!$F$3:$AC$346,'[1]Unit factor_selected'!P$1,FALSE)</f>
        <v>0.25260859504707101</v>
      </c>
      <c r="AY372" s="142">
        <f>VLOOKUP($H372,'[1]Unit factor_selected'!$F$3:$AC$346,'[1]Unit factor_selected'!Q$1,FALSE)</f>
        <v>1.5542261052273E-2</v>
      </c>
      <c r="AZ372" s="142">
        <f>VLOOKUP($H372,'[1]Unit factor_selected'!$F$3:$AC$346,'[1]Unit factor_selected'!R$1,FALSE)</f>
        <v>0.243119256220659</v>
      </c>
      <c r="BA372" s="142">
        <f>VLOOKUP($H372,'[1]Unit factor_selected'!$F$3:$AC$346,'[1]Unit factor_selected'!S$1,FALSE)</f>
        <v>4.20551788274161E-2</v>
      </c>
      <c r="BB372" s="142">
        <f>VLOOKUP($H372,'[1]Unit factor_selected'!$F$3:$AC$346,'[1]Unit factor_selected'!T$1,FALSE)</f>
        <v>2.8159297638395398E-3</v>
      </c>
      <c r="BC372" s="142">
        <f>VLOOKUP($H372,'[1]Unit factor_selected'!$F$3:$AC$346,'[1]Unit factor_selected'!U$1,FALSE)</f>
        <v>1.51677591824327E-2</v>
      </c>
      <c r="BD372" s="142">
        <f>VLOOKUP($H372,'[1]Unit factor_selected'!$F$3:$AC$346,'[1]Unit factor_selected'!V$1,FALSE)</f>
        <v>1.26883252722222E-5</v>
      </c>
      <c r="BE372" s="142">
        <f>VLOOKUP($H372,'[1]Unit factor_selected'!$F$3:$AC$346,'[1]Unit factor_selected'!W$1,FALSE)</f>
        <v>3.6795551284180998E-4</v>
      </c>
      <c r="BF372" s="142">
        <f>VLOOKUP($H372,'[1]Unit factor_selected'!$F$3:$AC$346,'[1]Unit factor_selected'!X$1,FALSE)</f>
        <v>3.0299286885391999E-4</v>
      </c>
      <c r="BG372" s="142">
        <f>VLOOKUP($H372,'[1]Unit factor_selected'!$F$3:$AC$346,'[1]Unit factor_selected'!Y$1,FALSE)</f>
        <v>3.0983304666151197E-4</v>
      </c>
      <c r="BH372" s="142">
        <f>VLOOKUP($H372,'[1]Unit factor_selected'!$F$3:$AC$346,'[1]Unit factor_selected'!Z$1,FALSE)</f>
        <v>1.2733838849692199E-7</v>
      </c>
      <c r="BI372" s="142">
        <f>VLOOKUP($H372,'[1]Unit factor_selected'!$F$3:$AC$346,'[1]Unit factor_selected'!AA$1,FALSE)</f>
        <v>3.9516336962689102E-4</v>
      </c>
      <c r="BJ372" s="142">
        <f>VLOOKUP($H372,'[1]Unit factor_selected'!$F$3:$AC$346,'[1]Unit factor_selected'!AB$1,FALSE)</f>
        <v>0.29156814422734001</v>
      </c>
      <c r="BK372" s="143">
        <f>VLOOKUP($H372,'[1]Unit factor_selected'!$F$3:$AC$346,'[1]Unit factor_selected'!AC$1,FALSE)</f>
        <v>2.40162210148843E-3</v>
      </c>
    </row>
    <row r="373" spans="2:63" s="9" customFormat="1" x14ac:dyDescent="0.2">
      <c r="B373" s="324"/>
      <c r="C373" s="122"/>
      <c r="D373" s="78"/>
      <c r="E373" s="166"/>
      <c r="F373" s="314"/>
      <c r="G373" s="315" t="str">
        <f>[1]LCIA_TAU!D149</f>
        <v>CA, US</v>
      </c>
      <c r="H373" s="147" t="str">
        <f>H372</f>
        <v>9a6b06ea-3c60-4626-b2d3-7b5b86c39539</v>
      </c>
      <c r="I373" s="82">
        <f>[1]LCIA_TAU!E149</f>
        <v>0.21586482798306408</v>
      </c>
      <c r="J373" s="325"/>
      <c r="K373" s="69"/>
      <c r="L373" s="69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  <c r="AA373" s="168">
        <f t="shared" si="245"/>
        <v>6.7649000735221874</v>
      </c>
      <c r="AB373" s="35">
        <f t="shared" si="244"/>
        <v>6.7649000735221874</v>
      </c>
      <c r="AC373" s="35">
        <f t="shared" si="244"/>
        <v>6.7649000735221874</v>
      </c>
      <c r="AD373" s="35">
        <f t="shared" si="244"/>
        <v>6.6158429532581398</v>
      </c>
      <c r="AE373" s="35">
        <f t="shared" si="244"/>
        <v>6.7649000735221874</v>
      </c>
      <c r="AF373" s="35">
        <f t="shared" si="244"/>
        <v>6.7649000735221874</v>
      </c>
      <c r="AG373" s="35">
        <f t="shared" si="244"/>
        <v>6.3741786702166907</v>
      </c>
      <c r="AH373" s="35">
        <f t="shared" si="244"/>
        <v>7.3106784523351642</v>
      </c>
      <c r="AI373" s="35">
        <f t="shared" si="244"/>
        <v>12.531495854690892</v>
      </c>
      <c r="AJ373" s="35">
        <f t="shared" si="244"/>
        <v>12.531495854690892</v>
      </c>
      <c r="AK373" s="35">
        <f t="shared" si="244"/>
        <v>12.531495854690892</v>
      </c>
      <c r="AL373" s="35">
        <f t="shared" si="244"/>
        <v>12.531495854690892</v>
      </c>
      <c r="AM373" s="35">
        <f t="shared" si="244"/>
        <v>12.531495854690892</v>
      </c>
      <c r="AN373" s="35">
        <f t="shared" si="244"/>
        <v>12.531495854690892</v>
      </c>
      <c r="AO373" s="35">
        <f t="shared" si="244"/>
        <v>15.456076778149001</v>
      </c>
      <c r="AP373" s="153">
        <f t="shared" si="244"/>
        <v>14.621356904670328</v>
      </c>
      <c r="AQ373" s="12" t="str">
        <f>VLOOKUP($H373,'[1]Unit factor_selected'!$F$3:$AC$346,'[1]Unit factor_selected'!H$1,FALSE)</f>
        <v>kWh</v>
      </c>
      <c r="AR373" s="154">
        <f>VLOOKUP($H373,'[1]Unit factor_selected'!$F$3:$AC$346,'[1]Unit factor_selected'!J$1,FALSE)</f>
        <v>0.24860307028831699</v>
      </c>
      <c r="AS373" s="241">
        <f>VLOOKUP($H373,'[1]Unit factor_selected'!$F$3:$AC$346,'[1]Unit factor_selected'!K$1,FALSE)</f>
        <v>6.6539953477216303</v>
      </c>
      <c r="AT373" s="241">
        <f>VLOOKUP($H373,'[1]Unit factor_selected'!$F$3:$AC$346,'[1]Unit factor_selected'!L$1,FALSE)</f>
        <v>6.3013051630230203E-4</v>
      </c>
      <c r="AU373" s="241">
        <f>VLOOKUP($H373,'[1]Unit factor_selected'!$F$3:$AC$346,'[1]Unit factor_selected'!M$1,FALSE)</f>
        <v>7.3559318072518198E-2</v>
      </c>
      <c r="AV373" s="241">
        <f>VLOOKUP($H373,'[1]Unit factor_selected'!$F$3:$AC$346,'[1]Unit factor_selected'!N$1,FALSE)</f>
        <v>1.17467465759412E-2</v>
      </c>
      <c r="AW373" s="241">
        <f>VLOOKUP($H373,'[1]Unit factor_selected'!$F$3:$AC$346,'[1]Unit factor_selected'!O$1,FALSE)</f>
        <v>1.84683639211238E-4</v>
      </c>
      <c r="AX373" s="241">
        <f>VLOOKUP($H373,'[1]Unit factor_selected'!$F$3:$AC$346,'[1]Unit factor_selected'!P$1,FALSE)</f>
        <v>0.25260859504707101</v>
      </c>
      <c r="AY373" s="241">
        <f>VLOOKUP($H373,'[1]Unit factor_selected'!$F$3:$AC$346,'[1]Unit factor_selected'!Q$1,FALSE)</f>
        <v>1.5542261052273E-2</v>
      </c>
      <c r="AZ373" s="241">
        <f>VLOOKUP($H373,'[1]Unit factor_selected'!$F$3:$AC$346,'[1]Unit factor_selected'!R$1,FALSE)</f>
        <v>0.243119256220659</v>
      </c>
      <c r="BA373" s="241">
        <f>VLOOKUP($H373,'[1]Unit factor_selected'!$F$3:$AC$346,'[1]Unit factor_selected'!S$1,FALSE)</f>
        <v>4.20551788274161E-2</v>
      </c>
      <c r="BB373" s="241">
        <f>VLOOKUP($H373,'[1]Unit factor_selected'!$F$3:$AC$346,'[1]Unit factor_selected'!T$1,FALSE)</f>
        <v>2.8159297638395398E-3</v>
      </c>
      <c r="BC373" s="241">
        <f>VLOOKUP($H373,'[1]Unit factor_selected'!$F$3:$AC$346,'[1]Unit factor_selected'!U$1,FALSE)</f>
        <v>1.51677591824327E-2</v>
      </c>
      <c r="BD373" s="241">
        <f>VLOOKUP($H373,'[1]Unit factor_selected'!$F$3:$AC$346,'[1]Unit factor_selected'!V$1,FALSE)</f>
        <v>1.26883252722222E-5</v>
      </c>
      <c r="BE373" s="241">
        <f>VLOOKUP($H373,'[1]Unit factor_selected'!$F$3:$AC$346,'[1]Unit factor_selected'!W$1,FALSE)</f>
        <v>3.6795551284180998E-4</v>
      </c>
      <c r="BF373" s="241">
        <f>VLOOKUP($H373,'[1]Unit factor_selected'!$F$3:$AC$346,'[1]Unit factor_selected'!X$1,FALSE)</f>
        <v>3.0299286885391999E-4</v>
      </c>
      <c r="BG373" s="241">
        <f>VLOOKUP($H373,'[1]Unit factor_selected'!$F$3:$AC$346,'[1]Unit factor_selected'!Y$1,FALSE)</f>
        <v>3.0983304666151197E-4</v>
      </c>
      <c r="BH373" s="241">
        <f>VLOOKUP($H373,'[1]Unit factor_selected'!$F$3:$AC$346,'[1]Unit factor_selected'!Z$1,FALSE)</f>
        <v>1.2733838849692199E-7</v>
      </c>
      <c r="BI373" s="241">
        <f>VLOOKUP($H373,'[1]Unit factor_selected'!$F$3:$AC$346,'[1]Unit factor_selected'!AA$1,FALSE)</f>
        <v>3.9516336962689102E-4</v>
      </c>
      <c r="BJ373" s="241">
        <f>VLOOKUP($H373,'[1]Unit factor_selected'!$F$3:$AC$346,'[1]Unit factor_selected'!AB$1,FALSE)</f>
        <v>0.29156814422734001</v>
      </c>
      <c r="BK373" s="242">
        <f>VLOOKUP($H373,'[1]Unit factor_selected'!$F$3:$AC$346,'[1]Unit factor_selected'!AC$1,FALSE)</f>
        <v>2.40162210148843E-3</v>
      </c>
    </row>
    <row r="374" spans="2:63" s="9" customFormat="1" x14ac:dyDescent="0.2">
      <c r="B374" s="41" t="s">
        <v>53</v>
      </c>
      <c r="C374" s="317"/>
      <c r="D374" s="120"/>
      <c r="E374" s="318" t="str">
        <f>'[1]Unit factor_selected'!C344</f>
        <v>Truck</v>
      </c>
      <c r="F374" s="318" t="str">
        <f>'[1]Unit factor_selected'!D344</f>
        <v>market group for transport, freight, lorry, unspecified | transport, freight, lorry, unspecified | Cutoff, GLO</v>
      </c>
      <c r="G374" s="64" t="str">
        <f>'[1]Unit factor_selected'!E344</f>
        <v>GLO</v>
      </c>
      <c r="H374" s="318" t="str">
        <f>'[1]Unit factor_selected'!F344</f>
        <v>341dcdb3-968e-4b48-a8f5-896ac2fa9187</v>
      </c>
      <c r="I374" s="65">
        <v>1</v>
      </c>
      <c r="J374" s="326">
        <v>1</v>
      </c>
      <c r="K374" s="327">
        <f>[1]Transport_projected!AU8</f>
        <v>475.19067578195774</v>
      </c>
      <c r="L374" s="328">
        <f>[1]Transport_projected!AV8</f>
        <v>467.32325029688383</v>
      </c>
      <c r="M374" s="328">
        <f>[1]Transport_projected!AW8</f>
        <v>471.22763482410227</v>
      </c>
      <c r="N374" s="328">
        <f>[1]Transport_projected!AX8</f>
        <v>452.91351196997016</v>
      </c>
      <c r="O374" s="328">
        <f>[1]Transport_projected!AY8</f>
        <v>465.21214529041481</v>
      </c>
      <c r="P374" s="328">
        <f>[1]Transport_projected!AZ8</f>
        <v>474.90095295550742</v>
      </c>
      <c r="Q374" s="328">
        <f>[1]Transport_projected!BA8</f>
        <v>457.78671463865936</v>
      </c>
      <c r="R374" s="328">
        <f>[1]Transport_projected!BB8</f>
        <v>649.17227749173617</v>
      </c>
      <c r="S374" s="328">
        <f>[1]Transport_projected!BC8</f>
        <v>874.15568189708245</v>
      </c>
      <c r="T374" s="328">
        <f>[1]Transport_projected!BD8</f>
        <v>858.83972619731117</v>
      </c>
      <c r="U374" s="328">
        <f>[1]Transport_projected!BE8</f>
        <v>866.56448731899457</v>
      </c>
      <c r="V374" s="328">
        <f>[1]Transport_projected!BF8</f>
        <v>690.37922781080204</v>
      </c>
      <c r="W374" s="328">
        <f>[1]Transport_projected!BG8</f>
        <v>855.1366317545021</v>
      </c>
      <c r="X374" s="328">
        <f>[1]Transport_projected!BH8</f>
        <v>873.35244791604077</v>
      </c>
      <c r="Y374" s="328">
        <f>[1]Transport_projected!BI8</f>
        <v>777.64173343687821</v>
      </c>
      <c r="Z374" s="329">
        <f>[1]Transport_projected!BJ8</f>
        <v>837.41253455662638</v>
      </c>
      <c r="AA374" s="73">
        <f>$I374*K374</f>
        <v>475.19067578195774</v>
      </c>
      <c r="AB374" s="73">
        <f t="shared" ref="AB374:AP376" si="246">$I374*L374</f>
        <v>467.32325029688383</v>
      </c>
      <c r="AC374" s="73">
        <f t="shared" si="246"/>
        <v>471.22763482410227</v>
      </c>
      <c r="AD374" s="73">
        <f>$I374*N374</f>
        <v>452.91351196997016</v>
      </c>
      <c r="AE374" s="73">
        <f t="shared" si="246"/>
        <v>465.21214529041481</v>
      </c>
      <c r="AF374" s="73">
        <f t="shared" si="246"/>
        <v>474.90095295550742</v>
      </c>
      <c r="AG374" s="73">
        <f t="shared" si="246"/>
        <v>457.78671463865936</v>
      </c>
      <c r="AH374" s="73">
        <f t="shared" si="246"/>
        <v>649.17227749173617</v>
      </c>
      <c r="AI374" s="73">
        <f t="shared" si="246"/>
        <v>874.15568189708245</v>
      </c>
      <c r="AJ374" s="73">
        <f t="shared" si="246"/>
        <v>858.83972619731117</v>
      </c>
      <c r="AK374" s="73">
        <f t="shared" si="246"/>
        <v>866.56448731899457</v>
      </c>
      <c r="AL374" s="73">
        <f t="shared" si="246"/>
        <v>690.37922781080204</v>
      </c>
      <c r="AM374" s="73">
        <f t="shared" si="246"/>
        <v>855.1366317545021</v>
      </c>
      <c r="AN374" s="73">
        <f t="shared" si="246"/>
        <v>873.35244791604077</v>
      </c>
      <c r="AO374" s="73">
        <f t="shared" si="246"/>
        <v>777.64173343687821</v>
      </c>
      <c r="AP374" s="73">
        <f t="shared" si="246"/>
        <v>837.41253455662638</v>
      </c>
      <c r="AQ374" s="13" t="str">
        <f>VLOOKUP($H374,'[1]Unit factor_selected'!$F$3:$AC$346,'[1]Unit factor_selected'!H$1,FALSE)</f>
        <v>tkm</v>
      </c>
      <c r="AR374" s="141">
        <f>VLOOKUP($H374,'[1]Unit factor_selected'!$F$3:$AC$346,'[1]Unit factor_selected'!J$1,FALSE)</f>
        <v>0.13205965701906</v>
      </c>
      <c r="AS374" s="142">
        <f>VLOOKUP($H374,'[1]Unit factor_selected'!$F$3:$AC$346,'[1]Unit factor_selected'!K$1,FALSE)</f>
        <v>2.1726745878121401</v>
      </c>
      <c r="AT374" s="142">
        <f>VLOOKUP($H374,'[1]Unit factor_selected'!$F$3:$AC$346,'[1]Unit factor_selected'!L$1,FALSE)</f>
        <v>1.83371912894172E-4</v>
      </c>
      <c r="AU374" s="142">
        <f>VLOOKUP($H374,'[1]Unit factor_selected'!$F$3:$AC$346,'[1]Unit factor_selected'!M$1,FALSE)</f>
        <v>4.58003200524622E-2</v>
      </c>
      <c r="AV374" s="142">
        <f>VLOOKUP($H374,'[1]Unit factor_selected'!$F$3:$AC$346,'[1]Unit factor_selected'!N$1,FALSE)</f>
        <v>2.6637346433622399E-3</v>
      </c>
      <c r="AW374" s="142">
        <f>VLOOKUP($H374,'[1]Unit factor_selected'!$F$3:$AC$346,'[1]Unit factor_selected'!O$1,FALSE)</f>
        <v>9.9802586685377198E-6</v>
      </c>
      <c r="AX374" s="142">
        <f>VLOOKUP($H374,'[1]Unit factor_selected'!$F$3:$AC$346,'[1]Unit factor_selected'!P$1,FALSE)</f>
        <v>0.13272124169449001</v>
      </c>
      <c r="AY374" s="142">
        <f>VLOOKUP($H374,'[1]Unit factor_selected'!$F$3:$AC$346,'[1]Unit factor_selected'!Q$1,FALSE)</f>
        <v>5.5854510293575398E-3</v>
      </c>
      <c r="AZ374" s="142">
        <f>VLOOKUP($H374,'[1]Unit factor_selected'!$F$3:$AC$346,'[1]Unit factor_selected'!R$1,FALSE)</f>
        <v>9.6560309623606594E-2</v>
      </c>
      <c r="BA374" s="142">
        <f>VLOOKUP($H374,'[1]Unit factor_selected'!$F$3:$AC$346,'[1]Unit factor_selected'!S$1,FALSE)</f>
        <v>2.48011105371998E-3</v>
      </c>
      <c r="BB374" s="142">
        <f>VLOOKUP($H374,'[1]Unit factor_selected'!$F$3:$AC$346,'[1]Unit factor_selected'!T$1,FALSE)</f>
        <v>8.9206188390036096E-3</v>
      </c>
      <c r="BC374" s="142">
        <f>VLOOKUP($H374,'[1]Unit factor_selected'!$F$3:$AC$346,'[1]Unit factor_selected'!U$1,FALSE)</f>
        <v>4.9115973839375703E-3</v>
      </c>
      <c r="BD374" s="142">
        <f>VLOOKUP($H374,'[1]Unit factor_selected'!$F$3:$AC$346,'[1]Unit factor_selected'!V$1,FALSE)</f>
        <v>2.21756373020506E-6</v>
      </c>
      <c r="BE374" s="142">
        <f>VLOOKUP($H374,'[1]Unit factor_selected'!$F$3:$AC$346,'[1]Unit factor_selected'!W$1,FALSE)</f>
        <v>2.7296620663732902E-4</v>
      </c>
      <c r="BF374" s="142">
        <f>VLOOKUP($H374,'[1]Unit factor_selected'!$F$3:$AC$346,'[1]Unit factor_selected'!X$1,FALSE)</f>
        <v>6.7693249693775201E-4</v>
      </c>
      <c r="BG374" s="142">
        <f>VLOOKUP($H374,'[1]Unit factor_selected'!$F$3:$AC$346,'[1]Unit factor_selected'!Y$1,FALSE)</f>
        <v>6.9169747576903497E-4</v>
      </c>
      <c r="BH374" s="142">
        <f>VLOOKUP($H374,'[1]Unit factor_selected'!$F$3:$AC$346,'[1]Unit factor_selected'!Z$1,FALSE)</f>
        <v>6.72340727356413E-8</v>
      </c>
      <c r="BI374" s="142">
        <f>VLOOKUP($H374,'[1]Unit factor_selected'!$F$3:$AC$346,'[1]Unit factor_selected'!AA$1,FALSE)</f>
        <v>4.1545984420928198E-4</v>
      </c>
      <c r="BJ374" s="142">
        <f>VLOOKUP($H374,'[1]Unit factor_selected'!$F$3:$AC$346,'[1]Unit factor_selected'!AB$1,FALSE)</f>
        <v>2.5667489782364599</v>
      </c>
      <c r="BK374" s="143">
        <f>VLOOKUP($H374,'[1]Unit factor_selected'!$F$3:$AC$346,'[1]Unit factor_selected'!AC$1,FALSE)</f>
        <v>2.6648356480786799E-4</v>
      </c>
    </row>
    <row r="375" spans="2:63" s="9" customFormat="1" x14ac:dyDescent="0.2">
      <c r="B375" s="62"/>
      <c r="C375" s="319"/>
      <c r="D375" s="121"/>
      <c r="E375" s="330" t="str">
        <f>'[1]Unit factor_selected'!C345</f>
        <v>Sea</v>
      </c>
      <c r="F375" s="330" t="str">
        <f>'[1]Unit factor_selected'!D345</f>
        <v>transport, freight, sea, ferry | transport, freight, sea, ferry | Cutoff, GLO</v>
      </c>
      <c r="G375" s="64" t="str">
        <f>'[1]Unit factor_selected'!E345</f>
        <v>GLO</v>
      </c>
      <c r="H375" s="330" t="str">
        <f>'[1]Unit factor_selected'!F345</f>
        <v>00aa6b51-7ba0-4ea2-93c2-0f6278b22213</v>
      </c>
      <c r="I375" s="65">
        <v>1</v>
      </c>
      <c r="J375" s="331">
        <v>1</v>
      </c>
      <c r="K375" s="332">
        <f>[1]Transport_projected!AU5</f>
        <v>2719.3308770261979</v>
      </c>
      <c r="L375" s="254">
        <f>[1]Transport_projected!AV5</f>
        <v>2576.2647031034653</v>
      </c>
      <c r="M375" s="254">
        <f>[1]Transport_projected!AW5</f>
        <v>2698.7443383408308</v>
      </c>
      <c r="N375" s="254">
        <f>[1]Transport_projected!AX5</f>
        <v>3009.7174014478414</v>
      </c>
      <c r="O375" s="254">
        <f>[1]Transport_projected!AY5</f>
        <v>2577.6001149573303</v>
      </c>
      <c r="P375" s="254">
        <f>[1]Transport_projected!AZ5</f>
        <v>2715.073987324763</v>
      </c>
      <c r="Q375" s="254">
        <f>[1]Transport_projected!BA5</f>
        <v>2624.2752930306033</v>
      </c>
      <c r="R375" s="254">
        <f>[1]Transport_projected!BB5</f>
        <v>3689.9233729177467</v>
      </c>
      <c r="S375" s="254">
        <f>[1]Transport_projected!BC5</f>
        <v>5260.2280821768836</v>
      </c>
      <c r="T375" s="254">
        <f>[1]Transport_projected!BD5</f>
        <v>4977.6230919991458</v>
      </c>
      <c r="U375" s="254">
        <f>[1]Transport_projected!BE5</f>
        <v>5220.385739598506</v>
      </c>
      <c r="V375" s="254">
        <f>[1]Transport_projected!BF5</f>
        <v>5139.3551050241877</v>
      </c>
      <c r="W375" s="254">
        <f>[1]Transport_projected!BG5</f>
        <v>4981.8222019160012</v>
      </c>
      <c r="X375" s="254">
        <f>[1]Transport_projected!BH5</f>
        <v>5251.6190743662501</v>
      </c>
      <c r="Y375" s="254">
        <f>[1]Transport_projected!BI5</f>
        <v>4855.2490875244803</v>
      </c>
      <c r="Z375" s="255">
        <f>[1]Transport_projected!BJ5</f>
        <v>5950.7847929505888</v>
      </c>
      <c r="AA375" s="73">
        <f t="shared" ref="AA375:AA376" si="247">$I375*K375</f>
        <v>2719.3308770261979</v>
      </c>
      <c r="AB375" s="73">
        <f t="shared" si="246"/>
        <v>2576.2647031034653</v>
      </c>
      <c r="AC375" s="73">
        <f t="shared" si="246"/>
        <v>2698.7443383408308</v>
      </c>
      <c r="AD375" s="73">
        <f t="shared" si="246"/>
        <v>3009.7174014478414</v>
      </c>
      <c r="AE375" s="73">
        <f t="shared" si="246"/>
        <v>2577.6001149573303</v>
      </c>
      <c r="AF375" s="73">
        <f t="shared" si="246"/>
        <v>2715.073987324763</v>
      </c>
      <c r="AG375" s="73">
        <f t="shared" si="246"/>
        <v>2624.2752930306033</v>
      </c>
      <c r="AH375" s="73">
        <f t="shared" si="246"/>
        <v>3689.9233729177467</v>
      </c>
      <c r="AI375" s="73">
        <f t="shared" si="246"/>
        <v>5260.2280821768836</v>
      </c>
      <c r="AJ375" s="73">
        <f t="shared" si="246"/>
        <v>4977.6230919991458</v>
      </c>
      <c r="AK375" s="73">
        <f t="shared" si="246"/>
        <v>5220.385739598506</v>
      </c>
      <c r="AL375" s="73">
        <f t="shared" si="246"/>
        <v>5139.3551050241877</v>
      </c>
      <c r="AM375" s="73">
        <f t="shared" si="246"/>
        <v>4981.8222019160012</v>
      </c>
      <c r="AN375" s="73">
        <f t="shared" si="246"/>
        <v>5251.6190743662501</v>
      </c>
      <c r="AO375" s="73">
        <f t="shared" si="246"/>
        <v>4855.2490875244803</v>
      </c>
      <c r="AP375" s="73">
        <f t="shared" si="246"/>
        <v>5950.7847929505888</v>
      </c>
      <c r="AQ375" s="22" t="str">
        <f>VLOOKUP($H375,'[1]Unit factor_selected'!$F$3:$AC$346,'[1]Unit factor_selected'!H$1,FALSE)</f>
        <v>tkm</v>
      </c>
      <c r="AR375" s="141">
        <f>VLOOKUP($H375,'[1]Unit factor_selected'!$F$3:$AC$346,'[1]Unit factor_selected'!J$1,FALSE)</f>
        <v>0.10874339156531899</v>
      </c>
      <c r="AS375" s="142">
        <f>VLOOKUP($H375,'[1]Unit factor_selected'!$F$3:$AC$346,'[1]Unit factor_selected'!K$1,FALSE)</f>
        <v>1.4990582882908401</v>
      </c>
      <c r="AT375" s="142">
        <f>VLOOKUP($H375,'[1]Unit factor_selected'!$F$3:$AC$346,'[1]Unit factor_selected'!L$1,FALSE)</f>
        <v>7.27780570456146E-4</v>
      </c>
      <c r="AU375" s="142">
        <f>VLOOKUP($H375,'[1]Unit factor_selected'!$F$3:$AC$346,'[1]Unit factor_selected'!M$1,FALSE)</f>
        <v>3.2330078823516198E-2</v>
      </c>
      <c r="AV375" s="142">
        <f>VLOOKUP($H375,'[1]Unit factor_selected'!$F$3:$AC$346,'[1]Unit factor_selected'!N$1,FALSE)</f>
        <v>8.3011370951704196E-4</v>
      </c>
      <c r="AW375" s="142">
        <f>VLOOKUP($H375,'[1]Unit factor_selected'!$F$3:$AC$346,'[1]Unit factor_selected'!O$1,FALSE)</f>
        <v>3.0390574140874402E-6</v>
      </c>
      <c r="AX375" s="142">
        <f>VLOOKUP($H375,'[1]Unit factor_selected'!$F$3:$AC$346,'[1]Unit factor_selected'!P$1,FALSE)</f>
        <v>0.10919964581757401</v>
      </c>
      <c r="AY375" s="142">
        <f>VLOOKUP($H375,'[1]Unit factor_selected'!$F$3:$AC$346,'[1]Unit factor_selected'!Q$1,FALSE)</f>
        <v>4.4176786369656898E-3</v>
      </c>
      <c r="AZ375" s="142">
        <f>VLOOKUP($H375,'[1]Unit factor_selected'!$F$3:$AC$346,'[1]Unit factor_selected'!R$1,FALSE)</f>
        <v>1.41213655385365E-2</v>
      </c>
      <c r="BA375" s="142">
        <f>VLOOKUP($H375,'[1]Unit factor_selected'!$F$3:$AC$346,'[1]Unit factor_selected'!S$1,FALSE)</f>
        <v>1.11069370886978E-3</v>
      </c>
      <c r="BB375" s="142">
        <f>VLOOKUP($H375,'[1]Unit factor_selected'!$F$3:$AC$346,'[1]Unit factor_selected'!T$1,FALSE)</f>
        <v>2.9432912102152399E-4</v>
      </c>
      <c r="BC375" s="142">
        <f>VLOOKUP($H375,'[1]Unit factor_selected'!$F$3:$AC$346,'[1]Unit factor_selected'!U$1,FALSE)</f>
        <v>1.27581952064493E-3</v>
      </c>
      <c r="BD375" s="142">
        <f>VLOOKUP($H375,'[1]Unit factor_selected'!$F$3:$AC$346,'[1]Unit factor_selected'!V$1,FALSE)</f>
        <v>3.8154605967490201E-7</v>
      </c>
      <c r="BE375" s="142">
        <f>VLOOKUP($H375,'[1]Unit factor_selected'!$F$3:$AC$346,'[1]Unit factor_selected'!W$1,FALSE)</f>
        <v>1.99156630462058E-4</v>
      </c>
      <c r="BF375" s="142">
        <f>VLOOKUP($H375,'[1]Unit factor_selected'!$F$3:$AC$346,'[1]Unit factor_selected'!X$1,FALSE)</f>
        <v>2.3274543126784301E-3</v>
      </c>
      <c r="BG375" s="142">
        <f>VLOOKUP($H375,'[1]Unit factor_selected'!$F$3:$AC$346,'[1]Unit factor_selected'!Y$1,FALSE)</f>
        <v>2.3438181007243899E-3</v>
      </c>
      <c r="BH375" s="142">
        <f>VLOOKUP($H375,'[1]Unit factor_selected'!$F$3:$AC$346,'[1]Unit factor_selected'!Z$1,FALSE)</f>
        <v>7.6254587121370505E-8</v>
      </c>
      <c r="BI375" s="142">
        <f>VLOOKUP($H375,'[1]Unit factor_selected'!$F$3:$AC$346,'[1]Unit factor_selected'!AA$1,FALSE)</f>
        <v>2.2665315078569202E-3</v>
      </c>
      <c r="BJ375" s="142">
        <f>VLOOKUP($H375,'[1]Unit factor_selected'!$F$3:$AC$346,'[1]Unit factor_selected'!AB$1,FALSE)</f>
        <v>0.28313828612562503</v>
      </c>
      <c r="BK375" s="143">
        <f>VLOOKUP($H375,'[1]Unit factor_selected'!$F$3:$AC$346,'[1]Unit factor_selected'!AC$1,FALSE)</f>
        <v>7.4607501636157904E-5</v>
      </c>
    </row>
    <row r="376" spans="2:63" s="9" customFormat="1" x14ac:dyDescent="0.2">
      <c r="B376" s="111"/>
      <c r="C376" s="324"/>
      <c r="D376" s="122"/>
      <c r="E376" s="320" t="str">
        <f>'[1]Unit factor_selected'!C346</f>
        <v>Train</v>
      </c>
      <c r="F376" s="320" t="str">
        <f>'[1]Unit factor_selected'!D346</f>
        <v>market group for transport, freight train | transport, freight train | Cutoff, U</v>
      </c>
      <c r="G376" s="80" t="str">
        <f>'[1]Unit factor_selected'!E346</f>
        <v>GLO</v>
      </c>
      <c r="H376" s="320" t="str">
        <f>'[1]Unit factor_selected'!F346</f>
        <v>6a46cccd-7cba-3cfa-a181-c49ecbf24520</v>
      </c>
      <c r="I376" s="82">
        <v>1</v>
      </c>
      <c r="J376" s="333">
        <v>1</v>
      </c>
      <c r="K376" s="334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35"/>
      <c r="AA376" s="35">
        <f t="shared" si="247"/>
        <v>0</v>
      </c>
      <c r="AB376" s="35">
        <f t="shared" si="246"/>
        <v>0</v>
      </c>
      <c r="AC376" s="35">
        <f t="shared" si="246"/>
        <v>0</v>
      </c>
      <c r="AD376" s="35">
        <f t="shared" si="246"/>
        <v>0</v>
      </c>
      <c r="AE376" s="35">
        <f t="shared" si="246"/>
        <v>0</v>
      </c>
      <c r="AF376" s="35">
        <f t="shared" si="246"/>
        <v>0</v>
      </c>
      <c r="AG376" s="35">
        <f t="shared" si="246"/>
        <v>0</v>
      </c>
      <c r="AH376" s="35">
        <f t="shared" si="246"/>
        <v>0</v>
      </c>
      <c r="AI376" s="35">
        <f t="shared" si="246"/>
        <v>0</v>
      </c>
      <c r="AJ376" s="35">
        <f t="shared" si="246"/>
        <v>0</v>
      </c>
      <c r="AK376" s="35">
        <f t="shared" si="246"/>
        <v>0</v>
      </c>
      <c r="AL376" s="35">
        <f t="shared" si="246"/>
        <v>0</v>
      </c>
      <c r="AM376" s="35">
        <f t="shared" si="246"/>
        <v>0</v>
      </c>
      <c r="AN376" s="35">
        <f t="shared" si="246"/>
        <v>0</v>
      </c>
      <c r="AO376" s="35">
        <f t="shared" si="246"/>
        <v>0</v>
      </c>
      <c r="AP376" s="35">
        <f t="shared" si="246"/>
        <v>0</v>
      </c>
      <c r="AQ376" s="240" t="str">
        <f>VLOOKUP($H376,'[1]Unit factor_selected'!$F$3:$AC$346,'[1]Unit factor_selected'!H$1,FALSE)</f>
        <v>tkm</v>
      </c>
      <c r="AR376" s="154">
        <f>VLOOKUP($H376,'[1]Unit factor_selected'!$F$3:$AC$346,'[1]Unit factor_selected'!J$1,FALSE)</f>
        <v>4.6623728634575097E-2</v>
      </c>
      <c r="AS376" s="241">
        <f>VLOOKUP($H376,'[1]Unit factor_selected'!$F$3:$AC$346,'[1]Unit factor_selected'!K$1,FALSE)</f>
        <v>0.68163824672386597</v>
      </c>
      <c r="AT376" s="241">
        <f>VLOOKUP($H376,'[1]Unit factor_selected'!$F$3:$AC$346,'[1]Unit factor_selected'!L$1,FALSE)</f>
        <v>1.1117705194351801E-4</v>
      </c>
      <c r="AU376" s="241">
        <f>VLOOKUP($H376,'[1]Unit factor_selected'!$F$3:$AC$346,'[1]Unit factor_selected'!M$1,FALSE)</f>
        <v>1.3423628485360399E-2</v>
      </c>
      <c r="AV376" s="241">
        <f>VLOOKUP($H376,'[1]Unit factor_selected'!$F$3:$AC$346,'[1]Unit factor_selected'!N$1,FALSE)</f>
        <v>1.18569977512581E-3</v>
      </c>
      <c r="AW376" s="241">
        <f>VLOOKUP($H376,'[1]Unit factor_selected'!$F$3:$AC$346,'[1]Unit factor_selected'!O$1,FALSE)</f>
        <v>8.4603612008914507E-6</v>
      </c>
      <c r="AX376" s="241">
        <f>VLOOKUP($H376,'[1]Unit factor_selected'!$F$3:$AC$346,'[1]Unit factor_selected'!P$1,FALSE)</f>
        <v>4.7012206600330397E-2</v>
      </c>
      <c r="AY376" s="241">
        <f>VLOOKUP($H376,'[1]Unit factor_selected'!$F$3:$AC$346,'[1]Unit factor_selected'!Q$1,FALSE)</f>
        <v>6.9212466248682403E-3</v>
      </c>
      <c r="AZ376" s="241">
        <f>VLOOKUP($H376,'[1]Unit factor_selected'!$F$3:$AC$346,'[1]Unit factor_selected'!R$1,FALSE)</f>
        <v>2.3782577916193402E-2</v>
      </c>
      <c r="BA376" s="241">
        <f>VLOOKUP($H376,'[1]Unit factor_selected'!$F$3:$AC$346,'[1]Unit factor_selected'!S$1,FALSE)</f>
        <v>1.98168599798163E-3</v>
      </c>
      <c r="BB376" s="241">
        <f>VLOOKUP($H376,'[1]Unit factor_selected'!$F$3:$AC$346,'[1]Unit factor_selected'!T$1,FALSE)</f>
        <v>2.02688293251807E-3</v>
      </c>
      <c r="BC376" s="241">
        <f>VLOOKUP($H376,'[1]Unit factor_selected'!$F$3:$AC$346,'[1]Unit factor_selected'!U$1,FALSE)</f>
        <v>1.6414814511460001E-3</v>
      </c>
      <c r="BD376" s="241">
        <f>VLOOKUP($H376,'[1]Unit factor_selected'!$F$3:$AC$346,'[1]Unit factor_selected'!V$1,FALSE)</f>
        <v>7.2265511665295801E-7</v>
      </c>
      <c r="BE376" s="241">
        <f>VLOOKUP($H376,'[1]Unit factor_selected'!$F$3:$AC$346,'[1]Unit factor_selected'!W$1,FALSE)</f>
        <v>2.7063252127555802E-4</v>
      </c>
      <c r="BF376" s="241">
        <f>VLOOKUP($H376,'[1]Unit factor_selected'!$F$3:$AC$346,'[1]Unit factor_selected'!X$1,FALSE)</f>
        <v>4.6115293594835202E-4</v>
      </c>
      <c r="BG376" s="241">
        <f>VLOOKUP($H376,'[1]Unit factor_selected'!$F$3:$AC$346,'[1]Unit factor_selected'!Y$1,FALSE)</f>
        <v>4.6761738427512803E-4</v>
      </c>
      <c r="BH376" s="241">
        <f>VLOOKUP($H376,'[1]Unit factor_selected'!$F$3:$AC$346,'[1]Unit factor_selected'!Z$1,FALSE)</f>
        <v>2.0173903463293301E-8</v>
      </c>
      <c r="BI376" s="241">
        <f>VLOOKUP($H376,'[1]Unit factor_selected'!$F$3:$AC$346,'[1]Unit factor_selected'!AA$1,FALSE)</f>
        <v>2.5427207398985699E-4</v>
      </c>
      <c r="BJ376" s="241">
        <f>VLOOKUP($H376,'[1]Unit factor_selected'!$F$3:$AC$346,'[1]Unit factor_selected'!AB$1,FALSE)</f>
        <v>0.14081111368444699</v>
      </c>
      <c r="BK376" s="242">
        <f>VLOOKUP($H376,'[1]Unit factor_selected'!$F$3:$AC$346,'[1]Unit factor_selected'!AC$1,FALSE)</f>
        <v>1.8860847565211101E-4</v>
      </c>
    </row>
    <row r="377" spans="2:63" s="9" customFormat="1" x14ac:dyDescent="0.2">
      <c r="B377" s="23"/>
      <c r="C377" s="23"/>
      <c r="D377" s="23"/>
      <c r="E377"/>
      <c r="F377"/>
      <c r="G377" s="23"/>
      <c r="H377"/>
      <c r="I377" s="336"/>
      <c r="J377" s="336"/>
      <c r="K377" s="208"/>
      <c r="L377" s="208"/>
      <c r="M377" s="208"/>
      <c r="N377" s="208"/>
      <c r="O377" s="208"/>
      <c r="P377" s="208"/>
      <c r="Q377" s="208"/>
      <c r="R377" s="208"/>
      <c r="S377" s="208"/>
      <c r="T377" s="208"/>
      <c r="U377" s="208"/>
      <c r="V377" s="208"/>
      <c r="W377" s="208"/>
      <c r="X377" s="208"/>
      <c r="Y377" s="208"/>
      <c r="Z377" s="208"/>
      <c r="AA377" s="73"/>
      <c r="AB377" s="73"/>
      <c r="AC377" s="73"/>
      <c r="AD377" s="73"/>
      <c r="AE377" s="73"/>
      <c r="AF377" s="73"/>
      <c r="AG377" s="73"/>
      <c r="AH377" s="73"/>
      <c r="AI377" s="73"/>
      <c r="AJ377" s="73"/>
      <c r="AK377" s="73"/>
      <c r="AL377" s="73"/>
      <c r="AM377" s="73"/>
      <c r="AN377" s="73"/>
      <c r="AO377" s="73"/>
      <c r="AP377" s="73"/>
      <c r="AQ377" s="12"/>
      <c r="AR377" s="142"/>
      <c r="AS377" s="142"/>
      <c r="AT377" s="142"/>
      <c r="AU377" s="142"/>
      <c r="AV377" s="142"/>
      <c r="AW377" s="142"/>
      <c r="AX377" s="142"/>
      <c r="AY377" s="142"/>
      <c r="AZ377" s="142"/>
      <c r="BA377" s="142"/>
      <c r="BB377" s="142"/>
      <c r="BC377" s="142"/>
      <c r="BD377" s="142"/>
      <c r="BE377" s="142"/>
      <c r="BF377" s="142"/>
      <c r="BG377" s="142"/>
      <c r="BH377" s="142"/>
      <c r="BI377" s="142"/>
      <c r="BJ377" s="142"/>
      <c r="BK377" s="142"/>
    </row>
    <row r="379" spans="2:63" x14ac:dyDescent="0.2">
      <c r="AO379" t="s">
        <v>84</v>
      </c>
      <c r="AR379" s="5" t="str">
        <f t="shared" ref="AR379:BK379" si="248">AR10</f>
        <v>IPCC 2013 100a</v>
      </c>
      <c r="AS379" s="6" t="str">
        <f t="shared" si="248"/>
        <v>CED</v>
      </c>
      <c r="AT379" s="7" t="str">
        <f t="shared" si="248"/>
        <v>Fine particulate matter formation</v>
      </c>
      <c r="AU379" s="5" t="str">
        <f t="shared" si="248"/>
        <v>Fossil resource scarcity</v>
      </c>
      <c r="AV379" s="7" t="str">
        <f t="shared" si="248"/>
        <v>Freshwater ecotoxicity</v>
      </c>
      <c r="AW379" s="7" t="str">
        <f t="shared" si="248"/>
        <v>Freshwater eutrophication</v>
      </c>
      <c r="AX379" s="5" t="str">
        <f t="shared" si="248"/>
        <v>Global warming</v>
      </c>
      <c r="AY379" s="7" t="str">
        <f t="shared" si="248"/>
        <v>Human carcinogenic toxicity</v>
      </c>
      <c r="AZ379" s="5" t="str">
        <f t="shared" si="248"/>
        <v>Human non-carcinogenic toxicity</v>
      </c>
      <c r="BA379" s="7" t="str">
        <f t="shared" si="248"/>
        <v>Ionizing radiation</v>
      </c>
      <c r="BB379" s="7" t="str">
        <f t="shared" si="248"/>
        <v>Land use</v>
      </c>
      <c r="BC379" s="7" t="str">
        <f t="shared" si="248"/>
        <v>Marine ecotoxicity</v>
      </c>
      <c r="BD379" s="7" t="str">
        <f t="shared" si="248"/>
        <v>Marine eutrophication</v>
      </c>
      <c r="BE379" s="7" t="str">
        <f t="shared" si="248"/>
        <v>Mineral resource scarcity</v>
      </c>
      <c r="BF379" s="7" t="str">
        <f t="shared" si="248"/>
        <v>Ozone formation, Human health</v>
      </c>
      <c r="BG379" s="7" t="str">
        <f t="shared" si="248"/>
        <v>Ozone formation, Terrestrial ecosystems</v>
      </c>
      <c r="BH379" s="7" t="str">
        <f t="shared" si="248"/>
        <v>Stratospheric ozone depletion</v>
      </c>
      <c r="BI379" s="7" t="str">
        <f t="shared" si="248"/>
        <v>Terrestrial acidification</v>
      </c>
      <c r="BJ379" s="5" t="str">
        <f t="shared" si="248"/>
        <v>Terrestrial ecotoxicity</v>
      </c>
      <c r="BK379" s="7" t="str">
        <f t="shared" si="248"/>
        <v>Water consumption</v>
      </c>
    </row>
    <row r="380" spans="2:63" x14ac:dyDescent="0.2">
      <c r="AO380" s="337">
        <v>29.5</v>
      </c>
      <c r="AP380" s="338" t="s">
        <v>54</v>
      </c>
      <c r="AQ380" s="3" t="s">
        <v>55</v>
      </c>
      <c r="AR380" s="5">
        <f t="shared" ref="AR380:BK380" si="249">SUMPRODUCT($AA$11:$AA$376,AR$11:AR$376)/$AO$380</f>
        <v>89.417188053042921</v>
      </c>
      <c r="AS380" s="5">
        <f t="shared" si="249"/>
        <v>1344.026256356716</v>
      </c>
      <c r="AT380" s="5">
        <f t="shared" si="249"/>
        <v>0.47986150208934769</v>
      </c>
      <c r="AU380" s="5">
        <f t="shared" si="249"/>
        <v>24.555771075834237</v>
      </c>
      <c r="AV380" s="5">
        <f t="shared" si="249"/>
        <v>53.069396800649351</v>
      </c>
      <c r="AW380" s="5">
        <f t="shared" si="249"/>
        <v>8.7037390821218572E-2</v>
      </c>
      <c r="AX380" s="5">
        <f t="shared" si="249"/>
        <v>90.94035345782433</v>
      </c>
      <c r="AY380" s="5">
        <f t="shared" si="249"/>
        <v>12.579738659306805</v>
      </c>
      <c r="AZ380" s="5">
        <f t="shared" si="249"/>
        <v>697.33626859861954</v>
      </c>
      <c r="BA380" s="5">
        <f t="shared" si="249"/>
        <v>5.725756337386736</v>
      </c>
      <c r="BB380" s="5">
        <f t="shared" si="249"/>
        <v>0.74740559269145468</v>
      </c>
      <c r="BC380" s="5">
        <f t="shared" si="249"/>
        <v>69.470682862029449</v>
      </c>
      <c r="BD380" s="5">
        <f t="shared" si="249"/>
        <v>5.6096494193386449E-3</v>
      </c>
      <c r="BE380" s="5">
        <f t="shared" si="249"/>
        <v>5.9458349414230351</v>
      </c>
      <c r="BF380" s="5">
        <f t="shared" si="249"/>
        <v>0.49484011530998812</v>
      </c>
      <c r="BG380" s="5">
        <f t="shared" si="249"/>
        <v>0.5009483774028568</v>
      </c>
      <c r="BH380" s="5">
        <f t="shared" si="249"/>
        <v>4.1327338432790906E-5</v>
      </c>
      <c r="BI380" s="5">
        <f t="shared" si="249"/>
        <v>1.4273133003567624</v>
      </c>
      <c r="BJ380" s="5">
        <f t="shared" si="249"/>
        <v>5475.6739288159461</v>
      </c>
      <c r="BK380" s="5">
        <f t="shared" si="249"/>
        <v>0.76559342854975077</v>
      </c>
    </row>
    <row r="381" spans="2:63" x14ac:dyDescent="0.2">
      <c r="AO381" s="337">
        <v>29.5</v>
      </c>
      <c r="AP381" s="338"/>
      <c r="AQ381" s="3" t="s">
        <v>56</v>
      </c>
      <c r="AR381" s="5">
        <f t="shared" ref="AR381:BK381" si="250">SUMPRODUCT($AB$11:$AB$376,AR$11:AR$376)/$AO$381</f>
        <v>88.398314916253355</v>
      </c>
      <c r="AS381" s="5">
        <f t="shared" si="250"/>
        <v>1323.6374494722922</v>
      </c>
      <c r="AT381" s="5">
        <f t="shared" si="250"/>
        <v>0.48724405798951631</v>
      </c>
      <c r="AU381" s="5">
        <f t="shared" si="250"/>
        <v>24.190719834606107</v>
      </c>
      <c r="AV381" s="5">
        <f t="shared" si="250"/>
        <v>53.692219051535716</v>
      </c>
      <c r="AW381" s="5">
        <f t="shared" si="250"/>
        <v>8.7782705817772186E-2</v>
      </c>
      <c r="AX381" s="5">
        <f t="shared" si="250"/>
        <v>89.947953243493302</v>
      </c>
      <c r="AY381" s="5">
        <f t="shared" si="250"/>
        <v>12.664675715348723</v>
      </c>
      <c r="AZ381" s="5">
        <f t="shared" si="250"/>
        <v>702.82827696380934</v>
      </c>
      <c r="BA381" s="5">
        <f t="shared" si="250"/>
        <v>5.6320607815862447</v>
      </c>
      <c r="BB381" s="5">
        <f t="shared" si="250"/>
        <v>0.75223462621788162</v>
      </c>
      <c r="BC381" s="5">
        <f t="shared" si="250"/>
        <v>70.367742604207521</v>
      </c>
      <c r="BD381" s="5">
        <f t="shared" si="250"/>
        <v>5.5985956804665126E-3</v>
      </c>
      <c r="BE381" s="5">
        <f t="shared" si="250"/>
        <v>5.2895527796949038</v>
      </c>
      <c r="BF381" s="5">
        <f t="shared" si="250"/>
        <v>0.48318066774905966</v>
      </c>
      <c r="BG381" s="5">
        <f t="shared" si="250"/>
        <v>0.48919681743962012</v>
      </c>
      <c r="BH381" s="5">
        <f t="shared" si="250"/>
        <v>4.0219384172757722E-5</v>
      </c>
      <c r="BI381" s="5">
        <f t="shared" si="250"/>
        <v>1.4577611749642045</v>
      </c>
      <c r="BJ381" s="5">
        <f t="shared" si="250"/>
        <v>5737.2230713277495</v>
      </c>
      <c r="BK381" s="5">
        <f t="shared" si="250"/>
        <v>0.73085023943509209</v>
      </c>
    </row>
    <row r="382" spans="2:63" x14ac:dyDescent="0.2">
      <c r="AO382" s="337">
        <v>29.5</v>
      </c>
      <c r="AP382" s="338"/>
      <c r="AQ382" s="3" t="s">
        <v>57</v>
      </c>
      <c r="AR382" s="5">
        <f t="shared" ref="AR382:BK382" si="251">SUMPRODUCT($AC$11:$AC$376,AR$11:AR$376)/$AO$382</f>
        <v>91.579362403899935</v>
      </c>
      <c r="AS382" s="5">
        <f t="shared" si="251"/>
        <v>1369.824054584537</v>
      </c>
      <c r="AT382" s="5">
        <f t="shared" si="251"/>
        <v>0.5142573433187031</v>
      </c>
      <c r="AU382" s="5">
        <f t="shared" si="251"/>
        <v>25.136383801902202</v>
      </c>
      <c r="AV382" s="5">
        <f t="shared" si="251"/>
        <v>54.168898906304207</v>
      </c>
      <c r="AW382" s="5">
        <f t="shared" si="251"/>
        <v>8.9061314014433943E-2</v>
      </c>
      <c r="AX382" s="5">
        <f t="shared" si="251"/>
        <v>93.138392617642438</v>
      </c>
      <c r="AY382" s="5">
        <f t="shared" si="251"/>
        <v>12.993310675372804</v>
      </c>
      <c r="AZ382" s="5">
        <f t="shared" si="251"/>
        <v>708.65046239674166</v>
      </c>
      <c r="BA382" s="5">
        <f t="shared" si="251"/>
        <v>5.7145343184837634</v>
      </c>
      <c r="BB382" s="5">
        <f t="shared" si="251"/>
        <v>0.81522087214218719</v>
      </c>
      <c r="BC382" s="5">
        <f t="shared" si="251"/>
        <v>71.176732239317232</v>
      </c>
      <c r="BD382" s="5">
        <f t="shared" si="251"/>
        <v>5.8852154457993003E-3</v>
      </c>
      <c r="BE382" s="5">
        <f t="shared" si="251"/>
        <v>5.8322590210804526</v>
      </c>
      <c r="BF382" s="5">
        <f t="shared" si="251"/>
        <v>0.50183653943308648</v>
      </c>
      <c r="BG382" s="5">
        <f t="shared" si="251"/>
        <v>0.50807931751856739</v>
      </c>
      <c r="BH382" s="5">
        <f t="shared" si="251"/>
        <v>4.1341975253835889E-5</v>
      </c>
      <c r="BI382" s="5">
        <f t="shared" si="251"/>
        <v>1.5485775873784162</v>
      </c>
      <c r="BJ382" s="5">
        <f t="shared" si="251"/>
        <v>6164.7923073691436</v>
      </c>
      <c r="BK382" s="5">
        <f t="shared" si="251"/>
        <v>0.77209005689108867</v>
      </c>
    </row>
    <row r="383" spans="2:63" x14ac:dyDescent="0.2">
      <c r="AO383" s="337">
        <v>28.85</v>
      </c>
      <c r="AP383" s="338"/>
      <c r="AQ383" s="2" t="s">
        <v>58</v>
      </c>
      <c r="AR383" s="5">
        <f t="shared" ref="AR383:BK383" si="252">SUMPRODUCT($AD$11:$AD$376,AR$11:AR$376)/$AO$383</f>
        <v>58.981287453934257</v>
      </c>
      <c r="AS383" s="5">
        <f t="shared" si="252"/>
        <v>922.58918420678947</v>
      </c>
      <c r="AT383" s="5">
        <f t="shared" si="252"/>
        <v>0.21988267272992906</v>
      </c>
      <c r="AU383" s="5">
        <f t="shared" si="252"/>
        <v>16.93520792581446</v>
      </c>
      <c r="AV383" s="5">
        <f t="shared" si="252"/>
        <v>33.846047529537458</v>
      </c>
      <c r="AW383" s="5">
        <f t="shared" si="252"/>
        <v>5.8782964292254776E-2</v>
      </c>
      <c r="AX383" s="5">
        <f t="shared" si="252"/>
        <v>59.898305741645693</v>
      </c>
      <c r="AY383" s="5">
        <f t="shared" si="252"/>
        <v>8.0742763324204994</v>
      </c>
      <c r="AZ383" s="5">
        <f t="shared" si="252"/>
        <v>474.11926065080837</v>
      </c>
      <c r="BA383" s="5">
        <f t="shared" si="252"/>
        <v>3.8959532349412953</v>
      </c>
      <c r="BB383" s="5">
        <f t="shared" si="252"/>
        <v>0.92677081159830588</v>
      </c>
      <c r="BC383" s="5">
        <f t="shared" si="252"/>
        <v>43.333294052851663</v>
      </c>
      <c r="BD383" s="5">
        <f t="shared" si="252"/>
        <v>4.7434033593046765E-3</v>
      </c>
      <c r="BE383" s="5">
        <f t="shared" si="252"/>
        <v>3.8886998190810678</v>
      </c>
      <c r="BF383" s="5">
        <f t="shared" si="252"/>
        <v>0.40560717565261628</v>
      </c>
      <c r="BG383" s="5">
        <f t="shared" si="252"/>
        <v>0.41029969661018195</v>
      </c>
      <c r="BH383" s="5">
        <f t="shared" si="252"/>
        <v>3.0345724001249562E-5</v>
      </c>
      <c r="BI383" s="5">
        <f t="shared" si="252"/>
        <v>0.57384299102202385</v>
      </c>
      <c r="BJ383" s="5">
        <f t="shared" si="252"/>
        <v>850.48350596832131</v>
      </c>
      <c r="BK383" s="5">
        <f t="shared" si="252"/>
        <v>0.73300136183012077</v>
      </c>
    </row>
    <row r="384" spans="2:63" x14ac:dyDescent="0.2">
      <c r="AO384" s="337">
        <v>29.5</v>
      </c>
      <c r="AP384" s="338"/>
      <c r="AQ384" s="2" t="s">
        <v>59</v>
      </c>
      <c r="AR384" s="5">
        <f t="shared" ref="AR384:BK384" si="253">SUMPRODUCT($AE$11:$AE$376,AR$11:AR$376)/$AO$384</f>
        <v>88.402881812791676</v>
      </c>
      <c r="AS384" s="5">
        <f t="shared" si="253"/>
        <v>1318.9141155955267</v>
      </c>
      <c r="AT384" s="5">
        <f t="shared" si="253"/>
        <v>0.50439953016549077</v>
      </c>
      <c r="AU384" s="5">
        <f t="shared" si="253"/>
        <v>24.157090845238873</v>
      </c>
      <c r="AV384" s="5">
        <f t="shared" si="253"/>
        <v>54.160114896911367</v>
      </c>
      <c r="AW384" s="5">
        <f t="shared" si="253"/>
        <v>8.8571100259149438E-2</v>
      </c>
      <c r="AX384" s="5">
        <f t="shared" si="253"/>
        <v>89.949136873040118</v>
      </c>
      <c r="AY384" s="5">
        <f t="shared" si="253"/>
        <v>12.796737695564348</v>
      </c>
      <c r="AZ384" s="5">
        <f t="shared" si="253"/>
        <v>707.10661685706771</v>
      </c>
      <c r="BA384" s="5">
        <f t="shared" si="253"/>
        <v>5.5513377068555574</v>
      </c>
      <c r="BB384" s="5">
        <f t="shared" si="253"/>
        <v>0.77859740864119353</v>
      </c>
      <c r="BC384" s="5">
        <f t="shared" si="253"/>
        <v>71.123079598469516</v>
      </c>
      <c r="BD384" s="5">
        <f t="shared" si="253"/>
        <v>5.6986362750182113E-3</v>
      </c>
      <c r="BE384" s="5">
        <f t="shared" si="253"/>
        <v>5.1685686385866374</v>
      </c>
      <c r="BF384" s="5">
        <f t="shared" si="253"/>
        <v>0.48547152434813162</v>
      </c>
      <c r="BG384" s="5">
        <f t="shared" si="253"/>
        <v>0.4915196329048489</v>
      </c>
      <c r="BH384" s="5">
        <f t="shared" si="253"/>
        <v>3.994835150234272E-5</v>
      </c>
      <c r="BI384" s="5">
        <f t="shared" si="253"/>
        <v>1.5205616857054951</v>
      </c>
      <c r="BJ384" s="5">
        <f t="shared" si="253"/>
        <v>6091.1453723075338</v>
      </c>
      <c r="BK384" s="5">
        <f t="shared" si="253"/>
        <v>0.71636413038359115</v>
      </c>
    </row>
    <row r="385" spans="41:63" x14ac:dyDescent="0.2">
      <c r="AO385" s="337">
        <v>29.5</v>
      </c>
      <c r="AP385" s="338"/>
      <c r="AQ385" s="2" t="s">
        <v>60</v>
      </c>
      <c r="AR385" s="5">
        <f t="shared" ref="AR385:BK385" si="254">SUMPRODUCT($AF$11:$AF$376,AR$11:AR$376)/$AO$385</f>
        <v>92.08635910545236</v>
      </c>
      <c r="AS385" s="5">
        <f t="shared" si="254"/>
        <v>1370.0549197427999</v>
      </c>
      <c r="AT385" s="5">
        <f t="shared" si="254"/>
        <v>0.53773048751945673</v>
      </c>
      <c r="AU385" s="5">
        <f t="shared" si="254"/>
        <v>25.204636790957565</v>
      </c>
      <c r="AV385" s="5">
        <f t="shared" si="254"/>
        <v>55.502008317526382</v>
      </c>
      <c r="AW385" s="5">
        <f t="shared" si="254"/>
        <v>9.0984639555509547E-2</v>
      </c>
      <c r="AX385" s="5">
        <f t="shared" si="254"/>
        <v>93.652198637844094</v>
      </c>
      <c r="AY385" s="5">
        <f t="shared" si="254"/>
        <v>13.292765798501296</v>
      </c>
      <c r="AZ385" s="5">
        <f t="shared" si="254"/>
        <v>722.78987633886493</v>
      </c>
      <c r="BA385" s="5">
        <f t="shared" si="254"/>
        <v>5.6381213109734887</v>
      </c>
      <c r="BB385" s="5">
        <f t="shared" si="254"/>
        <v>0.8388457567247245</v>
      </c>
      <c r="BC385" s="5">
        <f t="shared" si="254"/>
        <v>73.054150962257992</v>
      </c>
      <c r="BD385" s="5">
        <f t="shared" si="254"/>
        <v>6.0466172573961372E-3</v>
      </c>
      <c r="BE385" s="5">
        <f t="shared" si="254"/>
        <v>5.5022853379243646</v>
      </c>
      <c r="BF385" s="5">
        <f t="shared" si="254"/>
        <v>0.50724412965068855</v>
      </c>
      <c r="BG385" s="5">
        <f t="shared" si="254"/>
        <v>0.51355594130079785</v>
      </c>
      <c r="BH385" s="5">
        <f t="shared" si="254"/>
        <v>4.1134833310329007E-5</v>
      </c>
      <c r="BI385" s="5">
        <f t="shared" si="254"/>
        <v>1.6330593241010778</v>
      </c>
      <c r="BJ385" s="5">
        <f t="shared" si="254"/>
        <v>6625.0015375099965</v>
      </c>
      <c r="BK385" s="5">
        <f t="shared" si="254"/>
        <v>0.74991866117826778</v>
      </c>
    </row>
    <row r="386" spans="41:63" x14ac:dyDescent="0.2">
      <c r="AO386" s="8">
        <v>33.5</v>
      </c>
      <c r="AP386" s="338"/>
      <c r="AQ386" s="2" t="s">
        <v>61</v>
      </c>
      <c r="AR386" s="5">
        <f t="shared" ref="AR386:BK386" si="255">SUMPRODUCT($AG$11:$AG$376,AR$11:AR$376)/$AO$386</f>
        <v>130.66139825232139</v>
      </c>
      <c r="AS386" s="5">
        <f t="shared" si="255"/>
        <v>2318.7546383975164</v>
      </c>
      <c r="AT386" s="5">
        <f t="shared" si="255"/>
        <v>0.33661578469953496</v>
      </c>
      <c r="AU386" s="5">
        <f t="shared" si="255"/>
        <v>43.387394848136879</v>
      </c>
      <c r="AV386" s="5">
        <f t="shared" si="255"/>
        <v>61.030341763428382</v>
      </c>
      <c r="AW386" s="5">
        <f t="shared" si="255"/>
        <v>0.1103460078086592</v>
      </c>
      <c r="AX386" s="5">
        <f t="shared" si="255"/>
        <v>133.24801632373908</v>
      </c>
      <c r="AY386" s="5">
        <f t="shared" si="255"/>
        <v>14.458824591883328</v>
      </c>
      <c r="AZ386" s="5">
        <f t="shared" si="255"/>
        <v>831.0624760973559</v>
      </c>
      <c r="BA386" s="5">
        <f t="shared" si="255"/>
        <v>8.024551062718464</v>
      </c>
      <c r="BB386" s="5">
        <f t="shared" si="255"/>
        <v>0.61466331643410066</v>
      </c>
      <c r="BC386" s="5">
        <f t="shared" si="255"/>
        <v>77.606075028896498</v>
      </c>
      <c r="BD386" s="5">
        <f t="shared" si="255"/>
        <v>6.2180697700102601E-3</v>
      </c>
      <c r="BE386" s="5">
        <f t="shared" si="255"/>
        <v>4.6738686197690962</v>
      </c>
      <c r="BF386" s="5">
        <f t="shared" si="255"/>
        <v>0.54451541036186979</v>
      </c>
      <c r="BG386" s="5">
        <f t="shared" si="255"/>
        <v>0.55557777501079608</v>
      </c>
      <c r="BH386" s="5">
        <f t="shared" si="255"/>
        <v>6.2030560516929299E-5</v>
      </c>
      <c r="BI386" s="5">
        <f t="shared" si="255"/>
        <v>0.81729090307107122</v>
      </c>
      <c r="BJ386" s="5">
        <f t="shared" si="255"/>
        <v>2003.1338354463749</v>
      </c>
      <c r="BK386" s="5">
        <f t="shared" si="255"/>
        <v>1.2423622131601308</v>
      </c>
    </row>
    <row r="387" spans="41:63" x14ac:dyDescent="0.2">
      <c r="AO387" s="8">
        <v>31.88</v>
      </c>
      <c r="AP387" s="338"/>
      <c r="AQ387" s="2" t="s">
        <v>62</v>
      </c>
      <c r="AR387" s="5">
        <f t="shared" ref="AR387:BK387" si="256">SUMPRODUCT($AH$11:$AH$376,AR$11:AR$376)/$AO$387</f>
        <v>124.48165904866879</v>
      </c>
      <c r="AS387" s="5">
        <f t="shared" si="256"/>
        <v>1789.6936282565443</v>
      </c>
      <c r="AT387" s="5">
        <f t="shared" si="256"/>
        <v>0.39449913325288299</v>
      </c>
      <c r="AU387" s="5">
        <f t="shared" si="256"/>
        <v>32.704105110277027</v>
      </c>
      <c r="AV387" s="5">
        <f t="shared" si="256"/>
        <v>78.433293520101728</v>
      </c>
      <c r="AW387" s="5">
        <f t="shared" si="256"/>
        <v>0.11962572411073812</v>
      </c>
      <c r="AX387" s="5">
        <f t="shared" si="256"/>
        <v>126.71739836448106</v>
      </c>
      <c r="AY387" s="5">
        <f t="shared" si="256"/>
        <v>20.074900474589541</v>
      </c>
      <c r="AZ387" s="5">
        <f t="shared" si="256"/>
        <v>978.75102974840058</v>
      </c>
      <c r="BA387" s="5">
        <f t="shared" si="256"/>
        <v>6.6654212802039536</v>
      </c>
      <c r="BB387" s="5">
        <f t="shared" si="256"/>
        <v>0.25913282229396667</v>
      </c>
      <c r="BC387" s="5">
        <f t="shared" si="256"/>
        <v>99.036432371013262</v>
      </c>
      <c r="BD387" s="5">
        <f t="shared" si="256"/>
        <v>7.0083238708588168E-3</v>
      </c>
      <c r="BE387" s="5">
        <f t="shared" si="256"/>
        <v>6.455239535583873</v>
      </c>
      <c r="BF387" s="5">
        <f t="shared" si="256"/>
        <v>0.63326756925922256</v>
      </c>
      <c r="BG387" s="5">
        <f t="shared" si="256"/>
        <v>0.64046824581980288</v>
      </c>
      <c r="BH387" s="5">
        <f t="shared" si="256"/>
        <v>5.5343278128561003E-5</v>
      </c>
      <c r="BI387" s="5">
        <f t="shared" si="256"/>
        <v>0.8926119237453386</v>
      </c>
      <c r="BJ387" s="5">
        <f t="shared" si="256"/>
        <v>2040.2678509700011</v>
      </c>
      <c r="BK387" s="5">
        <f t="shared" si="256"/>
        <v>1.1343337993613523</v>
      </c>
    </row>
    <row r="389" spans="41:63" x14ac:dyDescent="0.2">
      <c r="AO389" t="s">
        <v>84</v>
      </c>
      <c r="AR389" s="5" t="str">
        <f t="shared" ref="AR389:BK389" si="257">AR10</f>
        <v>IPCC 2013 100a</v>
      </c>
      <c r="AS389" s="6" t="str">
        <f t="shared" si="257"/>
        <v>CED</v>
      </c>
      <c r="AT389" s="7" t="str">
        <f t="shared" si="257"/>
        <v>Fine particulate matter formation</v>
      </c>
      <c r="AU389" s="5" t="str">
        <f t="shared" si="257"/>
        <v>Fossil resource scarcity</v>
      </c>
      <c r="AV389" s="7" t="str">
        <f t="shared" si="257"/>
        <v>Freshwater ecotoxicity</v>
      </c>
      <c r="AW389" s="7" t="str">
        <f t="shared" si="257"/>
        <v>Freshwater eutrophication</v>
      </c>
      <c r="AX389" s="5" t="str">
        <f t="shared" si="257"/>
        <v>Global warming</v>
      </c>
      <c r="AY389" s="7" t="str">
        <f t="shared" si="257"/>
        <v>Human carcinogenic toxicity</v>
      </c>
      <c r="AZ389" s="5" t="str">
        <f t="shared" si="257"/>
        <v>Human non-carcinogenic toxicity</v>
      </c>
      <c r="BA389" s="7" t="str">
        <f t="shared" si="257"/>
        <v>Ionizing radiation</v>
      </c>
      <c r="BB389" s="7" t="str">
        <f t="shared" si="257"/>
        <v>Land use</v>
      </c>
      <c r="BC389" s="7" t="str">
        <f t="shared" si="257"/>
        <v>Marine ecotoxicity</v>
      </c>
      <c r="BD389" s="7" t="str">
        <f t="shared" si="257"/>
        <v>Marine eutrophication</v>
      </c>
      <c r="BE389" s="7" t="str">
        <f t="shared" si="257"/>
        <v>Mineral resource scarcity</v>
      </c>
      <c r="BF389" s="7" t="str">
        <f t="shared" si="257"/>
        <v>Ozone formation, Human health</v>
      </c>
      <c r="BG389" s="7" t="str">
        <f t="shared" si="257"/>
        <v>Ozone formation, Terrestrial ecosystems</v>
      </c>
      <c r="BH389" s="7" t="str">
        <f t="shared" si="257"/>
        <v>Stratospheric ozone depletion</v>
      </c>
      <c r="BI389" s="7" t="str">
        <f t="shared" si="257"/>
        <v>Terrestrial acidification</v>
      </c>
      <c r="BJ389" s="5" t="str">
        <f t="shared" si="257"/>
        <v>Terrestrial ecotoxicity</v>
      </c>
      <c r="BK389" s="7" t="str">
        <f t="shared" si="257"/>
        <v>Water consumption</v>
      </c>
    </row>
    <row r="390" spans="41:63" x14ac:dyDescent="0.2">
      <c r="AO390" s="337">
        <v>58</v>
      </c>
      <c r="AP390" s="338" t="s">
        <v>63</v>
      </c>
      <c r="AQ390" t="str">
        <f>AQ380</f>
        <v>NMC622</v>
      </c>
      <c r="AR390" s="5">
        <f t="shared" ref="AR390:BK390" si="258">SUMPRODUCT($AI$11:$AI$376,AR$11:AR$376)/$AO$390</f>
        <v>75.018116543028697</v>
      </c>
      <c r="AS390" s="5">
        <f t="shared" si="258"/>
        <v>1126.1392014722471</v>
      </c>
      <c r="AT390" s="5">
        <f t="shared" si="258"/>
        <v>0.43929493333236197</v>
      </c>
      <c r="AU390" s="5">
        <f t="shared" si="258"/>
        <v>20.847728878334468</v>
      </c>
      <c r="AV390" s="5">
        <f t="shared" si="258"/>
        <v>41.41087220379147</v>
      </c>
      <c r="AW390" s="5">
        <f t="shared" si="258"/>
        <v>6.6970825587368291E-2</v>
      </c>
      <c r="AX390" s="5">
        <f t="shared" si="258"/>
        <v>76.26986534331563</v>
      </c>
      <c r="AY390" s="5">
        <f t="shared" si="258"/>
        <v>10.309345651391459</v>
      </c>
      <c r="AZ390" s="5">
        <f t="shared" si="258"/>
        <v>531.63428729446093</v>
      </c>
      <c r="BA390" s="5">
        <f t="shared" si="258"/>
        <v>4.4596811864986874</v>
      </c>
      <c r="BB390" s="5">
        <f t="shared" si="258"/>
        <v>0.61983919333469684</v>
      </c>
      <c r="BC390" s="5">
        <f t="shared" si="258"/>
        <v>54.36675740627706</v>
      </c>
      <c r="BD390" s="5">
        <f t="shared" si="258"/>
        <v>4.9168447881245336E-3</v>
      </c>
      <c r="BE390" s="5">
        <f t="shared" si="258"/>
        <v>5.3590500850018419</v>
      </c>
      <c r="BF390" s="5">
        <f t="shared" si="258"/>
        <v>0.44442773825030424</v>
      </c>
      <c r="BG390" s="5">
        <f t="shared" si="258"/>
        <v>0.44983099256805698</v>
      </c>
      <c r="BH390" s="5">
        <f t="shared" si="258"/>
        <v>3.4024628476500996E-5</v>
      </c>
      <c r="BI390" s="5">
        <f t="shared" si="258"/>
        <v>1.3365343919136117</v>
      </c>
      <c r="BJ390" s="5">
        <f t="shared" si="258"/>
        <v>5145.8685631323315</v>
      </c>
      <c r="BK390" s="5">
        <f t="shared" si="258"/>
        <v>0.62196195084832062</v>
      </c>
    </row>
    <row r="391" spans="41:63" x14ac:dyDescent="0.2">
      <c r="AO391" s="337">
        <v>58</v>
      </c>
      <c r="AP391" s="338"/>
      <c r="AQ391" t="str">
        <f t="shared" ref="AQ391:AQ395" si="259">AQ381</f>
        <v>NMC811</v>
      </c>
      <c r="AR391" s="5">
        <f t="shared" ref="AR391:BK391" si="260">SUMPRODUCT($AJ$11:$AJ$376,AR$11:AR$376)/$AO$391</f>
        <v>73.994728012259827</v>
      </c>
      <c r="AS391" s="5">
        <f t="shared" si="260"/>
        <v>1105.7555124276232</v>
      </c>
      <c r="AT391" s="5">
        <f t="shared" si="260"/>
        <v>0.44668413329220319</v>
      </c>
      <c r="AU391" s="5">
        <f t="shared" si="260"/>
        <v>20.482516590005222</v>
      </c>
      <c r="AV391" s="5">
        <f t="shared" si="260"/>
        <v>42.057154428958981</v>
      </c>
      <c r="AW391" s="5">
        <f t="shared" si="260"/>
        <v>6.77433542483072E-2</v>
      </c>
      <c r="AX391" s="5">
        <f t="shared" si="260"/>
        <v>75.272929709111267</v>
      </c>
      <c r="AY391" s="5">
        <f t="shared" si="260"/>
        <v>10.395510053213663</v>
      </c>
      <c r="AZ391" s="5">
        <f t="shared" si="260"/>
        <v>537.45529536949607</v>
      </c>
      <c r="BA391" s="5">
        <f t="shared" si="260"/>
        <v>4.3661783485588828</v>
      </c>
      <c r="BB391" s="5">
        <f t="shared" si="260"/>
        <v>0.62419673697724765</v>
      </c>
      <c r="BC391" s="5">
        <f t="shared" si="260"/>
        <v>55.293476335221968</v>
      </c>
      <c r="BD391" s="5">
        <f t="shared" si="260"/>
        <v>4.9059955860689033E-3</v>
      </c>
      <c r="BE391" s="5">
        <f t="shared" si="260"/>
        <v>4.7034796309500946</v>
      </c>
      <c r="BF391" s="5">
        <f t="shared" si="260"/>
        <v>0.4327388144464831</v>
      </c>
      <c r="BG391" s="5">
        <f t="shared" si="260"/>
        <v>0.43805051311775439</v>
      </c>
      <c r="BH391" s="5">
        <f t="shared" si="260"/>
        <v>3.2918099178650521E-5</v>
      </c>
      <c r="BI391" s="5">
        <f t="shared" si="260"/>
        <v>1.3670135451339835</v>
      </c>
      <c r="BJ391" s="5">
        <f t="shared" si="260"/>
        <v>5408.6585223389575</v>
      </c>
      <c r="BK391" s="5">
        <f t="shared" si="260"/>
        <v>0.58735229731471328</v>
      </c>
    </row>
    <row r="392" spans="41:63" x14ac:dyDescent="0.2">
      <c r="AO392" s="337">
        <v>58</v>
      </c>
      <c r="AP392" s="338"/>
      <c r="AQ392" t="str">
        <f t="shared" si="259"/>
        <v>NCA (I)</v>
      </c>
      <c r="AR392" s="5">
        <f t="shared" ref="AR392:BK392" si="261">SUMPRODUCT($AK$11:$AK$376,AR$11:AR$376)/$AO$392</f>
        <v>77.235848294609582</v>
      </c>
      <c r="AS392" s="5">
        <f t="shared" si="261"/>
        <v>1152.4392424031585</v>
      </c>
      <c r="AT392" s="5">
        <f t="shared" si="261"/>
        <v>0.47405944387020738</v>
      </c>
      <c r="AU392" s="5">
        <f t="shared" si="261"/>
        <v>21.43580094452928</v>
      </c>
      <c r="AV392" s="5">
        <f t="shared" si="261"/>
        <v>42.650014594727708</v>
      </c>
      <c r="AW392" s="5">
        <f t="shared" si="261"/>
        <v>6.9163448314070092E-2</v>
      </c>
      <c r="AX392" s="5">
        <f t="shared" si="261"/>
        <v>78.52460944958635</v>
      </c>
      <c r="AY392" s="5">
        <f t="shared" si="261"/>
        <v>10.746919305079409</v>
      </c>
      <c r="AZ392" s="5">
        <f t="shared" si="261"/>
        <v>544.72940867266448</v>
      </c>
      <c r="BA392" s="5">
        <f t="shared" si="261"/>
        <v>4.4508349818331006</v>
      </c>
      <c r="BB392" s="5">
        <f t="shared" si="261"/>
        <v>0.68553419479026301</v>
      </c>
      <c r="BC392" s="5">
        <f t="shared" si="261"/>
        <v>56.248646547563432</v>
      </c>
      <c r="BD392" s="5">
        <f t="shared" si="261"/>
        <v>5.1963635451665116E-3</v>
      </c>
      <c r="BE392" s="5">
        <f t="shared" si="261"/>
        <v>5.2518037856325623</v>
      </c>
      <c r="BF392" s="5">
        <f t="shared" si="261"/>
        <v>0.45178399139917541</v>
      </c>
      <c r="BG392" s="5">
        <f t="shared" si="261"/>
        <v>0.4573254412388385</v>
      </c>
      <c r="BH392" s="5">
        <f t="shared" si="261"/>
        <v>3.4078291045973625E-5</v>
      </c>
      <c r="BI392" s="5">
        <f t="shared" si="261"/>
        <v>1.4587841472711027</v>
      </c>
      <c r="BJ392" s="5">
        <f t="shared" si="261"/>
        <v>5841.9384798282517</v>
      </c>
      <c r="BK392" s="5">
        <f t="shared" si="261"/>
        <v>0.62940223103641779</v>
      </c>
    </row>
    <row r="393" spans="41:63" x14ac:dyDescent="0.2">
      <c r="AO393" s="337">
        <v>56.24</v>
      </c>
      <c r="AP393" s="338"/>
      <c r="AQ393" t="str">
        <f t="shared" si="259"/>
        <v>LFP(II)</v>
      </c>
      <c r="AR393" s="5">
        <f t="shared" ref="AR393:BK393" si="262">SUMPRODUCT($AL$11:$AL$376,AR$11:AR$376)/$AO$393</f>
        <v>43.716617165847708</v>
      </c>
      <c r="AS393" s="5">
        <f t="shared" si="262"/>
        <v>653.87397736687569</v>
      </c>
      <c r="AT393" s="5">
        <f t="shared" si="262"/>
        <v>0.15603230202001822</v>
      </c>
      <c r="AU393" s="5">
        <f t="shared" si="262"/>
        <v>12.277829210601087</v>
      </c>
      <c r="AV393" s="5">
        <f t="shared" si="262"/>
        <v>15.630601322110378</v>
      </c>
      <c r="AW393" s="5">
        <f t="shared" si="262"/>
        <v>3.1283810917731032E-2</v>
      </c>
      <c r="AX393" s="5">
        <f t="shared" si="262"/>
        <v>44.353492626124108</v>
      </c>
      <c r="AY393" s="5">
        <f t="shared" si="262"/>
        <v>5.8535220303607849</v>
      </c>
      <c r="AZ393" s="5">
        <f t="shared" si="262"/>
        <v>226.0874155189552</v>
      </c>
      <c r="BA393" s="5">
        <f t="shared" si="262"/>
        <v>2.3449805378231101</v>
      </c>
      <c r="BB393" s="5">
        <f t="shared" si="262"/>
        <v>0.95598969586526494</v>
      </c>
      <c r="BC393" s="5">
        <f t="shared" si="262"/>
        <v>20.148248997275147</v>
      </c>
      <c r="BD393" s="5">
        <f t="shared" si="262"/>
        <v>4.0001795852531137E-3</v>
      </c>
      <c r="BE393" s="5">
        <f t="shared" si="262"/>
        <v>3.0396512992693796</v>
      </c>
      <c r="BF393" s="5">
        <f t="shared" si="262"/>
        <v>0.31356042664011885</v>
      </c>
      <c r="BG393" s="5">
        <f t="shared" si="262"/>
        <v>0.31690165913875118</v>
      </c>
      <c r="BH393" s="5">
        <f t="shared" si="262"/>
        <v>2.0673521134469782E-5</v>
      </c>
      <c r="BI393" s="5">
        <f t="shared" si="262"/>
        <v>0.41288838567242098</v>
      </c>
      <c r="BJ393" s="5">
        <f t="shared" si="262"/>
        <v>547.04183860056457</v>
      </c>
      <c r="BK393" s="5">
        <f t="shared" si="262"/>
        <v>0.57277205508195894</v>
      </c>
    </row>
    <row r="394" spans="41:63" x14ac:dyDescent="0.2">
      <c r="AO394" s="337">
        <v>58</v>
      </c>
      <c r="AP394" s="338"/>
      <c r="AQ394" t="str">
        <f t="shared" si="259"/>
        <v>NMC955</v>
      </c>
      <c r="AR394" s="5">
        <f t="shared" ref="AR394:BK394" si="263">SUMPRODUCT($AM$11:$AM$376,AR$11:AR$376)/$AO$394</f>
        <v>74.038910490207115</v>
      </c>
      <c r="AS394" s="5">
        <f t="shared" si="263"/>
        <v>1101.4249327729597</v>
      </c>
      <c r="AT394" s="5">
        <f t="shared" si="263"/>
        <v>0.46410193748277173</v>
      </c>
      <c r="AU394" s="5">
        <f t="shared" si="263"/>
        <v>20.455131778084692</v>
      </c>
      <c r="AV394" s="5">
        <f t="shared" si="263"/>
        <v>42.610139614549581</v>
      </c>
      <c r="AW394" s="5">
        <f t="shared" si="263"/>
        <v>6.8635658126372276E-2</v>
      </c>
      <c r="AX394" s="5">
        <f t="shared" si="263"/>
        <v>75.314471925853326</v>
      </c>
      <c r="AY394" s="5">
        <f t="shared" si="263"/>
        <v>10.543555138865498</v>
      </c>
      <c r="AZ394" s="5">
        <f t="shared" si="263"/>
        <v>542.80423736020111</v>
      </c>
      <c r="BA394" s="5">
        <f t="shared" si="263"/>
        <v>4.2870765274424434</v>
      </c>
      <c r="BB394" s="5">
        <f t="shared" si="263"/>
        <v>0.64940695941851334</v>
      </c>
      <c r="BC394" s="5">
        <f t="shared" si="263"/>
        <v>56.155950349327696</v>
      </c>
      <c r="BD394" s="5">
        <f t="shared" si="263"/>
        <v>5.0088209025713126E-3</v>
      </c>
      <c r="BE394" s="5">
        <f t="shared" si="263"/>
        <v>4.5864766707466122</v>
      </c>
      <c r="BF394" s="5">
        <f t="shared" si="263"/>
        <v>0.43532038660720024</v>
      </c>
      <c r="BG394" s="5">
        <f t="shared" si="263"/>
        <v>0.44066694040109483</v>
      </c>
      <c r="BH394" s="5">
        <f t="shared" si="263"/>
        <v>3.2672200684091403E-5</v>
      </c>
      <c r="BI394" s="5">
        <f t="shared" si="263"/>
        <v>1.4305187718491117</v>
      </c>
      <c r="BJ394" s="5">
        <f t="shared" si="263"/>
        <v>5766.8199110790838</v>
      </c>
      <c r="BK394" s="5">
        <f t="shared" si="263"/>
        <v>0.57349898149526746</v>
      </c>
    </row>
    <row r="395" spans="41:63" x14ac:dyDescent="0.2">
      <c r="AO395" s="8">
        <v>58</v>
      </c>
      <c r="AP395" s="338"/>
      <c r="AQ395" t="str">
        <f t="shared" si="259"/>
        <v>NCA955</v>
      </c>
      <c r="AR395" s="5">
        <f t="shared" ref="AR395:BK395" si="264">SUMPRODUCT($AN$11:$AN$376,AR$11:AR$376)/$AO$395</f>
        <v>77.717335860354353</v>
      </c>
      <c r="AS395" s="5">
        <f t="shared" si="264"/>
        <v>1152.2819379252098</v>
      </c>
      <c r="AT395" s="5">
        <f t="shared" si="264"/>
        <v>0.4974357910877672</v>
      </c>
      <c r="AU395" s="5">
        <f t="shared" si="264"/>
        <v>21.496874850209341</v>
      </c>
      <c r="AV395" s="5">
        <f t="shared" si="264"/>
        <v>43.96039844795434</v>
      </c>
      <c r="AW395" s="5">
        <f t="shared" si="264"/>
        <v>7.1057448905715123E-2</v>
      </c>
      <c r="AX395" s="5">
        <f t="shared" si="264"/>
        <v>79.012367310639149</v>
      </c>
      <c r="AY395" s="5">
        <f t="shared" si="264"/>
        <v>11.041284255601346</v>
      </c>
      <c r="AZ395" s="5">
        <f t="shared" si="264"/>
        <v>558.56035039398591</v>
      </c>
      <c r="BA395" s="5">
        <f t="shared" si="264"/>
        <v>4.3732705375787058</v>
      </c>
      <c r="BB395" s="5">
        <f t="shared" si="264"/>
        <v>0.7093348574493239</v>
      </c>
      <c r="BC395" s="5">
        <f t="shared" si="264"/>
        <v>58.097295077636765</v>
      </c>
      <c r="BD395" s="5">
        <f t="shared" si="264"/>
        <v>5.3566078645491877E-3</v>
      </c>
      <c r="BE395" s="5">
        <f t="shared" si="264"/>
        <v>4.9206182954207867</v>
      </c>
      <c r="BF395" s="5">
        <f t="shared" si="264"/>
        <v>0.45707169290158112</v>
      </c>
      <c r="BG395" s="5">
        <f t="shared" si="264"/>
        <v>0.46268038528029792</v>
      </c>
      <c r="BH395" s="5">
        <f t="shared" si="264"/>
        <v>3.3859857794203102E-5</v>
      </c>
      <c r="BI395" s="5">
        <f t="shared" si="264"/>
        <v>1.5430100724659743</v>
      </c>
      <c r="BJ395" s="5">
        <f t="shared" si="264"/>
        <v>6300.6175127340439</v>
      </c>
      <c r="BK395" s="5">
        <f t="shared" si="264"/>
        <v>0.60693658356334512</v>
      </c>
    </row>
    <row r="396" spans="41:63" x14ac:dyDescent="0.2">
      <c r="AO396" s="337">
        <v>67.400000000000006</v>
      </c>
      <c r="AP396" s="338"/>
      <c r="AQ396" t="str">
        <f>AQ386</f>
        <v>Li-S</v>
      </c>
      <c r="AR396" s="5">
        <f t="shared" ref="AR396:BK396" si="265">SUMPRODUCT($AO$11:$AO$376,AR$11:AR$376)/$AO$396</f>
        <v>113.65533064982037</v>
      </c>
      <c r="AS396" s="5">
        <f t="shared" si="265"/>
        <v>2071.8076403811065</v>
      </c>
      <c r="AT396" s="5">
        <f t="shared" si="265"/>
        <v>0.28236851624959208</v>
      </c>
      <c r="AU396" s="5">
        <f t="shared" si="265"/>
        <v>39.091386760764365</v>
      </c>
      <c r="AV396" s="5">
        <f t="shared" si="265"/>
        <v>48.370891680426894</v>
      </c>
      <c r="AW396" s="5">
        <f t="shared" si="265"/>
        <v>8.8873268679176956E-2</v>
      </c>
      <c r="AX396" s="5">
        <f t="shared" si="265"/>
        <v>115.93333267342425</v>
      </c>
      <c r="AY396" s="5">
        <f t="shared" si="265"/>
        <v>11.761596051595513</v>
      </c>
      <c r="AZ396" s="5">
        <f t="shared" si="265"/>
        <v>650.27726988308495</v>
      </c>
      <c r="BA396" s="5">
        <f t="shared" si="265"/>
        <v>6.7240387827690995</v>
      </c>
      <c r="BB396" s="5">
        <f t="shared" si="265"/>
        <v>0.47984360160447304</v>
      </c>
      <c r="BC396" s="5">
        <f t="shared" si="265"/>
        <v>61.189818573187665</v>
      </c>
      <c r="BD396" s="5">
        <f t="shared" si="265"/>
        <v>5.4716073356077428E-3</v>
      </c>
      <c r="BE396" s="5">
        <f t="shared" si="265"/>
        <v>4.0411242210213798</v>
      </c>
      <c r="BF396" s="5">
        <f t="shared" si="265"/>
        <v>0.47661175441304704</v>
      </c>
      <c r="BG396" s="5">
        <f t="shared" si="265"/>
        <v>0.4868504304282702</v>
      </c>
      <c r="BH396" s="5">
        <f t="shared" si="265"/>
        <v>5.3284144011329337E-5</v>
      </c>
      <c r="BI396" s="5">
        <f t="shared" si="265"/>
        <v>0.69203352972156085</v>
      </c>
      <c r="BJ396" s="5">
        <f t="shared" si="265"/>
        <v>1491.5899986512275</v>
      </c>
      <c r="BK396" s="5">
        <f t="shared" si="265"/>
        <v>1.0877639155034116</v>
      </c>
    </row>
    <row r="397" spans="41:63" x14ac:dyDescent="0.2">
      <c r="AO397" s="8">
        <v>63.76</v>
      </c>
      <c r="AP397" s="338"/>
      <c r="AQ397" t="str">
        <f>AQ387</f>
        <v>Li-air</v>
      </c>
      <c r="AR397" s="5">
        <f t="shared" ref="AR397:BK397" si="266">SUMPRODUCT($AP$11:$AP$376,AR$11:AR$376)/$AO$397</f>
        <v>83.563631406272123</v>
      </c>
      <c r="AS397" s="5">
        <f t="shared" si="266"/>
        <v>1217.9500352280261</v>
      </c>
      <c r="AT397" s="5">
        <f t="shared" si="266"/>
        <v>0.27204737273895951</v>
      </c>
      <c r="AU397" s="5">
        <f t="shared" si="266"/>
        <v>22.261265146306723</v>
      </c>
      <c r="AV397" s="5">
        <f t="shared" si="266"/>
        <v>49.861834315061444</v>
      </c>
      <c r="AW397" s="5">
        <f t="shared" si="266"/>
        <v>7.6617176698549394E-2</v>
      </c>
      <c r="AX397" s="5">
        <f t="shared" si="266"/>
        <v>85.030046473494991</v>
      </c>
      <c r="AY397" s="5">
        <f t="shared" si="266"/>
        <v>12.61982662881794</v>
      </c>
      <c r="AZ397" s="5">
        <f t="shared" si="266"/>
        <v>625.42450587533085</v>
      </c>
      <c r="BA397" s="5">
        <f t="shared" si="266"/>
        <v>4.5861725176376593</v>
      </c>
      <c r="BB397" s="5">
        <f t="shared" si="266"/>
        <v>0.20166971442761233</v>
      </c>
      <c r="BC397" s="5">
        <f t="shared" si="266"/>
        <v>62.84852741143218</v>
      </c>
      <c r="BD397" s="5">
        <f t="shared" si="266"/>
        <v>5.5467255991547889E-3</v>
      </c>
      <c r="BE397" s="5">
        <f t="shared" si="266"/>
        <v>5.0951196218663188</v>
      </c>
      <c r="BF397" s="5">
        <f t="shared" si="266"/>
        <v>0.45489183667218175</v>
      </c>
      <c r="BG397" s="5">
        <f t="shared" si="266"/>
        <v>0.45994748797982965</v>
      </c>
      <c r="BH397" s="5">
        <f t="shared" si="266"/>
        <v>3.7799977820331712E-5</v>
      </c>
      <c r="BI397" s="5">
        <f t="shared" si="266"/>
        <v>0.61505302958739605</v>
      </c>
      <c r="BJ397" s="5">
        <f t="shared" si="266"/>
        <v>1305.756721425719</v>
      </c>
      <c r="BK397" s="5">
        <f t="shared" si="266"/>
        <v>0.77659122895938393</v>
      </c>
    </row>
    <row r="400" spans="41:63" x14ac:dyDescent="0.2">
      <c r="AR400" s="5" t="str">
        <f>AR379</f>
        <v>IPCC 2013 100a</v>
      </c>
      <c r="AS400" s="6" t="str">
        <f t="shared" ref="AS400:BK400" si="267">AS379</f>
        <v>CED</v>
      </c>
      <c r="AT400" s="7" t="str">
        <f t="shared" si="267"/>
        <v>Fine particulate matter formation</v>
      </c>
      <c r="AU400" s="5" t="str">
        <f t="shared" si="267"/>
        <v>Fossil resource scarcity</v>
      </c>
      <c r="AV400" s="7" t="str">
        <f t="shared" si="267"/>
        <v>Freshwater ecotoxicity</v>
      </c>
      <c r="AW400" s="7" t="str">
        <f t="shared" si="267"/>
        <v>Freshwater eutrophication</v>
      </c>
      <c r="AX400" s="5" t="str">
        <f t="shared" si="267"/>
        <v>Global warming</v>
      </c>
      <c r="AY400" s="7" t="str">
        <f t="shared" si="267"/>
        <v>Human carcinogenic toxicity</v>
      </c>
      <c r="AZ400" s="5" t="str">
        <f t="shared" si="267"/>
        <v>Human non-carcinogenic toxicity</v>
      </c>
      <c r="BA400" s="7" t="str">
        <f t="shared" si="267"/>
        <v>Ionizing radiation</v>
      </c>
      <c r="BB400" s="7" t="str">
        <f t="shared" si="267"/>
        <v>Land use</v>
      </c>
      <c r="BC400" s="7" t="str">
        <f t="shared" si="267"/>
        <v>Marine ecotoxicity</v>
      </c>
      <c r="BD400" s="7" t="str">
        <f t="shared" si="267"/>
        <v>Marine eutrophication</v>
      </c>
      <c r="BE400" s="7" t="str">
        <f t="shared" si="267"/>
        <v>Mineral resource scarcity</v>
      </c>
      <c r="BF400" s="7" t="str">
        <f t="shared" si="267"/>
        <v>Ozone formation, Human health</v>
      </c>
      <c r="BG400" s="7" t="str">
        <f t="shared" si="267"/>
        <v>Ozone formation, Terrestrial ecosystems</v>
      </c>
      <c r="BH400" s="7" t="str">
        <f t="shared" si="267"/>
        <v>Stratospheric ozone depletion</v>
      </c>
      <c r="BI400" s="7" t="str">
        <f t="shared" si="267"/>
        <v>Terrestrial acidification</v>
      </c>
      <c r="BJ400" s="5" t="str">
        <f t="shared" si="267"/>
        <v>Terrestrial ecotoxicity</v>
      </c>
      <c r="BK400" s="7" t="str">
        <f t="shared" si="267"/>
        <v>Water consumption</v>
      </c>
    </row>
    <row r="401" spans="43:63" x14ac:dyDescent="0.2">
      <c r="AQ401" s="9" t="s">
        <v>64</v>
      </c>
      <c r="AR401" s="339">
        <f t="shared" ref="AR401:BK408" si="268">AR380/AR$380</f>
        <v>1</v>
      </c>
      <c r="AS401" s="339">
        <f t="shared" si="268"/>
        <v>1</v>
      </c>
      <c r="AT401" s="339">
        <f t="shared" si="268"/>
        <v>1</v>
      </c>
      <c r="AU401" s="339">
        <f t="shared" si="268"/>
        <v>1</v>
      </c>
      <c r="AV401" s="339">
        <f t="shared" si="268"/>
        <v>1</v>
      </c>
      <c r="AW401" s="339">
        <f t="shared" si="268"/>
        <v>1</v>
      </c>
      <c r="AX401" s="339">
        <f t="shared" si="268"/>
        <v>1</v>
      </c>
      <c r="AY401" s="339">
        <f t="shared" si="268"/>
        <v>1</v>
      </c>
      <c r="AZ401" s="339">
        <f t="shared" si="268"/>
        <v>1</v>
      </c>
      <c r="BA401" s="339">
        <f t="shared" si="268"/>
        <v>1</v>
      </c>
      <c r="BB401" s="339">
        <f t="shared" si="268"/>
        <v>1</v>
      </c>
      <c r="BC401" s="339">
        <f t="shared" si="268"/>
        <v>1</v>
      </c>
      <c r="BD401" s="339">
        <f t="shared" si="268"/>
        <v>1</v>
      </c>
      <c r="BE401" s="339">
        <f t="shared" si="268"/>
        <v>1</v>
      </c>
      <c r="BF401" s="339">
        <f t="shared" si="268"/>
        <v>1</v>
      </c>
      <c r="BG401" s="339">
        <f t="shared" si="268"/>
        <v>1</v>
      </c>
      <c r="BH401" s="339">
        <f t="shared" si="268"/>
        <v>1</v>
      </c>
      <c r="BI401" s="339">
        <f t="shared" si="268"/>
        <v>1</v>
      </c>
      <c r="BJ401" s="339">
        <f t="shared" si="268"/>
        <v>1</v>
      </c>
      <c r="BK401" s="339">
        <f t="shared" si="268"/>
        <v>1</v>
      </c>
    </row>
    <row r="402" spans="43:63" x14ac:dyDescent="0.2">
      <c r="AQ402" s="9" t="s">
        <v>65</v>
      </c>
      <c r="AR402" s="339">
        <f t="shared" si="268"/>
        <v>0.98860539948779014</v>
      </c>
      <c r="AS402" s="339">
        <f t="shared" si="268"/>
        <v>0.98483005314219663</v>
      </c>
      <c r="AT402" s="339">
        <f t="shared" si="268"/>
        <v>1.0153847638704594</v>
      </c>
      <c r="AU402" s="339">
        <f t="shared" si="268"/>
        <v>0.98513379033788995</v>
      </c>
      <c r="AV402" s="339">
        <f t="shared" si="268"/>
        <v>1.0117359964204218</v>
      </c>
      <c r="AW402" s="339">
        <f t="shared" si="268"/>
        <v>1.008563158770287</v>
      </c>
      <c r="AX402" s="339">
        <f t="shared" si="268"/>
        <v>0.98908735037200757</v>
      </c>
      <c r="AY402" s="339">
        <f t="shared" si="268"/>
        <v>1.0067518935283348</v>
      </c>
      <c r="AZ402" s="339">
        <f t="shared" si="268"/>
        <v>1.0078756958622368</v>
      </c>
      <c r="BA402" s="339">
        <f t="shared" si="268"/>
        <v>0.98363612590555083</v>
      </c>
      <c r="BB402" s="339">
        <f t="shared" si="268"/>
        <v>1.0064610615355944</v>
      </c>
      <c r="BC402" s="339">
        <f t="shared" si="268"/>
        <v>1.0129127814096726</v>
      </c>
      <c r="BD402" s="339">
        <f t="shared" si="268"/>
        <v>0.99802951342484514</v>
      </c>
      <c r="BE402" s="339">
        <f t="shared" si="268"/>
        <v>0.88962321218236484</v>
      </c>
      <c r="BF402" s="339">
        <f t="shared" si="268"/>
        <v>0.97643794995556388</v>
      </c>
      <c r="BG402" s="339">
        <f t="shared" si="268"/>
        <v>0.97654137533259999</v>
      </c>
      <c r="BH402" s="339">
        <f t="shared" si="268"/>
        <v>0.97319076664385229</v>
      </c>
      <c r="BI402" s="339">
        <f t="shared" si="268"/>
        <v>1.0213322993626077</v>
      </c>
      <c r="BJ402" s="339">
        <f t="shared" si="268"/>
        <v>1.0477656533080597</v>
      </c>
      <c r="BK402" s="339">
        <f t="shared" si="268"/>
        <v>0.9546192694202299</v>
      </c>
    </row>
    <row r="403" spans="43:63" x14ac:dyDescent="0.2">
      <c r="AQ403" s="9" t="s">
        <v>66</v>
      </c>
      <c r="AR403" s="339">
        <f t="shared" si="268"/>
        <v>1.0241807464307018</v>
      </c>
      <c r="AS403" s="339">
        <f t="shared" si="268"/>
        <v>1.0191944153663721</v>
      </c>
      <c r="AT403" s="339">
        <f t="shared" si="268"/>
        <v>1.071678684536254</v>
      </c>
      <c r="AU403" s="339">
        <f t="shared" si="268"/>
        <v>1.0236446546221207</v>
      </c>
      <c r="AV403" s="339">
        <f t="shared" si="268"/>
        <v>1.0207181948908339</v>
      </c>
      <c r="AW403" s="339">
        <f t="shared" si="268"/>
        <v>1.0232534911044457</v>
      </c>
      <c r="AX403" s="339">
        <f t="shared" si="268"/>
        <v>1.0241701189432644</v>
      </c>
      <c r="AY403" s="339">
        <f t="shared" si="268"/>
        <v>1.0328760419645147</v>
      </c>
      <c r="AZ403" s="339">
        <f t="shared" si="268"/>
        <v>1.0162248750102434</v>
      </c>
      <c r="BA403" s="339">
        <f t="shared" si="268"/>
        <v>0.99804008095320129</v>
      </c>
      <c r="BB403" s="339">
        <f t="shared" si="268"/>
        <v>1.0907342413729142</v>
      </c>
      <c r="BC403" s="339">
        <f t="shared" si="268"/>
        <v>1.0245578322682682</v>
      </c>
      <c r="BD403" s="339">
        <f t="shared" si="268"/>
        <v>1.0491235736605342</v>
      </c>
      <c r="BE403" s="339">
        <f t="shared" si="268"/>
        <v>0.98089823860542624</v>
      </c>
      <c r="BF403" s="339">
        <f t="shared" si="268"/>
        <v>1.0141387569573164</v>
      </c>
      <c r="BG403" s="339">
        <f t="shared" si="268"/>
        <v>1.0142348801540801</v>
      </c>
      <c r="BH403" s="339">
        <f t="shared" si="268"/>
        <v>1.0003541680059747</v>
      </c>
      <c r="BI403" s="339">
        <f t="shared" si="268"/>
        <v>1.0849598241614811</v>
      </c>
      <c r="BJ403" s="339">
        <f t="shared" si="268"/>
        <v>1.1258508792729029</v>
      </c>
      <c r="BK403" s="339">
        <f t="shared" si="268"/>
        <v>1.008485742038884</v>
      </c>
    </row>
    <row r="404" spans="43:63" x14ac:dyDescent="0.2">
      <c r="AQ404" s="9" t="s">
        <v>67</v>
      </c>
      <c r="AR404" s="339">
        <f t="shared" si="268"/>
        <v>0.65961912623494856</v>
      </c>
      <c r="AS404" s="339">
        <f t="shared" si="268"/>
        <v>0.68643687565127931</v>
      </c>
      <c r="AT404" s="339">
        <f t="shared" si="268"/>
        <v>0.45822111541047955</v>
      </c>
      <c r="AU404" s="339">
        <f t="shared" si="268"/>
        <v>0.68966304798633238</v>
      </c>
      <c r="AV404" s="339">
        <f t="shared" si="268"/>
        <v>0.6377695917041839</v>
      </c>
      <c r="AW404" s="339">
        <f t="shared" si="268"/>
        <v>0.67537599343941113</v>
      </c>
      <c r="AX404" s="339">
        <f t="shared" si="268"/>
        <v>0.65865485963197734</v>
      </c>
      <c r="AY404" s="339">
        <f t="shared" si="268"/>
        <v>0.64184770058374363</v>
      </c>
      <c r="AZ404" s="339">
        <f t="shared" si="268"/>
        <v>0.67990047556770228</v>
      </c>
      <c r="BA404" s="339">
        <f t="shared" si="268"/>
        <v>0.68042595691723551</v>
      </c>
      <c r="BB404" s="339">
        <f t="shared" si="268"/>
        <v>1.2399837794375417</v>
      </c>
      <c r="BC404" s="339">
        <f t="shared" si="268"/>
        <v>0.6237637556969563</v>
      </c>
      <c r="BD404" s="339">
        <f t="shared" si="268"/>
        <v>0.8455792875312883</v>
      </c>
      <c r="BE404" s="339">
        <f t="shared" si="268"/>
        <v>0.6540208158133588</v>
      </c>
      <c r="BF404" s="339">
        <f t="shared" si="268"/>
        <v>0.81967318958877722</v>
      </c>
      <c r="BG404" s="339">
        <f t="shared" si="268"/>
        <v>0.81904586404164303</v>
      </c>
      <c r="BH404" s="339">
        <f t="shared" si="268"/>
        <v>0.73427724000662831</v>
      </c>
      <c r="BI404" s="339">
        <f t="shared" si="268"/>
        <v>0.40204416989499753</v>
      </c>
      <c r="BJ404" s="339">
        <f t="shared" si="268"/>
        <v>0.15532033445100135</v>
      </c>
      <c r="BK404" s="339">
        <f t="shared" si="268"/>
        <v>0.95742901453403473</v>
      </c>
    </row>
    <row r="405" spans="43:63" x14ac:dyDescent="0.2">
      <c r="AQ405" s="9" t="s">
        <v>68</v>
      </c>
      <c r="AR405" s="339">
        <f t="shared" si="268"/>
        <v>0.98865647352218733</v>
      </c>
      <c r="AS405" s="339">
        <f t="shared" si="268"/>
        <v>0.98131573647284143</v>
      </c>
      <c r="AT405" s="339">
        <f t="shared" si="268"/>
        <v>1.0511356463673434</v>
      </c>
      <c r="AU405" s="339">
        <f t="shared" si="268"/>
        <v>0.9837642960034062</v>
      </c>
      <c r="AV405" s="339">
        <f t="shared" si="268"/>
        <v>1.0205526755911549</v>
      </c>
      <c r="AW405" s="339">
        <f t="shared" si="268"/>
        <v>1.0176212708522159</v>
      </c>
      <c r="AX405" s="339">
        <f t="shared" si="268"/>
        <v>0.98910036582116534</v>
      </c>
      <c r="AY405" s="339">
        <f t="shared" si="268"/>
        <v>1.017249884288892</v>
      </c>
      <c r="AZ405" s="339">
        <f t="shared" si="268"/>
        <v>1.0140109566910709</v>
      </c>
      <c r="BA405" s="339">
        <f t="shared" si="268"/>
        <v>0.96953788805291985</v>
      </c>
      <c r="BB405" s="339">
        <f t="shared" si="268"/>
        <v>1.0417334526992434</v>
      </c>
      <c r="BC405" s="339">
        <f t="shared" si="268"/>
        <v>1.023785526043004</v>
      </c>
      <c r="BD405" s="339">
        <f t="shared" si="268"/>
        <v>1.0158631759362349</v>
      </c>
      <c r="BE405" s="339">
        <f t="shared" si="268"/>
        <v>0.86927549948933291</v>
      </c>
      <c r="BF405" s="339">
        <f t="shared" si="268"/>
        <v>0.98106743840687283</v>
      </c>
      <c r="BG405" s="339">
        <f t="shared" si="268"/>
        <v>0.98117821132211114</v>
      </c>
      <c r="BH405" s="339">
        <f t="shared" si="268"/>
        <v>0.96663257343100428</v>
      </c>
      <c r="BI405" s="339">
        <f t="shared" si="268"/>
        <v>1.0653314064441388</v>
      </c>
      <c r="BJ405" s="339">
        <f t="shared" si="268"/>
        <v>1.1124010398523998</v>
      </c>
      <c r="BK405" s="339">
        <f t="shared" si="268"/>
        <v>0.93569785694292884</v>
      </c>
    </row>
    <row r="406" spans="43:63" x14ac:dyDescent="0.2">
      <c r="AQ406" s="9" t="s">
        <v>69</v>
      </c>
      <c r="AR406" s="339">
        <f t="shared" si="268"/>
        <v>1.0298507603574614</v>
      </c>
      <c r="AS406" s="339">
        <f t="shared" si="268"/>
        <v>1.0193661866819779</v>
      </c>
      <c r="AT406" s="339">
        <f t="shared" si="268"/>
        <v>1.1205951825227567</v>
      </c>
      <c r="AU406" s="339">
        <f t="shared" si="268"/>
        <v>1.0264241637177458</v>
      </c>
      <c r="AV406" s="339">
        <f t="shared" si="268"/>
        <v>1.045838311032909</v>
      </c>
      <c r="AW406" s="339">
        <f t="shared" si="268"/>
        <v>1.0453511840951084</v>
      </c>
      <c r="AX406" s="339">
        <f t="shared" si="268"/>
        <v>1.0298200422244614</v>
      </c>
      <c r="AY406" s="339">
        <f t="shared" si="268"/>
        <v>1.0566806003292426</v>
      </c>
      <c r="AZ406" s="339">
        <f t="shared" si="268"/>
        <v>1.0365011958884591</v>
      </c>
      <c r="BA406" s="339">
        <f t="shared" si="268"/>
        <v>0.9846945938231727</v>
      </c>
      <c r="BB406" s="339">
        <f t="shared" si="268"/>
        <v>1.1223434302973143</v>
      </c>
      <c r="BC406" s="339">
        <f t="shared" si="268"/>
        <v>1.0515824510800535</v>
      </c>
      <c r="BD406" s="339">
        <f t="shared" si="268"/>
        <v>1.0778957480927585</v>
      </c>
      <c r="BE406" s="339">
        <f t="shared" si="268"/>
        <v>0.92540162855706276</v>
      </c>
      <c r="BF406" s="339">
        <f t="shared" si="268"/>
        <v>1.02506671136177</v>
      </c>
      <c r="BG406" s="339">
        <f t="shared" si="268"/>
        <v>1.025167391425249</v>
      </c>
      <c r="BH406" s="339">
        <f t="shared" si="268"/>
        <v>0.99534194240998697</v>
      </c>
      <c r="BI406" s="339">
        <f t="shared" si="268"/>
        <v>1.1441491673151847</v>
      </c>
      <c r="BJ406" s="339">
        <f t="shared" si="268"/>
        <v>1.2098970142552992</v>
      </c>
      <c r="BK406" s="339">
        <f t="shared" si="268"/>
        <v>0.97952599018362085</v>
      </c>
    </row>
    <row r="407" spans="43:63" x14ac:dyDescent="0.2">
      <c r="AQ407" s="9" t="s">
        <v>61</v>
      </c>
      <c r="AR407" s="339">
        <f t="shared" si="268"/>
        <v>1.4612559519855635</v>
      </c>
      <c r="AS407" s="339">
        <f t="shared" si="268"/>
        <v>1.7252301637938383</v>
      </c>
      <c r="AT407" s="339">
        <f t="shared" si="268"/>
        <v>0.70148528947183364</v>
      </c>
      <c r="AU407" s="339">
        <f t="shared" si="268"/>
        <v>1.7668919747682112</v>
      </c>
      <c r="AV407" s="339">
        <f t="shared" si="268"/>
        <v>1.150010089481206</v>
      </c>
      <c r="AW407" s="339">
        <f t="shared" si="268"/>
        <v>1.2678000428036533</v>
      </c>
      <c r="AX407" s="339">
        <f t="shared" si="268"/>
        <v>1.4652243064519856</v>
      </c>
      <c r="AY407" s="339">
        <f t="shared" si="268"/>
        <v>1.1493740039811025</v>
      </c>
      <c r="AZ407" s="339">
        <f t="shared" si="268"/>
        <v>1.1917671767847027</v>
      </c>
      <c r="BA407" s="339">
        <f t="shared" si="268"/>
        <v>1.4014831560891936</v>
      </c>
      <c r="BB407" s="339">
        <f t="shared" si="268"/>
        <v>0.82239592858899979</v>
      </c>
      <c r="BC407" s="339">
        <f t="shared" si="268"/>
        <v>1.1171054008929802</v>
      </c>
      <c r="BD407" s="339">
        <f t="shared" si="268"/>
        <v>1.1084596032996561</v>
      </c>
      <c r="BE407" s="339">
        <f t="shared" si="268"/>
        <v>0.78607439759343278</v>
      </c>
      <c r="BF407" s="339">
        <f t="shared" si="268"/>
        <v>1.1003865562127335</v>
      </c>
      <c r="BG407" s="339">
        <f t="shared" si="268"/>
        <v>1.1090519504048757</v>
      </c>
      <c r="BH407" s="339">
        <f t="shared" si="268"/>
        <v>1.5009570630300149</v>
      </c>
      <c r="BI407" s="339">
        <f t="shared" si="268"/>
        <v>0.57260792207764488</v>
      </c>
      <c r="BJ407" s="339">
        <f t="shared" si="268"/>
        <v>0.36582416365313603</v>
      </c>
      <c r="BK407" s="339">
        <f t="shared" si="268"/>
        <v>1.6227440921397591</v>
      </c>
    </row>
    <row r="408" spans="43:63" x14ac:dyDescent="0.2">
      <c r="AQ408" s="9" t="s">
        <v>62</v>
      </c>
      <c r="AR408" s="339">
        <f t="shared" si="268"/>
        <v>1.392144639740017</v>
      </c>
      <c r="AS408" s="339">
        <f t="shared" si="268"/>
        <v>1.3315912689889775</v>
      </c>
      <c r="AT408" s="339">
        <f t="shared" si="268"/>
        <v>0.82211040380444877</v>
      </c>
      <c r="AU408" s="339">
        <f t="shared" si="268"/>
        <v>1.3318296953200426</v>
      </c>
      <c r="AV408" s="339">
        <f t="shared" si="268"/>
        <v>1.4779382892692314</v>
      </c>
      <c r="AW408" s="339">
        <f t="shared" si="268"/>
        <v>1.3744176265170731</v>
      </c>
      <c r="AX408" s="339">
        <f t="shared" si="268"/>
        <v>1.3934122042229486</v>
      </c>
      <c r="AY408" s="339">
        <f t="shared" si="268"/>
        <v>1.5958122039155103</v>
      </c>
      <c r="AZ408" s="339">
        <f t="shared" si="268"/>
        <v>1.4035567542117342</v>
      </c>
      <c r="BA408" s="339">
        <f t="shared" si="268"/>
        <v>1.1641119334194521</v>
      </c>
      <c r="BB408" s="339">
        <f t="shared" si="268"/>
        <v>0.34670977154561156</v>
      </c>
      <c r="BC408" s="339">
        <f t="shared" si="268"/>
        <v>1.425585992406353</v>
      </c>
      <c r="BD408" s="339">
        <f t="shared" si="268"/>
        <v>1.2493336654334219</v>
      </c>
      <c r="BE408" s="339">
        <f t="shared" si="268"/>
        <v>1.0856741902826721</v>
      </c>
      <c r="BF408" s="339">
        <f t="shared" si="268"/>
        <v>1.2797417785389484</v>
      </c>
      <c r="BG408" s="339">
        <f t="shared" si="268"/>
        <v>1.2785114688668726</v>
      </c>
      <c r="BH408" s="339">
        <f t="shared" si="268"/>
        <v>1.3391445040324503</v>
      </c>
      <c r="BI408" s="339">
        <f t="shared" si="268"/>
        <v>0.62537911159534965</v>
      </c>
      <c r="BJ408" s="339">
        <f t="shared" si="268"/>
        <v>0.37260579747691192</v>
      </c>
      <c r="BK408" s="339">
        <f t="shared" si="268"/>
        <v>1.4816399371531956</v>
      </c>
    </row>
    <row r="409" spans="43:63" x14ac:dyDescent="0.2">
      <c r="AQ409" s="9"/>
      <c r="AR409" s="340"/>
      <c r="AS409" s="341"/>
      <c r="AT409" s="342"/>
      <c r="AU409" s="340"/>
      <c r="AV409" s="342"/>
      <c r="AW409" s="342"/>
      <c r="AX409" s="340"/>
      <c r="AY409" s="342"/>
      <c r="AZ409" s="340"/>
      <c r="BA409" s="342"/>
      <c r="BB409" s="342"/>
      <c r="BC409" s="342"/>
      <c r="BD409" s="342"/>
      <c r="BE409" s="342"/>
      <c r="BF409" s="342"/>
      <c r="BG409" s="342"/>
      <c r="BH409" s="342"/>
      <c r="BI409" s="342"/>
      <c r="BJ409" s="340"/>
      <c r="BK409" s="342"/>
    </row>
    <row r="410" spans="43:63" x14ac:dyDescent="0.2">
      <c r="AQ410" s="9"/>
      <c r="AR410" s="340" t="str">
        <f>AR400</f>
        <v>IPCC 2013 100a</v>
      </c>
      <c r="AS410" s="340" t="str">
        <f t="shared" ref="AS410:BK410" si="269">AS400</f>
        <v>CED</v>
      </c>
      <c r="AT410" s="340" t="str">
        <f t="shared" si="269"/>
        <v>Fine particulate matter formation</v>
      </c>
      <c r="AU410" s="340" t="str">
        <f t="shared" si="269"/>
        <v>Fossil resource scarcity</v>
      </c>
      <c r="AV410" s="340" t="str">
        <f t="shared" si="269"/>
        <v>Freshwater ecotoxicity</v>
      </c>
      <c r="AW410" s="340" t="str">
        <f t="shared" si="269"/>
        <v>Freshwater eutrophication</v>
      </c>
      <c r="AX410" s="340" t="str">
        <f t="shared" si="269"/>
        <v>Global warming</v>
      </c>
      <c r="AY410" s="340" t="str">
        <f t="shared" si="269"/>
        <v>Human carcinogenic toxicity</v>
      </c>
      <c r="AZ410" s="340" t="str">
        <f t="shared" si="269"/>
        <v>Human non-carcinogenic toxicity</v>
      </c>
      <c r="BA410" s="340" t="str">
        <f t="shared" si="269"/>
        <v>Ionizing radiation</v>
      </c>
      <c r="BB410" s="340" t="str">
        <f t="shared" si="269"/>
        <v>Land use</v>
      </c>
      <c r="BC410" s="340" t="str">
        <f t="shared" si="269"/>
        <v>Marine ecotoxicity</v>
      </c>
      <c r="BD410" s="340" t="str">
        <f t="shared" si="269"/>
        <v>Marine eutrophication</v>
      </c>
      <c r="BE410" s="340" t="str">
        <f t="shared" si="269"/>
        <v>Mineral resource scarcity</v>
      </c>
      <c r="BF410" s="340" t="str">
        <f t="shared" si="269"/>
        <v>Ozone formation, Human health</v>
      </c>
      <c r="BG410" s="340" t="str">
        <f t="shared" si="269"/>
        <v>Ozone formation, Terrestrial ecosystems</v>
      </c>
      <c r="BH410" s="340" t="str">
        <f t="shared" si="269"/>
        <v>Stratospheric ozone depletion</v>
      </c>
      <c r="BI410" s="340" t="str">
        <f t="shared" si="269"/>
        <v>Terrestrial acidification</v>
      </c>
      <c r="BJ410" s="340" t="str">
        <f t="shared" si="269"/>
        <v>Terrestrial ecotoxicity</v>
      </c>
      <c r="BK410" s="340" t="str">
        <f t="shared" si="269"/>
        <v>Water consumption</v>
      </c>
    </row>
    <row r="411" spans="43:63" x14ac:dyDescent="0.2">
      <c r="AQ411" s="9" t="s">
        <v>70</v>
      </c>
      <c r="AR411" s="339">
        <f t="shared" ref="AR411:BK417" si="270">AR390/AR$380</f>
        <v>0.83896752041148293</v>
      </c>
      <c r="AS411" s="339">
        <f t="shared" si="270"/>
        <v>0.83788482267072628</v>
      </c>
      <c r="AT411" s="339">
        <f t="shared" si="270"/>
        <v>0.91546192269987015</v>
      </c>
      <c r="AU411" s="339">
        <f t="shared" si="270"/>
        <v>0.84899508200950291</v>
      </c>
      <c r="AV411" s="339">
        <f t="shared" si="270"/>
        <v>0.78031548689629671</v>
      </c>
      <c r="AW411" s="339">
        <f t="shared" si="270"/>
        <v>0.76944891104251356</v>
      </c>
      <c r="AX411" s="339">
        <f t="shared" si="270"/>
        <v>0.83868010672168247</v>
      </c>
      <c r="AY411" s="339">
        <f t="shared" si="270"/>
        <v>0.8195198589252366</v>
      </c>
      <c r="AZ411" s="339">
        <f t="shared" si="270"/>
        <v>0.76237865608631472</v>
      </c>
      <c r="BA411" s="339">
        <f t="shared" si="270"/>
        <v>0.7788807143920673</v>
      </c>
      <c r="BB411" s="339">
        <f t="shared" si="270"/>
        <v>0.82932105324850036</v>
      </c>
      <c r="BC411" s="339">
        <f t="shared" si="270"/>
        <v>0.78258561981103347</v>
      </c>
      <c r="BD411" s="339">
        <f t="shared" si="270"/>
        <v>0.87649769541288192</v>
      </c>
      <c r="BE411" s="339">
        <f t="shared" si="270"/>
        <v>0.90131161355771572</v>
      </c>
      <c r="BF411" s="339">
        <f t="shared" si="270"/>
        <v>0.89812390810695797</v>
      </c>
      <c r="BG411" s="339">
        <f t="shared" si="270"/>
        <v>0.89795877750954001</v>
      </c>
      <c r="BH411" s="339">
        <f t="shared" si="270"/>
        <v>0.82329590452174817</v>
      </c>
      <c r="BI411" s="339">
        <f t="shared" si="270"/>
        <v>0.93639875112180337</v>
      </c>
      <c r="BJ411" s="339">
        <f t="shared" si="270"/>
        <v>0.93976899100072397</v>
      </c>
      <c r="BK411" s="339">
        <f t="shared" si="270"/>
        <v>0.8123919663554211</v>
      </c>
    </row>
    <row r="412" spans="43:63" x14ac:dyDescent="0.2">
      <c r="AQ412" s="9" t="s">
        <v>71</v>
      </c>
      <c r="AR412" s="339">
        <f t="shared" si="270"/>
        <v>0.82752242184540203</v>
      </c>
      <c r="AS412" s="339">
        <f t="shared" si="270"/>
        <v>0.82271868365505074</v>
      </c>
      <c r="AT412" s="339">
        <f t="shared" si="270"/>
        <v>0.93086053235634003</v>
      </c>
      <c r="AU412" s="339">
        <f t="shared" si="270"/>
        <v>0.83412231392572411</v>
      </c>
      <c r="AV412" s="339">
        <f t="shared" si="270"/>
        <v>0.79249354551631868</v>
      </c>
      <c r="AW412" s="339">
        <f t="shared" si="270"/>
        <v>0.77832473617525144</v>
      </c>
      <c r="AX412" s="339">
        <f t="shared" si="270"/>
        <v>0.82771758462562839</v>
      </c>
      <c r="AY412" s="339">
        <f t="shared" si="270"/>
        <v>0.82636931773799638</v>
      </c>
      <c r="AZ412" s="339">
        <f t="shared" si="270"/>
        <v>0.77072614686968255</v>
      </c>
      <c r="BA412" s="339">
        <f t="shared" si="270"/>
        <v>0.76255049835942346</v>
      </c>
      <c r="BB412" s="339">
        <f t="shared" si="270"/>
        <v>0.83515127941373279</v>
      </c>
      <c r="BC412" s="339">
        <f t="shared" si="270"/>
        <v>0.79592533220144424</v>
      </c>
      <c r="BD412" s="339">
        <f t="shared" si="270"/>
        <v>0.87456367044186878</v>
      </c>
      <c r="BE412" s="339">
        <f t="shared" si="270"/>
        <v>0.79105452426575373</v>
      </c>
      <c r="BF412" s="339">
        <f t="shared" si="270"/>
        <v>0.874502290856912</v>
      </c>
      <c r="BG412" s="339">
        <f t="shared" si="270"/>
        <v>0.87444242336666822</v>
      </c>
      <c r="BH412" s="339">
        <f t="shared" si="270"/>
        <v>0.79652115105800936</v>
      </c>
      <c r="BI412" s="339">
        <f t="shared" si="270"/>
        <v>0.95775296481318661</v>
      </c>
      <c r="BJ412" s="339">
        <f t="shared" si="270"/>
        <v>0.98776124960174905</v>
      </c>
      <c r="BK412" s="339">
        <f t="shared" si="270"/>
        <v>0.76718565678825601</v>
      </c>
    </row>
    <row r="413" spans="43:63" x14ac:dyDescent="0.2">
      <c r="AQ413" s="9" t="s">
        <v>72</v>
      </c>
      <c r="AR413" s="339">
        <f t="shared" si="270"/>
        <v>0.8637695948209948</v>
      </c>
      <c r="AS413" s="339">
        <f t="shared" si="270"/>
        <v>0.85745292322421063</v>
      </c>
      <c r="AT413" s="339">
        <f t="shared" si="270"/>
        <v>0.98790888997371573</v>
      </c>
      <c r="AU413" s="339">
        <f t="shared" si="270"/>
        <v>0.87294350799778497</v>
      </c>
      <c r="AV413" s="339">
        <f t="shared" si="270"/>
        <v>0.80366495882624855</v>
      </c>
      <c r="AW413" s="339">
        <f t="shared" si="270"/>
        <v>0.79464064422768699</v>
      </c>
      <c r="AX413" s="339">
        <f t="shared" si="270"/>
        <v>0.86347376564798528</v>
      </c>
      <c r="AY413" s="339">
        <f t="shared" si="270"/>
        <v>0.85430386084599375</v>
      </c>
      <c r="AZ413" s="339">
        <f t="shared" si="270"/>
        <v>0.78115743179020825</v>
      </c>
      <c r="BA413" s="339">
        <f t="shared" si="270"/>
        <v>0.77733572991415212</v>
      </c>
      <c r="BB413" s="339">
        <f t="shared" si="270"/>
        <v>0.91721844403332753</v>
      </c>
      <c r="BC413" s="339">
        <f t="shared" si="270"/>
        <v>0.80967458833353745</v>
      </c>
      <c r="BD413" s="339">
        <f t="shared" si="270"/>
        <v>0.92632589966364454</v>
      </c>
      <c r="BE413" s="339">
        <f t="shared" si="270"/>
        <v>0.8832743992008012</v>
      </c>
      <c r="BF413" s="339">
        <f t="shared" si="270"/>
        <v>0.9129898272620024</v>
      </c>
      <c r="BG413" s="339">
        <f t="shared" si="270"/>
        <v>0.91291929841118691</v>
      </c>
      <c r="BH413" s="339">
        <f t="shared" si="270"/>
        <v>0.8245943808211571</v>
      </c>
      <c r="BI413" s="339">
        <f t="shared" si="270"/>
        <v>1.0220490111781864</v>
      </c>
      <c r="BJ413" s="339">
        <f t="shared" si="270"/>
        <v>1.0668894013364865</v>
      </c>
      <c r="BK413" s="339">
        <f t="shared" si="270"/>
        <v>0.82211028408209119</v>
      </c>
    </row>
    <row r="414" spans="43:63" x14ac:dyDescent="0.2">
      <c r="AQ414" s="9" t="s">
        <v>73</v>
      </c>
      <c r="AR414" s="339">
        <f t="shared" si="270"/>
        <v>0.48890619485724263</v>
      </c>
      <c r="AS414" s="339">
        <f t="shared" si="270"/>
        <v>0.48650387168725967</v>
      </c>
      <c r="AT414" s="339">
        <f t="shared" si="270"/>
        <v>0.32516111699030575</v>
      </c>
      <c r="AU414" s="339">
        <f t="shared" si="270"/>
        <v>0.49999770614753425</v>
      </c>
      <c r="AV414" s="339">
        <f t="shared" si="270"/>
        <v>0.29453135449843898</v>
      </c>
      <c r="AW414" s="339">
        <f t="shared" si="270"/>
        <v>0.35942955806189503</v>
      </c>
      <c r="AX414" s="339">
        <f t="shared" si="270"/>
        <v>0.48772069757452674</v>
      </c>
      <c r="AY414" s="339">
        <f t="shared" si="270"/>
        <v>0.46531348455559551</v>
      </c>
      <c r="AZ414" s="339">
        <f t="shared" si="270"/>
        <v>0.32421577035323984</v>
      </c>
      <c r="BA414" s="339">
        <f t="shared" si="270"/>
        <v>0.40954948126440377</v>
      </c>
      <c r="BB414" s="339">
        <f t="shared" si="270"/>
        <v>1.279077525259994</v>
      </c>
      <c r="BC414" s="339">
        <f t="shared" si="270"/>
        <v>0.29002520440586549</v>
      </c>
      <c r="BD414" s="339">
        <f t="shared" si="270"/>
        <v>0.71308905177976678</v>
      </c>
      <c r="BE414" s="339">
        <f t="shared" si="270"/>
        <v>0.51122362615432615</v>
      </c>
      <c r="BF414" s="339">
        <f t="shared" si="270"/>
        <v>0.63366007916252254</v>
      </c>
      <c r="BG414" s="339">
        <f t="shared" si="270"/>
        <v>0.63260342469160769</v>
      </c>
      <c r="BH414" s="339">
        <f t="shared" si="270"/>
        <v>0.50023838743185345</v>
      </c>
      <c r="BI414" s="339">
        <f t="shared" si="270"/>
        <v>0.28927663293631323</v>
      </c>
      <c r="BJ414" s="339">
        <f t="shared" si="270"/>
        <v>9.99040201648487E-2</v>
      </c>
      <c r="BK414" s="339">
        <f t="shared" si="270"/>
        <v>0.74814128977955086</v>
      </c>
    </row>
    <row r="415" spans="43:63" x14ac:dyDescent="0.2">
      <c r="AQ415" s="9" t="s">
        <v>74</v>
      </c>
      <c r="AR415" s="339">
        <f t="shared" si="270"/>
        <v>0.82801653800929975</v>
      </c>
      <c r="AS415" s="339">
        <f t="shared" si="270"/>
        <v>0.81949658912067569</v>
      </c>
      <c r="AT415" s="339">
        <f t="shared" si="270"/>
        <v>0.96715809762200589</v>
      </c>
      <c r="AU415" s="339">
        <f t="shared" si="270"/>
        <v>0.83300710512873877</v>
      </c>
      <c r="AV415" s="339">
        <f t="shared" si="270"/>
        <v>0.80291358453933304</v>
      </c>
      <c r="AW415" s="339">
        <f t="shared" si="270"/>
        <v>0.78857669650685125</v>
      </c>
      <c r="AX415" s="339">
        <f t="shared" si="270"/>
        <v>0.82817439191922793</v>
      </c>
      <c r="AY415" s="339">
        <f t="shared" si="270"/>
        <v>0.83813785201850055</v>
      </c>
      <c r="AZ415" s="339">
        <f t="shared" si="270"/>
        <v>0.77839668149059704</v>
      </c>
      <c r="BA415" s="339">
        <f t="shared" si="270"/>
        <v>0.74873541150357203</v>
      </c>
      <c r="BB415" s="339">
        <f t="shared" si="270"/>
        <v>0.86888158955294659</v>
      </c>
      <c r="BC415" s="339">
        <f t="shared" si="270"/>
        <v>0.80834026722977304</v>
      </c>
      <c r="BD415" s="339">
        <f t="shared" si="270"/>
        <v>0.89289374934981813</v>
      </c>
      <c r="BE415" s="339">
        <f t="shared" si="270"/>
        <v>0.77137638631605143</v>
      </c>
      <c r="BF415" s="339">
        <f t="shared" si="270"/>
        <v>0.87971927323333055</v>
      </c>
      <c r="BG415" s="339">
        <f t="shared" si="270"/>
        <v>0.87966537128179112</v>
      </c>
      <c r="BH415" s="339">
        <f t="shared" si="270"/>
        <v>0.79057113095306086</v>
      </c>
      <c r="BI415" s="339">
        <f t="shared" si="270"/>
        <v>1.0022458079046472</v>
      </c>
      <c r="BJ415" s="339">
        <f t="shared" si="270"/>
        <v>1.0531708034568987</v>
      </c>
      <c r="BK415" s="339">
        <f t="shared" si="270"/>
        <v>0.7490907838402372</v>
      </c>
    </row>
    <row r="416" spans="43:63" x14ac:dyDescent="0.2">
      <c r="AQ416" s="9" t="s">
        <v>75</v>
      </c>
      <c r="AR416" s="339">
        <f t="shared" si="270"/>
        <v>0.86915432650657576</v>
      </c>
      <c r="AS416" s="339">
        <f t="shared" si="270"/>
        <v>0.85733588348841339</v>
      </c>
      <c r="AT416" s="339">
        <f t="shared" si="270"/>
        <v>1.0366236693752258</v>
      </c>
      <c r="AU416" s="339">
        <f t="shared" si="270"/>
        <v>0.87543065879795534</v>
      </c>
      <c r="AV416" s="339">
        <f t="shared" si="270"/>
        <v>0.82835685155962513</v>
      </c>
      <c r="AW416" s="339">
        <f t="shared" si="270"/>
        <v>0.81640141363695673</v>
      </c>
      <c r="AX416" s="339">
        <f t="shared" si="270"/>
        <v>0.86883725767882514</v>
      </c>
      <c r="AY416" s="339">
        <f t="shared" si="270"/>
        <v>0.87770378659120452</v>
      </c>
      <c r="AZ416" s="339">
        <f t="shared" si="270"/>
        <v>0.80099139474916403</v>
      </c>
      <c r="BA416" s="339">
        <f t="shared" si="270"/>
        <v>0.76378914502929907</v>
      </c>
      <c r="BB416" s="339">
        <f t="shared" si="270"/>
        <v>0.9490628172783192</v>
      </c>
      <c r="BC416" s="339">
        <f t="shared" si="270"/>
        <v>0.83628507284172626</v>
      </c>
      <c r="BD416" s="339">
        <f t="shared" si="270"/>
        <v>0.95489173460339172</v>
      </c>
      <c r="BE416" s="339">
        <f t="shared" si="270"/>
        <v>0.82757398143365213</v>
      </c>
      <c r="BF416" s="339">
        <f t="shared" si="270"/>
        <v>0.92367550398627785</v>
      </c>
      <c r="BG416" s="339">
        <f t="shared" si="270"/>
        <v>0.92360891092020803</v>
      </c>
      <c r="BH416" s="339">
        <f t="shared" si="270"/>
        <v>0.81930893878559619</v>
      </c>
      <c r="BI416" s="339">
        <f t="shared" si="270"/>
        <v>1.0810591284200133</v>
      </c>
      <c r="BJ416" s="339">
        <f t="shared" si="270"/>
        <v>1.1506560826379379</v>
      </c>
      <c r="BK416" s="339">
        <f t="shared" si="270"/>
        <v>0.79276618754820516</v>
      </c>
    </row>
    <row r="417" spans="41:68" x14ac:dyDescent="0.2">
      <c r="AQ417" s="9" t="s">
        <v>61</v>
      </c>
      <c r="AR417" s="339">
        <f>AR396/AR$380</f>
        <v>1.271068047704645</v>
      </c>
      <c r="AS417" s="339">
        <f t="shared" si="270"/>
        <v>1.5414934273659242</v>
      </c>
      <c r="AT417" s="339">
        <f t="shared" si="270"/>
        <v>0.58843752837046004</v>
      </c>
      <c r="AU417" s="339">
        <f t="shared" si="270"/>
        <v>1.5919429546741002</v>
      </c>
      <c r="AV417" s="339">
        <f t="shared" si="270"/>
        <v>0.9114648855371017</v>
      </c>
      <c r="AW417" s="339">
        <f t="shared" si="270"/>
        <v>1.0210929790132315</v>
      </c>
      <c r="AX417" s="339">
        <f t="shared" si="270"/>
        <v>1.2748282612205921</v>
      </c>
      <c r="AY417" s="339">
        <f t="shared" si="270"/>
        <v>0.93496346546865583</v>
      </c>
      <c r="AZ417" s="339">
        <f t="shared" si="270"/>
        <v>0.93251606027877298</v>
      </c>
      <c r="BA417" s="339">
        <f t="shared" si="270"/>
        <v>1.1743494460048898</v>
      </c>
      <c r="BB417" s="339">
        <f t="shared" si="270"/>
        <v>0.6420123240937039</v>
      </c>
      <c r="BC417" s="339">
        <f t="shared" si="270"/>
        <v>0.88080059173611702</v>
      </c>
      <c r="BD417" s="339">
        <f t="shared" si="270"/>
        <v>0.97539203015878007</v>
      </c>
      <c r="BE417" s="339">
        <f t="shared" si="270"/>
        <v>0.67965630745447581</v>
      </c>
      <c r="BF417" s="339">
        <f t="shared" si="270"/>
        <v>0.9631631302051531</v>
      </c>
      <c r="BG417" s="339">
        <f t="shared" si="270"/>
        <v>0.9718574855004487</v>
      </c>
      <c r="BH417" s="339">
        <f t="shared" si="270"/>
        <v>1.2893195166193279</v>
      </c>
      <c r="BI417" s="339">
        <f t="shared" si="270"/>
        <v>0.48485047364764583</v>
      </c>
      <c r="BJ417" s="339">
        <f t="shared" si="270"/>
        <v>0.27240299879831731</v>
      </c>
      <c r="BK417" s="339">
        <f t="shared" si="270"/>
        <v>1.4208114580658591</v>
      </c>
    </row>
    <row r="418" spans="41:68" x14ac:dyDescent="0.2">
      <c r="AQ418" s="9" t="s">
        <v>62</v>
      </c>
      <c r="AR418" s="339">
        <f t="shared" ref="AR418:BK418" si="271">AR397/AR$380</f>
        <v>0.93453656087576331</v>
      </c>
      <c r="AS418" s="339">
        <f t="shared" si="271"/>
        <v>0.90619512042090034</v>
      </c>
      <c r="AT418" s="339">
        <f t="shared" si="271"/>
        <v>0.56692894002633643</v>
      </c>
      <c r="AU418" s="339">
        <f t="shared" si="271"/>
        <v>0.90655940216898434</v>
      </c>
      <c r="AV418" s="339">
        <f t="shared" si="271"/>
        <v>0.93955909283015138</v>
      </c>
      <c r="AW418" s="339">
        <f t="shared" si="271"/>
        <v>0.88027887756799728</v>
      </c>
      <c r="AX418" s="339">
        <f t="shared" si="271"/>
        <v>0.93500897280908002</v>
      </c>
      <c r="AY418" s="339">
        <f t="shared" si="271"/>
        <v>1.0031867092470539</v>
      </c>
      <c r="AZ418" s="339">
        <f t="shared" si="271"/>
        <v>0.89687649135501879</v>
      </c>
      <c r="BA418" s="339">
        <f t="shared" si="271"/>
        <v>0.80097235149388346</v>
      </c>
      <c r="BB418" s="339">
        <f t="shared" si="271"/>
        <v>0.26982633846956772</v>
      </c>
      <c r="BC418" s="339">
        <f t="shared" si="271"/>
        <v>0.90467697771520339</v>
      </c>
      <c r="BD418" s="339">
        <f t="shared" si="271"/>
        <v>0.98878293178769194</v>
      </c>
      <c r="BE418" s="339">
        <f t="shared" si="271"/>
        <v>0.85692247969582691</v>
      </c>
      <c r="BF418" s="339">
        <f t="shared" si="271"/>
        <v>0.91927033115983103</v>
      </c>
      <c r="BG418" s="339">
        <f t="shared" si="271"/>
        <v>0.91815346396450204</v>
      </c>
      <c r="BH418" s="339">
        <f t="shared" si="271"/>
        <v>0.91464825110391257</v>
      </c>
      <c r="BI418" s="339">
        <f t="shared" si="271"/>
        <v>0.43091662456565155</v>
      </c>
      <c r="BJ418" s="339">
        <f t="shared" si="271"/>
        <v>0.23846502520066501</v>
      </c>
      <c r="BK418" s="339">
        <f t="shared" si="271"/>
        <v>1.01436506636488</v>
      </c>
    </row>
    <row r="419" spans="41:68" x14ac:dyDescent="0.2">
      <c r="AQ419" s="9"/>
      <c r="AR419" s="339"/>
      <c r="AS419" s="339"/>
      <c r="AT419" s="339"/>
      <c r="AU419" s="339"/>
      <c r="AV419" s="339"/>
      <c r="AW419" s="339"/>
      <c r="AX419" s="339"/>
      <c r="AY419" s="339"/>
      <c r="AZ419" s="339"/>
      <c r="BA419" s="339"/>
      <c r="BB419" s="339"/>
      <c r="BC419" s="339"/>
      <c r="BD419" s="339"/>
      <c r="BE419" s="339"/>
      <c r="BF419" s="339"/>
      <c r="BG419" s="339"/>
      <c r="BH419" s="339"/>
      <c r="BI419" s="339"/>
      <c r="BJ419" s="339"/>
      <c r="BK419" s="339"/>
    </row>
    <row r="421" spans="41:68" x14ac:dyDescent="0.2">
      <c r="AR421" s="9" t="s">
        <v>64</v>
      </c>
    </row>
    <row r="422" spans="41:68" x14ac:dyDescent="0.2">
      <c r="AQ422" s="337">
        <v>29.5</v>
      </c>
      <c r="AR422" s="343" t="s">
        <v>76</v>
      </c>
      <c r="AS422" s="6" t="str">
        <f t="shared" ref="AS422:BK422" si="272">AS410</f>
        <v>CED</v>
      </c>
      <c r="AT422" s="6" t="str">
        <f t="shared" si="272"/>
        <v>Fine particulate matter formation</v>
      </c>
      <c r="AU422" s="6" t="str">
        <f t="shared" si="272"/>
        <v>Fossil resource scarcity</v>
      </c>
      <c r="AV422" s="6" t="str">
        <f t="shared" si="272"/>
        <v>Freshwater ecotoxicity</v>
      </c>
      <c r="AW422" s="6" t="str">
        <f t="shared" si="272"/>
        <v>Freshwater eutrophication</v>
      </c>
      <c r="AX422" s="6" t="str">
        <f t="shared" si="272"/>
        <v>Global warming</v>
      </c>
      <c r="AY422" s="6" t="str">
        <f t="shared" si="272"/>
        <v>Human carcinogenic toxicity</v>
      </c>
      <c r="AZ422" s="6" t="str">
        <f t="shared" si="272"/>
        <v>Human non-carcinogenic toxicity</v>
      </c>
      <c r="BA422" s="6" t="str">
        <f t="shared" si="272"/>
        <v>Ionizing radiation</v>
      </c>
      <c r="BB422" s="6" t="str">
        <f t="shared" si="272"/>
        <v>Land use</v>
      </c>
      <c r="BC422" s="6" t="str">
        <f t="shared" si="272"/>
        <v>Marine ecotoxicity</v>
      </c>
      <c r="BD422" s="6" t="str">
        <f t="shared" si="272"/>
        <v>Marine eutrophication</v>
      </c>
      <c r="BE422" s="6" t="str">
        <f t="shared" si="272"/>
        <v>Mineral resource scarcity</v>
      </c>
      <c r="BF422" s="6" t="str">
        <f t="shared" si="272"/>
        <v>Ozone formation, Human health</v>
      </c>
      <c r="BG422" s="6" t="str">
        <f t="shared" si="272"/>
        <v>Ozone formation, Terrestrial ecosystems</v>
      </c>
      <c r="BH422" s="6" t="str">
        <f t="shared" si="272"/>
        <v>Stratospheric ozone depletion</v>
      </c>
      <c r="BI422" s="6" t="str">
        <f t="shared" si="272"/>
        <v>Terrestrial acidification</v>
      </c>
      <c r="BJ422" s="6" t="str">
        <f t="shared" si="272"/>
        <v>Terrestrial ecotoxicity</v>
      </c>
      <c r="BK422" s="6" t="str">
        <f t="shared" si="272"/>
        <v>Water consumption</v>
      </c>
      <c r="BL422" s="7"/>
      <c r="BM422" s="7"/>
      <c r="BN422" s="7"/>
      <c r="BO422" s="7"/>
      <c r="BP422" s="7"/>
    </row>
    <row r="423" spans="41:68" x14ac:dyDescent="0.2">
      <c r="AO423" s="344"/>
      <c r="AP423" s="9"/>
      <c r="AQ423" s="9" t="s">
        <v>77</v>
      </c>
      <c r="AR423" s="340">
        <f t="shared" ref="AR423:BK423" si="273">(SUMPRODUCT($AA$101:$AA$144,AR$101:AR$144)+SUMPRODUCT($AA$11:$AA$70,AR$11:AR$70))/$AQ$422</f>
        <v>30.504344840295424</v>
      </c>
      <c r="AS423" s="340">
        <f t="shared" si="273"/>
        <v>446.6841501670861</v>
      </c>
      <c r="AT423" s="340">
        <f t="shared" si="273"/>
        <v>0.25884556681860549</v>
      </c>
      <c r="AU423" s="340">
        <f t="shared" si="273"/>
        <v>8.2908542301776347</v>
      </c>
      <c r="AV423" s="340">
        <f t="shared" si="273"/>
        <v>14.138847273183456</v>
      </c>
      <c r="AW423" s="340">
        <f t="shared" si="273"/>
        <v>2.531498188961142E-2</v>
      </c>
      <c r="AX423" s="340">
        <f t="shared" si="273"/>
        <v>31.010720798232963</v>
      </c>
      <c r="AY423" s="340">
        <f t="shared" si="273"/>
        <v>4.2367448210709071</v>
      </c>
      <c r="AZ423" s="340">
        <f t="shared" si="273"/>
        <v>169.90216352605793</v>
      </c>
      <c r="BA423" s="340">
        <f t="shared" si="273"/>
        <v>1.8507229726905594</v>
      </c>
      <c r="BB423" s="340">
        <f t="shared" si="273"/>
        <v>0.47098984506082003</v>
      </c>
      <c r="BC423" s="340">
        <f t="shared" si="273"/>
        <v>19.624722657761851</v>
      </c>
      <c r="BD423" s="340">
        <f t="shared" si="273"/>
        <v>3.2378756382462721E-3</v>
      </c>
      <c r="BE423" s="340">
        <f t="shared" si="273"/>
        <v>3.9993720655788429</v>
      </c>
      <c r="BF423" s="340">
        <f t="shared" si="273"/>
        <v>0.10895156152459493</v>
      </c>
      <c r="BG423" s="340">
        <f t="shared" si="273"/>
        <v>0.11076606099503637</v>
      </c>
      <c r="BH423" s="340">
        <f t="shared" si="273"/>
        <v>1.0905233769294188E-5</v>
      </c>
      <c r="BI423" s="340">
        <f t="shared" si="273"/>
        <v>0.85260330879521717</v>
      </c>
      <c r="BJ423" s="340">
        <f t="shared" si="273"/>
        <v>4192.411179878547</v>
      </c>
      <c r="BK423" s="340">
        <f t="shared" si="273"/>
        <v>0.28244516360854127</v>
      </c>
    </row>
    <row r="424" spans="41:68" x14ac:dyDescent="0.2">
      <c r="AP424" s="9"/>
      <c r="AQ424" s="9" t="s">
        <v>78</v>
      </c>
      <c r="AR424" s="340">
        <f t="shared" ref="AR424:BK424" si="274">SUMPRODUCT($AA$180:$AA$201,AR$180:AR$201)/$AQ$422</f>
        <v>3.567206501393438</v>
      </c>
      <c r="AS424" s="340">
        <f t="shared" si="274"/>
        <v>84.182461980567425</v>
      </c>
      <c r="AT424" s="340">
        <f t="shared" si="274"/>
        <v>2.4897791732780998E-2</v>
      </c>
      <c r="AU424" s="340">
        <f t="shared" si="274"/>
        <v>1.5732638515527309</v>
      </c>
      <c r="AV424" s="340">
        <f t="shared" si="274"/>
        <v>9.7027591485191717E-2</v>
      </c>
      <c r="AW424" s="340">
        <f t="shared" si="274"/>
        <v>8.6545902250254416E-4</v>
      </c>
      <c r="AX424" s="340">
        <f t="shared" si="274"/>
        <v>3.6518623654033728</v>
      </c>
      <c r="AY424" s="340">
        <f t="shared" si="274"/>
        <v>0.13536708093442779</v>
      </c>
      <c r="AZ424" s="340">
        <f t="shared" si="274"/>
        <v>2.1116989529300012</v>
      </c>
      <c r="BA424" s="340">
        <f t="shared" si="274"/>
        <v>0.3927380179673759</v>
      </c>
      <c r="BB424" s="340">
        <f t="shared" si="274"/>
        <v>1.8741935605284584E-2</v>
      </c>
      <c r="BC424" s="340">
        <f t="shared" si="274"/>
        <v>0.12825868660262296</v>
      </c>
      <c r="BD424" s="340">
        <f t="shared" si="274"/>
        <v>6.3983056189157833E-5</v>
      </c>
      <c r="BE424" s="340">
        <f t="shared" si="274"/>
        <v>4.9861869859993508E-3</v>
      </c>
      <c r="BF424" s="340">
        <f t="shared" si="274"/>
        <v>1.6457028600066995E-2</v>
      </c>
      <c r="BG424" s="340">
        <f t="shared" si="274"/>
        <v>1.6827313032091208E-2</v>
      </c>
      <c r="BH424" s="340">
        <f t="shared" si="274"/>
        <v>1.4129140604035782E-6</v>
      </c>
      <c r="BI424" s="340">
        <f t="shared" si="274"/>
        <v>7.21993106490951E-2</v>
      </c>
      <c r="BJ424" s="340">
        <f t="shared" si="274"/>
        <v>5.8291430976250158</v>
      </c>
      <c r="BK424" s="340">
        <f t="shared" si="274"/>
        <v>1.0214810736002994E-2</v>
      </c>
    </row>
    <row r="425" spans="41:68" x14ac:dyDescent="0.2">
      <c r="AP425" s="9"/>
      <c r="AQ425" s="9" t="s">
        <v>37</v>
      </c>
      <c r="AR425" s="340">
        <f t="shared" ref="AR425:BK425" si="275">SUMPRODUCT($AA$236:$AA$313,AR$236:AR$313)/$AQ$422</f>
        <v>2.129969939736529</v>
      </c>
      <c r="AS425" s="340">
        <f t="shared" si="275"/>
        <v>35.618165650564997</v>
      </c>
      <c r="AT425" s="340">
        <f t="shared" si="275"/>
        <v>4.6146064019366457E-3</v>
      </c>
      <c r="AU425" s="340">
        <f t="shared" si="275"/>
        <v>0.64463148338503085</v>
      </c>
      <c r="AV425" s="340">
        <f t="shared" si="275"/>
        <v>0.2687654263283657</v>
      </c>
      <c r="AW425" s="340">
        <f t="shared" si="275"/>
        <v>7.835729766653229E-4</v>
      </c>
      <c r="AX425" s="340">
        <f t="shared" si="275"/>
        <v>2.1703965222170871</v>
      </c>
      <c r="AY425" s="340">
        <f t="shared" si="275"/>
        <v>0.14262949407442807</v>
      </c>
      <c r="AZ425" s="340">
        <f t="shared" si="275"/>
        <v>5.1757153878723736</v>
      </c>
      <c r="BA425" s="340">
        <f t="shared" si="275"/>
        <v>0.15990537302519822</v>
      </c>
      <c r="BB425" s="340">
        <f t="shared" si="275"/>
        <v>3.6715759502813888E-2</v>
      </c>
      <c r="BC425" s="340">
        <f t="shared" si="275"/>
        <v>0.35182512389675252</v>
      </c>
      <c r="BD425" s="340">
        <f t="shared" si="275"/>
        <v>3.3346568720982113E-4</v>
      </c>
      <c r="BE425" s="340">
        <f t="shared" si="275"/>
        <v>4.6792835915361167E-2</v>
      </c>
      <c r="BF425" s="340">
        <f t="shared" si="275"/>
        <v>4.7282644451912314E-3</v>
      </c>
      <c r="BG425" s="340">
        <f t="shared" si="275"/>
        <v>4.8771496213505915E-3</v>
      </c>
      <c r="BH425" s="340">
        <f t="shared" si="275"/>
        <v>7.5028211654509425E-7</v>
      </c>
      <c r="BI425" s="340">
        <f t="shared" si="275"/>
        <v>1.1944809921036579E-2</v>
      </c>
      <c r="BJ425" s="340">
        <f t="shared" si="275"/>
        <v>29.013108624684826</v>
      </c>
      <c r="BK425" s="340">
        <f t="shared" si="275"/>
        <v>2.9928042298027105E-2</v>
      </c>
    </row>
    <row r="426" spans="41:68" x14ac:dyDescent="0.2">
      <c r="AP426" s="9"/>
      <c r="AQ426" s="9" t="s">
        <v>43</v>
      </c>
      <c r="AR426" s="340">
        <f t="shared" ref="AR426:BK426" si="276">SUMPRODUCT($AA$314:$AA$316,AR$314:AR$316)/$AQ$422</f>
        <v>0.10076992410722156</v>
      </c>
      <c r="AS426" s="340">
        <f t="shared" si="276"/>
        <v>3.1690728574294162</v>
      </c>
      <c r="AT426" s="340">
        <f t="shared" si="276"/>
        <v>1.2752926715720104E-4</v>
      </c>
      <c r="AU426" s="340">
        <f t="shared" si="276"/>
        <v>6.2556804144095424E-2</v>
      </c>
      <c r="AV426" s="340">
        <f t="shared" si="276"/>
        <v>2.5197829177330943E-3</v>
      </c>
      <c r="AW426" s="340">
        <f t="shared" si="276"/>
        <v>2.3637301550051694E-5</v>
      </c>
      <c r="AX426" s="340">
        <f t="shared" si="276"/>
        <v>0.10347726233657481</v>
      </c>
      <c r="AY426" s="340">
        <f t="shared" si="276"/>
        <v>4.0077835980542468E-3</v>
      </c>
      <c r="AZ426" s="340">
        <f t="shared" si="276"/>
        <v>5.8230258696810901E-2</v>
      </c>
      <c r="BA426" s="340">
        <f t="shared" si="276"/>
        <v>6.8153468902500923E-3</v>
      </c>
      <c r="BB426" s="340">
        <f t="shared" si="276"/>
        <v>2.1431210946979964E-3</v>
      </c>
      <c r="BC426" s="340">
        <f t="shared" si="276"/>
        <v>3.3493654970904261E-3</v>
      </c>
      <c r="BD426" s="340">
        <f t="shared" si="276"/>
        <v>2.3439989877704495E-6</v>
      </c>
      <c r="BE426" s="340">
        <f t="shared" si="276"/>
        <v>2.2582000031443021E-4</v>
      </c>
      <c r="BF426" s="340">
        <f t="shared" si="276"/>
        <v>2.0535361098283287E-4</v>
      </c>
      <c r="BG426" s="340">
        <f t="shared" si="276"/>
        <v>2.1907258079285549E-4</v>
      </c>
      <c r="BH426" s="340">
        <f t="shared" si="276"/>
        <v>2.3707661728224103E-8</v>
      </c>
      <c r="BI426" s="340">
        <f t="shared" si="276"/>
        <v>2.742003211423737E-4</v>
      </c>
      <c r="BJ426" s="340">
        <f t="shared" si="276"/>
        <v>0.18934178926759421</v>
      </c>
      <c r="BK426" s="340">
        <f t="shared" si="276"/>
        <v>1.0874338489990092E-3</v>
      </c>
    </row>
    <row r="427" spans="41:68" x14ac:dyDescent="0.2">
      <c r="AP427" s="9"/>
      <c r="AQ427" s="9" t="s">
        <v>79</v>
      </c>
      <c r="AR427" s="340">
        <f t="shared" ref="AR427:BK427" si="277">SUMPRODUCT($AA$357:$AA$361,AR$357:AR$361)/$AQ$422</f>
        <v>17.095995594533143</v>
      </c>
      <c r="AS427" s="340">
        <f t="shared" si="277"/>
        <v>286.38337965369419</v>
      </c>
      <c r="AT427" s="340">
        <f t="shared" si="277"/>
        <v>4.5068744719509314E-2</v>
      </c>
      <c r="AU427" s="340">
        <f t="shared" si="277"/>
        <v>4.616716639518657</v>
      </c>
      <c r="AV427" s="340">
        <f t="shared" si="277"/>
        <v>16.383229619661702</v>
      </c>
      <c r="AW427" s="340">
        <f t="shared" si="277"/>
        <v>3.1189958357058456E-2</v>
      </c>
      <c r="AX427" s="340">
        <f t="shared" si="277"/>
        <v>17.392720819379495</v>
      </c>
      <c r="AY427" s="340">
        <f t="shared" si="277"/>
        <v>1.9948052041444577</v>
      </c>
      <c r="AZ427" s="340">
        <f t="shared" si="277"/>
        <v>253.39155325513482</v>
      </c>
      <c r="BA427" s="340">
        <f t="shared" si="277"/>
        <v>2.208066547393726</v>
      </c>
      <c r="BB427" s="340">
        <f t="shared" si="277"/>
        <v>0.28898229776887407</v>
      </c>
      <c r="BC427" s="340">
        <f t="shared" si="277"/>
        <v>21.516726718401319</v>
      </c>
      <c r="BD427" s="340">
        <f t="shared" si="277"/>
        <v>1.0485191676043062E-3</v>
      </c>
      <c r="BE427" s="340">
        <f t="shared" si="277"/>
        <v>0.84351434814520987</v>
      </c>
      <c r="BF427" s="340">
        <f t="shared" si="277"/>
        <v>5.7803200386991625E-2</v>
      </c>
      <c r="BG427" s="340">
        <f t="shared" si="277"/>
        <v>5.8713687975703546E-2</v>
      </c>
      <c r="BH427" s="340">
        <f t="shared" si="277"/>
        <v>1.0547457664918176E-5</v>
      </c>
      <c r="BI427" s="340">
        <f t="shared" si="277"/>
        <v>9.0061452729267272E-2</v>
      </c>
      <c r="BJ427" s="340">
        <f t="shared" si="277"/>
        <v>282.47313891826786</v>
      </c>
      <c r="BK427" s="340">
        <f t="shared" si="277"/>
        <v>0.19291797635902777</v>
      </c>
    </row>
    <row r="428" spans="41:68" x14ac:dyDescent="0.2">
      <c r="AP428" s="9"/>
      <c r="AQ428" s="9" t="s">
        <v>80</v>
      </c>
      <c r="AR428" s="340">
        <f t="shared" ref="AR428:BK428" si="278">(SUMPRODUCT($AA$160:$AA$169,AR$160:AR$169)+SUMPRODUCT($AA$317:$AA$318,AR$317:AR$318)+SUMPRODUCT($AA$321:$AA$322,AR$321:AR$322)+SUMPRODUCT($AA$340:$AA$343,AR$340:AR$343)+SUMPRODUCT($AA$348:$AA$351,AR$348:AR$351))/$AQ$422</f>
        <v>18.04347428075096</v>
      </c>
      <c r="AS428" s="340">
        <f t="shared" si="278"/>
        <v>207.6610118642638</v>
      </c>
      <c r="AT428" s="340">
        <f t="shared" si="278"/>
        <v>3.8882633427117723E-2</v>
      </c>
      <c r="AU428" s="340">
        <f t="shared" si="278"/>
        <v>3.9418939135122955</v>
      </c>
      <c r="AV428" s="340">
        <f t="shared" si="278"/>
        <v>4.0253817173194291</v>
      </c>
      <c r="AW428" s="340">
        <f t="shared" si="278"/>
        <v>6.2424584738661462E-3</v>
      </c>
      <c r="AX428" s="340">
        <f t="shared" si="278"/>
        <v>18.433377248499685</v>
      </c>
      <c r="AY428" s="340">
        <f t="shared" si="278"/>
        <v>3.5901391496884925</v>
      </c>
      <c r="AZ428" s="340">
        <f t="shared" si="278"/>
        <v>20.682821690846595</v>
      </c>
      <c r="BA428" s="340">
        <f t="shared" si="278"/>
        <v>0.39038217564602967</v>
      </c>
      <c r="BB428" s="340">
        <f t="shared" si="278"/>
        <v>6.5459343932936689E-2</v>
      </c>
      <c r="BC428" s="340">
        <f t="shared" si="278"/>
        <v>4.9139701310128876</v>
      </c>
      <c r="BD428" s="340">
        <f t="shared" si="278"/>
        <v>4.3194488969629724E-4</v>
      </c>
      <c r="BE428" s="340">
        <f t="shared" si="278"/>
        <v>0.22301921961897683</v>
      </c>
      <c r="BF428" s="340">
        <f t="shared" si="278"/>
        <v>4.677453613432541E-2</v>
      </c>
      <c r="BG428" s="340">
        <f t="shared" si="278"/>
        <v>4.7155479868214695E-2</v>
      </c>
      <c r="BH428" s="340">
        <f t="shared" si="278"/>
        <v>4.4047049874993038E-6</v>
      </c>
      <c r="BI428" s="340">
        <f t="shared" si="278"/>
        <v>8.2725752887715831E-2</v>
      </c>
      <c r="BJ428" s="340">
        <f t="shared" si="278"/>
        <v>37.509887995372161</v>
      </c>
      <c r="BK428" s="340">
        <f t="shared" si="278"/>
        <v>0.10920640132804807</v>
      </c>
    </row>
    <row r="429" spans="41:68" x14ac:dyDescent="0.2">
      <c r="AP429" s="9"/>
      <c r="AQ429" s="9" t="s">
        <v>81</v>
      </c>
      <c r="AR429" s="340">
        <f t="shared" ref="AR429:BK429" si="279">(SUMPRODUCT($AA$216:$AA$225,AR$216:AR$225)+SUMPRODUCT($AA$319:$AA$320,AR$319:AR$320)+SUMPRODUCT($AA$344:$AA$347,AR$344:AR$347)+SUMPRODUCT($AA$355:$AA$356,AR$355:AR$356)+SUMPRODUCT($AA$364:$AA$365,AR$364:AR$365))/$AQ$422</f>
        <v>3.1143762688859047</v>
      </c>
      <c r="AS429" s="340">
        <f t="shared" si="279"/>
        <v>52.762703124177015</v>
      </c>
      <c r="AT429" s="340">
        <f t="shared" si="279"/>
        <v>3.3764853303903435E-2</v>
      </c>
      <c r="AU429" s="340">
        <f t="shared" si="279"/>
        <v>0.78716883856355058</v>
      </c>
      <c r="AV429" s="340">
        <f t="shared" si="279"/>
        <v>17.942510576761865</v>
      </c>
      <c r="AW429" s="340">
        <f t="shared" si="279"/>
        <v>2.1390063462155072E-2</v>
      </c>
      <c r="AX429" s="340">
        <f t="shared" si="279"/>
        <v>3.1733347491619686</v>
      </c>
      <c r="AY429" s="340">
        <f t="shared" si="279"/>
        <v>1.8166009683753805</v>
      </c>
      <c r="AZ429" s="340">
        <f t="shared" si="279"/>
        <v>241.23005132578464</v>
      </c>
      <c r="BA429" s="340">
        <f t="shared" si="279"/>
        <v>0.3049344757722251</v>
      </c>
      <c r="BB429" s="340">
        <f t="shared" si="279"/>
        <v>-0.32921408401885771</v>
      </c>
      <c r="BC429" s="340">
        <f t="shared" si="279"/>
        <v>22.614679701747978</v>
      </c>
      <c r="BD429" s="340">
        <f t="shared" si="279"/>
        <v>3.559226052209981E-4</v>
      </c>
      <c r="BE429" s="340">
        <f t="shared" si="279"/>
        <v>0.79736186042723733</v>
      </c>
      <c r="BF429" s="340">
        <f t="shared" si="279"/>
        <v>3.0536406896708619E-2</v>
      </c>
      <c r="BG429" s="340">
        <f t="shared" si="279"/>
        <v>3.1112439717512708E-2</v>
      </c>
      <c r="BH429" s="340">
        <f t="shared" si="279"/>
        <v>4.0543421810616181E-6</v>
      </c>
      <c r="BI429" s="340">
        <f t="shared" si="279"/>
        <v>9.555644421537042E-2</v>
      </c>
      <c r="BJ429" s="340">
        <f t="shared" si="279"/>
        <v>854.70969008356019</v>
      </c>
      <c r="BK429" s="340">
        <f t="shared" si="279"/>
        <v>0.10048418041640832</v>
      </c>
    </row>
    <row r="430" spans="41:68" x14ac:dyDescent="0.2">
      <c r="AP430" s="9"/>
      <c r="AQ430" t="s">
        <v>82</v>
      </c>
      <c r="AR430" s="340">
        <f t="shared" ref="AR430:BK430" si="280">SUMPRODUCT($AA$353:$AA$354,AR$353:AR$354)/$AQ$422</f>
        <v>7.4455661675487214E-2</v>
      </c>
      <c r="AS430" s="340">
        <f t="shared" si="280"/>
        <v>0.95334999326071468</v>
      </c>
      <c r="AT430" s="340">
        <f t="shared" si="280"/>
        <v>1.322976189102831E-4</v>
      </c>
      <c r="AU430" s="340">
        <f t="shared" si="280"/>
        <v>1.8275628525038452E-2</v>
      </c>
      <c r="AV430" s="340">
        <f t="shared" si="280"/>
        <v>5.7035763675422086E-3</v>
      </c>
      <c r="AW430" s="340">
        <f t="shared" si="280"/>
        <v>3.2625677971633763E-5</v>
      </c>
      <c r="AX430" s="340">
        <f t="shared" si="280"/>
        <v>7.5764606135400051E-2</v>
      </c>
      <c r="AY430" s="340">
        <f t="shared" si="280"/>
        <v>6.2090875861180998E-2</v>
      </c>
      <c r="AZ430" s="340">
        <f t="shared" si="280"/>
        <v>6.4822089783980727E-2</v>
      </c>
      <c r="BA430" s="340">
        <f t="shared" si="280"/>
        <v>2.8532455760496961E-3</v>
      </c>
      <c r="BB430" s="340">
        <f t="shared" si="280"/>
        <v>7.9468444911626201E-4</v>
      </c>
      <c r="BC430" s="340">
        <f t="shared" si="280"/>
        <v>7.8713176600806872E-3</v>
      </c>
      <c r="BD430" s="340">
        <f t="shared" si="280"/>
        <v>2.8253255051660078E-6</v>
      </c>
      <c r="BE430" s="340">
        <f t="shared" si="280"/>
        <v>2.7019244699403385E-3</v>
      </c>
      <c r="BF430" s="340">
        <f t="shared" si="280"/>
        <v>1.907832549031635E-4</v>
      </c>
      <c r="BG430" s="340">
        <f t="shared" si="280"/>
        <v>2.0532155175600748E-4</v>
      </c>
      <c r="BH430" s="340">
        <f t="shared" si="280"/>
        <v>1.7296054724540722E-8</v>
      </c>
      <c r="BI430" s="340">
        <f t="shared" si="280"/>
        <v>2.0044803829441383E-4</v>
      </c>
      <c r="BJ430" s="340">
        <f t="shared" si="280"/>
        <v>0.24308574372836725</v>
      </c>
      <c r="BK430" s="340">
        <f t="shared" si="280"/>
        <v>9.2532910403055871E-4</v>
      </c>
    </row>
    <row r="431" spans="41:68" x14ac:dyDescent="0.2">
      <c r="AP431" s="9"/>
      <c r="AQ431" s="9" t="s">
        <v>83</v>
      </c>
      <c r="AR431" s="340">
        <f t="shared" ref="AR431:BK431" si="281">(SUMPRODUCT($AA$71:$AA$100,AR$71:AR$100)+SUMPRODUCT($AA$145:$AA$159,AR$145:AR$159)+SUMPRODUCT($AA$202:$AA$215,AR$202:AR$215)+SUMPRODUCT($AA$323:$AA$325,AR$323:AR$325)+$AA$352*AR$352+SUMPRODUCT($AA$362:$AA$363,AR$362:AR$363))/$AQ$422</f>
        <v>1.3348025129647445</v>
      </c>
      <c r="AS431" s="340">
        <f t="shared" si="281"/>
        <v>26.436445295888159</v>
      </c>
      <c r="AT431" s="340">
        <f t="shared" si="281"/>
        <v>1.8023214277798016E-3</v>
      </c>
      <c r="AU431" s="340">
        <f t="shared" si="281"/>
        <v>0.49453879112622734</v>
      </c>
      <c r="AV431" s="340">
        <f t="shared" si="281"/>
        <v>5.3750309600019135E-2</v>
      </c>
      <c r="AW431" s="340">
        <f t="shared" si="281"/>
        <v>3.0151241938642385E-4</v>
      </c>
      <c r="AX431" s="340">
        <f t="shared" si="281"/>
        <v>1.4028821700612975</v>
      </c>
      <c r="AY431" s="340">
        <f t="shared" si="281"/>
        <v>5.4801527275978409E-2</v>
      </c>
      <c r="AZ431" s="340">
        <f t="shared" si="281"/>
        <v>1.1746970459293997</v>
      </c>
      <c r="BA431" s="340">
        <f t="shared" si="281"/>
        <v>0.10911519781442801</v>
      </c>
      <c r="BB431" s="340">
        <f t="shared" si="281"/>
        <v>1.2322894075894724E-2</v>
      </c>
      <c r="BC431" s="340">
        <f t="shared" si="281"/>
        <v>7.0849564744254453E-2</v>
      </c>
      <c r="BD431" s="340">
        <f t="shared" si="281"/>
        <v>2.8382597440685801E-5</v>
      </c>
      <c r="BE431" s="340">
        <f t="shared" si="281"/>
        <v>3.8796159267200643E-3</v>
      </c>
      <c r="BF431" s="340">
        <f t="shared" si="281"/>
        <v>2.3572512718893824E-3</v>
      </c>
      <c r="BG431" s="340">
        <f t="shared" si="281"/>
        <v>2.4451899217300698E-3</v>
      </c>
      <c r="BH431" s="340">
        <f t="shared" si="281"/>
        <v>6.7648200406000789E-7</v>
      </c>
      <c r="BI431" s="340">
        <f t="shared" si="281"/>
        <v>4.0223514475923343E-3</v>
      </c>
      <c r="BJ431" s="340">
        <f t="shared" si="281"/>
        <v>4.9456360282891305</v>
      </c>
      <c r="BK431" s="340">
        <f t="shared" si="281"/>
        <v>2.0062457091563343E-2</v>
      </c>
    </row>
    <row r="432" spans="41:68" x14ac:dyDescent="0.2">
      <c r="AQ432" t="s">
        <v>47</v>
      </c>
      <c r="AR432" s="340">
        <f t="shared" ref="AR432:BK432" si="282">(SUMPRODUCT($AA$170:$AA$179,AR$170:AR$179)+SUMPRODUCT($AA$226:$AA$235,AR$226:AR$235)+SUMPRODUCT($AA$326:$AA$339,AR$326:AR$339)+SUMPRODUCT($AA$366:$AA$373,AR$366:AR$373))/$AQ$422</f>
        <v>1.3005118501053754</v>
      </c>
      <c r="AS432" s="340">
        <f t="shared" si="282"/>
        <v>26.993475246120838</v>
      </c>
      <c r="AT432" s="340">
        <f t="shared" si="282"/>
        <v>1.6840455021978123E-3</v>
      </c>
      <c r="AU432" s="340">
        <f t="shared" si="282"/>
        <v>0.40790253471074506</v>
      </c>
      <c r="AV432" s="340">
        <f t="shared" si="282"/>
        <v>3.2232597972661738E-2</v>
      </c>
      <c r="AW432" s="340">
        <f t="shared" si="282"/>
        <v>4.5221518877814335E-4</v>
      </c>
      <c r="AX432" s="340">
        <f t="shared" si="282"/>
        <v>1.3218214871260361</v>
      </c>
      <c r="AY432" s="340">
        <f t="shared" si="282"/>
        <v>4.5355680674439292E-2</v>
      </c>
      <c r="AZ432" s="340">
        <f t="shared" si="282"/>
        <v>0.68738882427863968</v>
      </c>
      <c r="BA432" s="340">
        <f t="shared" si="282"/>
        <v>0.15788843054039245</v>
      </c>
      <c r="BB432" s="340">
        <f t="shared" si="282"/>
        <v>9.6435863622064775E-3</v>
      </c>
      <c r="BC432" s="340">
        <f t="shared" si="282"/>
        <v>4.1706859245489177E-2</v>
      </c>
      <c r="BD432" s="340">
        <f t="shared" si="282"/>
        <v>3.3494399386397626E-5</v>
      </c>
      <c r="BE432" s="340">
        <f t="shared" si="282"/>
        <v>1.2256822941747174E-3</v>
      </c>
      <c r="BF432" s="340">
        <f t="shared" si="282"/>
        <v>1.385207556779555E-3</v>
      </c>
      <c r="BG432" s="340">
        <f t="shared" si="282"/>
        <v>1.4298783291740566E-3</v>
      </c>
      <c r="BH432" s="340">
        <f t="shared" si="282"/>
        <v>4.2269902635786375E-7</v>
      </c>
      <c r="BI432" s="340">
        <f t="shared" si="282"/>
        <v>2.1024499215854479E-3</v>
      </c>
      <c r="BJ432" s="340">
        <f t="shared" si="282"/>
        <v>0.90422969183982438</v>
      </c>
      <c r="BK432" s="340">
        <f t="shared" si="282"/>
        <v>7.151701959006735E-3</v>
      </c>
    </row>
    <row r="433" spans="42:63" x14ac:dyDescent="0.2">
      <c r="AQ433" t="s">
        <v>53</v>
      </c>
      <c r="AR433" s="340">
        <f t="shared" ref="AR433:BK433" si="283">SUMPRODUCT($AA$374:$AA$376,AR$374:AR$376)/$AQ$422</f>
        <v>12.151280678594672</v>
      </c>
      <c r="AS433" s="340">
        <f t="shared" si="283"/>
        <v>173.18204052366301</v>
      </c>
      <c r="AT433" s="340">
        <f t="shared" si="283"/>
        <v>7.0041111869449155E-2</v>
      </c>
      <c r="AU433" s="340">
        <f t="shared" si="283"/>
        <v>3.717968360618233</v>
      </c>
      <c r="AV433" s="340">
        <f t="shared" si="283"/>
        <v>0.11942832905137503</v>
      </c>
      <c r="AW433" s="340">
        <f t="shared" si="283"/>
        <v>4.4090605167337453E-4</v>
      </c>
      <c r="AX433" s="340">
        <f t="shared" si="283"/>
        <v>12.203995429270474</v>
      </c>
      <c r="AY433" s="340">
        <f t="shared" si="283"/>
        <v>0.49719607360905926</v>
      </c>
      <c r="AZ433" s="340">
        <f t="shared" si="283"/>
        <v>2.8571262413041589</v>
      </c>
      <c r="BA433" s="340">
        <f t="shared" si="283"/>
        <v>0.14233455407050302</v>
      </c>
      <c r="BB433" s="340">
        <f t="shared" si="283"/>
        <v>0.17082620885766778</v>
      </c>
      <c r="BC433" s="340">
        <f t="shared" si="283"/>
        <v>0.19672273545914273</v>
      </c>
      <c r="BD433" s="340">
        <f t="shared" si="283"/>
        <v>7.0892053851774329E-5</v>
      </c>
      <c r="BE433" s="340">
        <f t="shared" si="283"/>
        <v>2.2755382060257644E-2</v>
      </c>
      <c r="BF433" s="340">
        <f t="shared" si="283"/>
        <v>0.22545052162755458</v>
      </c>
      <c r="BG433" s="340">
        <f t="shared" si="283"/>
        <v>0.22719678380949476</v>
      </c>
      <c r="BH433" s="340">
        <f t="shared" si="283"/>
        <v>8.1122189061982978E-6</v>
      </c>
      <c r="BI433" s="340">
        <f t="shared" si="283"/>
        <v>0.21562277143044561</v>
      </c>
      <c r="BJ433" s="340">
        <f t="shared" si="283"/>
        <v>67.445486964763518</v>
      </c>
      <c r="BK433" s="340">
        <f t="shared" si="283"/>
        <v>1.1169931800095685E-2</v>
      </c>
    </row>
    <row r="434" spans="42:63" x14ac:dyDescent="0.2">
      <c r="AP434" s="8"/>
      <c r="AS434" s="339"/>
      <c r="AT434" s="339"/>
      <c r="AU434" s="339"/>
      <c r="AV434" s="339"/>
      <c r="AW434" s="339"/>
      <c r="AX434" s="339"/>
      <c r="AY434" s="339"/>
      <c r="AZ434" s="339"/>
      <c r="BA434" s="339"/>
      <c r="BB434" s="339"/>
      <c r="BC434" s="339"/>
      <c r="BD434" s="339"/>
      <c r="BE434" s="339"/>
      <c r="BF434" s="339"/>
      <c r="BG434" s="339"/>
      <c r="BH434" s="339"/>
    </row>
    <row r="435" spans="42:63" x14ac:dyDescent="0.2">
      <c r="AR435" s="9" t="s">
        <v>65</v>
      </c>
      <c r="AS435" s="339"/>
      <c r="AT435" s="339"/>
      <c r="AU435" s="339"/>
      <c r="AV435" s="339"/>
      <c r="AW435" s="339"/>
      <c r="AX435" s="339"/>
      <c r="AY435" s="339"/>
      <c r="AZ435" s="339"/>
      <c r="BA435" s="339"/>
      <c r="BB435" s="339"/>
      <c r="BC435" s="339"/>
      <c r="BD435" s="339"/>
      <c r="BE435" s="339"/>
      <c r="BF435" s="339"/>
      <c r="BG435" s="339"/>
      <c r="BH435" s="339"/>
    </row>
    <row r="436" spans="42:63" x14ac:dyDescent="0.2">
      <c r="AQ436" s="337">
        <v>29.5</v>
      </c>
      <c r="AR436" s="6" t="str">
        <f>AR422</f>
        <v>Carbon footprint</v>
      </c>
      <c r="AS436" s="6" t="str">
        <f t="shared" ref="AS436:BK436" si="284">AS422</f>
        <v>CED</v>
      </c>
      <c r="AT436" s="6" t="str">
        <f t="shared" si="284"/>
        <v>Fine particulate matter formation</v>
      </c>
      <c r="AU436" s="6" t="str">
        <f t="shared" si="284"/>
        <v>Fossil resource scarcity</v>
      </c>
      <c r="AV436" s="6" t="str">
        <f t="shared" si="284"/>
        <v>Freshwater ecotoxicity</v>
      </c>
      <c r="AW436" s="6" t="str">
        <f t="shared" si="284"/>
        <v>Freshwater eutrophication</v>
      </c>
      <c r="AX436" s="6" t="str">
        <f t="shared" si="284"/>
        <v>Global warming</v>
      </c>
      <c r="AY436" s="6" t="str">
        <f t="shared" si="284"/>
        <v>Human carcinogenic toxicity</v>
      </c>
      <c r="AZ436" s="6" t="str">
        <f t="shared" si="284"/>
        <v>Human non-carcinogenic toxicity</v>
      </c>
      <c r="BA436" s="6" t="str">
        <f t="shared" si="284"/>
        <v>Ionizing radiation</v>
      </c>
      <c r="BB436" s="6" t="str">
        <f t="shared" si="284"/>
        <v>Land use</v>
      </c>
      <c r="BC436" s="6" t="str">
        <f t="shared" si="284"/>
        <v>Marine ecotoxicity</v>
      </c>
      <c r="BD436" s="6" t="str">
        <f t="shared" si="284"/>
        <v>Marine eutrophication</v>
      </c>
      <c r="BE436" s="6" t="str">
        <f t="shared" si="284"/>
        <v>Mineral resource scarcity</v>
      </c>
      <c r="BF436" s="6" t="str">
        <f t="shared" si="284"/>
        <v>Ozone formation, Human health</v>
      </c>
      <c r="BG436" s="6" t="str">
        <f t="shared" si="284"/>
        <v>Ozone formation, Terrestrial ecosystems</v>
      </c>
      <c r="BH436" s="6" t="str">
        <f t="shared" si="284"/>
        <v>Stratospheric ozone depletion</v>
      </c>
      <c r="BI436" s="6" t="str">
        <f t="shared" si="284"/>
        <v>Terrestrial acidification</v>
      </c>
      <c r="BJ436" s="6" t="str">
        <f t="shared" si="284"/>
        <v>Terrestrial ecotoxicity</v>
      </c>
      <c r="BK436" s="6" t="str">
        <f t="shared" si="284"/>
        <v>Water consumption</v>
      </c>
    </row>
    <row r="437" spans="42:63" x14ac:dyDescent="0.2">
      <c r="AQ437" t="str">
        <f>AQ423</f>
        <v>Cathode active material</v>
      </c>
      <c r="AR437" s="340">
        <f t="shared" ref="AR437:BK437" si="285">(SUMPRODUCT($AB$101:$AB$144,AR$101:AR$144)+SUMPRODUCT($AB$11:$AB$70,AR$11:AR$70))/$AQ$436</f>
        <v>29.283522324264926</v>
      </c>
      <c r="AS437" s="340">
        <f t="shared" si="285"/>
        <v>420.17015354804749</v>
      </c>
      <c r="AT437" s="340">
        <f t="shared" si="285"/>
        <v>0.26827194724730313</v>
      </c>
      <c r="AU437" s="340">
        <f t="shared" si="285"/>
        <v>7.8385045804655338</v>
      </c>
      <c r="AV437" s="340">
        <f t="shared" si="285"/>
        <v>14.883561438600328</v>
      </c>
      <c r="AW437" s="340">
        <f t="shared" si="285"/>
        <v>2.6089242257196957E-2</v>
      </c>
      <c r="AX437" s="340">
        <f t="shared" si="285"/>
        <v>29.771585362568814</v>
      </c>
      <c r="AY437" s="340">
        <f t="shared" si="285"/>
        <v>4.3276388479178109</v>
      </c>
      <c r="AZ437" s="340">
        <f t="shared" si="285"/>
        <v>176.73630572577207</v>
      </c>
      <c r="BA437" s="340">
        <f t="shared" si="285"/>
        <v>1.6904050232549583</v>
      </c>
      <c r="BB437" s="340">
        <f t="shared" si="285"/>
        <v>0.47029815361893051</v>
      </c>
      <c r="BC437" s="340">
        <f t="shared" si="285"/>
        <v>20.673053546976828</v>
      </c>
      <c r="BD437" s="340">
        <f t="shared" si="285"/>
        <v>3.2195808192213115E-3</v>
      </c>
      <c r="BE437" s="340">
        <f t="shared" si="285"/>
        <v>3.3491298471865734</v>
      </c>
      <c r="BF437" s="340">
        <f t="shared" si="285"/>
        <v>0.10750657711151344</v>
      </c>
      <c r="BG437" s="340">
        <f t="shared" si="285"/>
        <v>0.10927503880775688</v>
      </c>
      <c r="BH437" s="340">
        <f t="shared" si="285"/>
        <v>9.960013102088148E-6</v>
      </c>
      <c r="BI437" s="340">
        <f t="shared" si="285"/>
        <v>0.8900647673044878</v>
      </c>
      <c r="BJ437" s="340">
        <f t="shared" si="285"/>
        <v>4454.9551247586396</v>
      </c>
      <c r="BK437" s="340">
        <f t="shared" si="285"/>
        <v>0.23793692914624801</v>
      </c>
    </row>
    <row r="438" spans="42:63" x14ac:dyDescent="0.2">
      <c r="AQ438" t="str">
        <f t="shared" ref="AQ438:AQ447" si="286">AQ424</f>
        <v>Anode active material</v>
      </c>
      <c r="AR438" s="340">
        <f t="shared" ref="AR438:BK438" si="287">SUMPRODUCT($AB$180:$AB$201,AR$180:AR$201)/$AQ$436</f>
        <v>3.685059415621585</v>
      </c>
      <c r="AS438" s="340">
        <f t="shared" si="287"/>
        <v>86.963671441649808</v>
      </c>
      <c r="AT438" s="340">
        <f t="shared" si="287"/>
        <v>2.572036180614443E-2</v>
      </c>
      <c r="AU438" s="340">
        <f t="shared" si="287"/>
        <v>1.6252411423775999</v>
      </c>
      <c r="AV438" s="340">
        <f t="shared" si="287"/>
        <v>0.10023317669944866</v>
      </c>
      <c r="AW438" s="340">
        <f t="shared" si="287"/>
        <v>8.9405194750061354E-4</v>
      </c>
      <c r="AX438" s="340">
        <f t="shared" si="287"/>
        <v>3.772512129288577</v>
      </c>
      <c r="AY438" s="340">
        <f t="shared" si="287"/>
        <v>0.13983932131985208</v>
      </c>
      <c r="AZ438" s="340">
        <f t="shared" si="287"/>
        <v>2.1814649940824027</v>
      </c>
      <c r="BA438" s="340">
        <f t="shared" si="287"/>
        <v>0.40571324660288138</v>
      </c>
      <c r="BB438" s="340">
        <f t="shared" si="287"/>
        <v>1.9361129287650956E-2</v>
      </c>
      <c r="BC438" s="340">
        <f t="shared" si="287"/>
        <v>0.13249608076113026</v>
      </c>
      <c r="BD438" s="340">
        <f t="shared" si="287"/>
        <v>6.6096920253424935E-5</v>
      </c>
      <c r="BE438" s="340">
        <f t="shared" si="287"/>
        <v>5.1509199968180234E-3</v>
      </c>
      <c r="BF438" s="340">
        <f t="shared" si="287"/>
        <v>1.7000733815701757E-2</v>
      </c>
      <c r="BG438" s="340">
        <f t="shared" si="287"/>
        <v>1.738325165764781E-2</v>
      </c>
      <c r="BH438" s="340">
        <f t="shared" si="287"/>
        <v>1.4595937352436643E-6</v>
      </c>
      <c r="BI438" s="340">
        <f t="shared" si="287"/>
        <v>7.4584622282143381E-2</v>
      </c>
      <c r="BJ438" s="340">
        <f t="shared" si="287"/>
        <v>6.0217255851372036</v>
      </c>
      <c r="BK438" s="340">
        <f t="shared" si="287"/>
        <v>1.0552286352583269E-2</v>
      </c>
    </row>
    <row r="439" spans="42:63" x14ac:dyDescent="0.2">
      <c r="AQ439" t="str">
        <f t="shared" si="286"/>
        <v>Electrolyte</v>
      </c>
      <c r="AR439" s="340">
        <f t="shared" ref="AR439:BK439" si="288">SUMPRODUCT($AB$236:$AB$313,AR$236:AR$313)/$AQ$436</f>
        <v>2.1025924340843889</v>
      </c>
      <c r="AS439" s="340">
        <f t="shared" si="288"/>
        <v>35.16034861135465</v>
      </c>
      <c r="AT439" s="340">
        <f t="shared" si="288"/>
        <v>4.5552926949708793E-3</v>
      </c>
      <c r="AU439" s="340">
        <f t="shared" si="288"/>
        <v>0.6363457316705704</v>
      </c>
      <c r="AV439" s="340">
        <f t="shared" si="288"/>
        <v>0.2653108578665615</v>
      </c>
      <c r="AW439" s="340">
        <f t="shared" si="288"/>
        <v>7.7350134457450912E-4</v>
      </c>
      <c r="AX439" s="340">
        <f t="shared" si="288"/>
        <v>2.1424993946821629</v>
      </c>
      <c r="AY439" s="340">
        <f t="shared" si="288"/>
        <v>0.14079621008889556</v>
      </c>
      <c r="AZ439" s="340">
        <f t="shared" si="288"/>
        <v>5.1091894831439353</v>
      </c>
      <c r="BA439" s="340">
        <f t="shared" si="288"/>
        <v>0.15785003404029851</v>
      </c>
      <c r="BB439" s="340">
        <f t="shared" si="288"/>
        <v>3.6243834573471814E-2</v>
      </c>
      <c r="BC439" s="340">
        <f t="shared" si="288"/>
        <v>0.34730295006774548</v>
      </c>
      <c r="BD439" s="340">
        <f t="shared" si="288"/>
        <v>3.2917949585750992E-4</v>
      </c>
      <c r="BE439" s="340">
        <f t="shared" si="288"/>
        <v>4.6191385582258854E-2</v>
      </c>
      <c r="BF439" s="340">
        <f t="shared" si="288"/>
        <v>4.667489837926561E-3</v>
      </c>
      <c r="BG439" s="340">
        <f t="shared" si="288"/>
        <v>4.814461322875648E-3</v>
      </c>
      <c r="BH439" s="340">
        <f t="shared" si="288"/>
        <v>7.4063838754065855E-7</v>
      </c>
      <c r="BI439" s="340">
        <f t="shared" si="288"/>
        <v>1.1791277659840737E-2</v>
      </c>
      <c r="BJ439" s="340">
        <f t="shared" si="288"/>
        <v>28.640189490691444</v>
      </c>
      <c r="BK439" s="340">
        <f t="shared" si="288"/>
        <v>2.954336309111159E-2</v>
      </c>
    </row>
    <row r="440" spans="42:63" x14ac:dyDescent="0.2">
      <c r="AQ440" t="str">
        <f t="shared" si="286"/>
        <v>Separator</v>
      </c>
      <c r="AR440" s="340">
        <f t="shared" ref="AR440:BK440" si="289">SUMPRODUCT($AB$314:$AB$316,AR$314:AR$316)/$AQ$436</f>
        <v>0.12136851211537657</v>
      </c>
      <c r="AS440" s="340">
        <f t="shared" si="289"/>
        <v>3.8168695759082079</v>
      </c>
      <c r="AT440" s="340">
        <f t="shared" si="289"/>
        <v>1.5359778766494705E-4</v>
      </c>
      <c r="AU440" s="340">
        <f t="shared" si="289"/>
        <v>7.5344169492311638E-2</v>
      </c>
      <c r="AV440" s="340">
        <f t="shared" si="289"/>
        <v>3.0348569405848303E-3</v>
      </c>
      <c r="AW440" s="340">
        <f t="shared" si="289"/>
        <v>2.8469051107945283E-5</v>
      </c>
      <c r="AX440" s="340">
        <f t="shared" si="289"/>
        <v>0.12462926293563178</v>
      </c>
      <c r="AY440" s="340">
        <f t="shared" si="289"/>
        <v>4.8270229087271441E-3</v>
      </c>
      <c r="AZ440" s="340">
        <f t="shared" si="289"/>
        <v>7.0133225967359172E-2</v>
      </c>
      <c r="BA440" s="340">
        <f t="shared" si="289"/>
        <v>8.2084860036183566E-3</v>
      </c>
      <c r="BB440" s="340">
        <f t="shared" si="289"/>
        <v>2.5812008975000561E-3</v>
      </c>
      <c r="BC440" s="340">
        <f t="shared" si="289"/>
        <v>4.0340162058662464E-3</v>
      </c>
      <c r="BD440" s="340">
        <f t="shared" si="289"/>
        <v>2.8231406549730719E-6</v>
      </c>
      <c r="BE440" s="340">
        <f t="shared" si="289"/>
        <v>2.7198033229531963E-4</v>
      </c>
      <c r="BF440" s="340">
        <f t="shared" si="289"/>
        <v>2.4733036611188796E-4</v>
      </c>
      <c r="BG440" s="340">
        <f t="shared" si="289"/>
        <v>2.638536588338966E-4</v>
      </c>
      <c r="BH440" s="340">
        <f t="shared" si="289"/>
        <v>2.8553793755244208E-8</v>
      </c>
      <c r="BI440" s="340">
        <f t="shared" si="289"/>
        <v>3.3025017428015902E-4</v>
      </c>
      <c r="BJ440" s="340">
        <f t="shared" si="289"/>
        <v>0.22804553489808807</v>
      </c>
      <c r="BK440" s="340">
        <f t="shared" si="289"/>
        <v>1.3097184447263921E-3</v>
      </c>
    </row>
    <row r="441" spans="42:63" x14ac:dyDescent="0.2">
      <c r="AQ441" t="str">
        <f t="shared" si="286"/>
        <v>BMS</v>
      </c>
      <c r="AR441" s="340">
        <f t="shared" ref="AR441:BK441" si="290">SUMPRODUCT($AB$357:$AB$361,AR$357:AR$361)/$AQ$436</f>
        <v>17.095995594533143</v>
      </c>
      <c r="AS441" s="340">
        <f t="shared" si="290"/>
        <v>286.38337965369419</v>
      </c>
      <c r="AT441" s="340">
        <f t="shared" si="290"/>
        <v>4.5068744719509314E-2</v>
      </c>
      <c r="AU441" s="340">
        <f t="shared" si="290"/>
        <v>4.616716639518657</v>
      </c>
      <c r="AV441" s="340">
        <f t="shared" si="290"/>
        <v>16.383229619661702</v>
      </c>
      <c r="AW441" s="340">
        <f t="shared" si="290"/>
        <v>3.1189958357058456E-2</v>
      </c>
      <c r="AX441" s="340">
        <f t="shared" si="290"/>
        <v>17.392720819379495</v>
      </c>
      <c r="AY441" s="340">
        <f t="shared" si="290"/>
        <v>1.9948052041444577</v>
      </c>
      <c r="AZ441" s="340">
        <f t="shared" si="290"/>
        <v>253.39155325513482</v>
      </c>
      <c r="BA441" s="340">
        <f t="shared" si="290"/>
        <v>2.208066547393726</v>
      </c>
      <c r="BB441" s="340">
        <f t="shared" si="290"/>
        <v>0.28898229776887407</v>
      </c>
      <c r="BC441" s="340">
        <f t="shared" si="290"/>
        <v>21.516726718401319</v>
      </c>
      <c r="BD441" s="340">
        <f t="shared" si="290"/>
        <v>1.0485191676043062E-3</v>
      </c>
      <c r="BE441" s="340">
        <f t="shared" si="290"/>
        <v>0.84351434814520987</v>
      </c>
      <c r="BF441" s="340">
        <f t="shared" si="290"/>
        <v>5.7803200386991625E-2</v>
      </c>
      <c r="BG441" s="340">
        <f t="shared" si="290"/>
        <v>5.8713687975703546E-2</v>
      </c>
      <c r="BH441" s="340">
        <f t="shared" si="290"/>
        <v>1.0547457664918176E-5</v>
      </c>
      <c r="BI441" s="340">
        <f t="shared" si="290"/>
        <v>9.0061452729267272E-2</v>
      </c>
      <c r="BJ441" s="340">
        <f t="shared" si="290"/>
        <v>282.47313891826786</v>
      </c>
      <c r="BK441" s="340">
        <f t="shared" si="290"/>
        <v>0.19291797635902777</v>
      </c>
    </row>
    <row r="442" spans="42:63" x14ac:dyDescent="0.2">
      <c r="AQ442" t="str">
        <f t="shared" si="286"/>
        <v>Al</v>
      </c>
      <c r="AR442" s="340">
        <f t="shared" ref="AR442:BK442" si="291">(SUMPRODUCT($AB$160:$AB$169,AR$160:AR$169)+SUMPRODUCT($AB$317:$AB$318,AR$317:AR$318)+SUMPRODUCT($AB$321:$AB$322,AR$321:AR$322)+SUMPRODUCT($AB$340:$AB$343,AR$340:AR$343)+SUMPRODUCT($AB$348:$AB$351,AR$348:AR$351))/$AQ$436</f>
        <v>18.057664890997955</v>
      </c>
      <c r="AS442" s="340">
        <f t="shared" si="291"/>
        <v>207.82726950941921</v>
      </c>
      <c r="AT442" s="340">
        <f t="shared" si="291"/>
        <v>3.8886729442214649E-2</v>
      </c>
      <c r="AU442" s="340">
        <f t="shared" si="291"/>
        <v>3.9448092716741923</v>
      </c>
      <c r="AV442" s="340">
        <f t="shared" si="291"/>
        <v>4.0294416157896382</v>
      </c>
      <c r="AW442" s="340">
        <f t="shared" si="291"/>
        <v>6.2448819000828397E-3</v>
      </c>
      <c r="AX442" s="340">
        <f t="shared" si="291"/>
        <v>18.4479975127853</v>
      </c>
      <c r="AY442" s="340">
        <f t="shared" si="291"/>
        <v>3.593643306911293</v>
      </c>
      <c r="AZ442" s="340">
        <f t="shared" si="291"/>
        <v>20.698021528400012</v>
      </c>
      <c r="BA442" s="340">
        <f t="shared" si="291"/>
        <v>0.39078535008284893</v>
      </c>
      <c r="BB442" s="340">
        <f t="shared" si="291"/>
        <v>6.5492670915766979E-2</v>
      </c>
      <c r="BC442" s="340">
        <f t="shared" si="291"/>
        <v>4.9189068410494201</v>
      </c>
      <c r="BD442" s="340">
        <f t="shared" si="291"/>
        <v>4.3214370940089947E-4</v>
      </c>
      <c r="BE442" s="340">
        <f t="shared" si="291"/>
        <v>0.22325248773322032</v>
      </c>
      <c r="BF442" s="340">
        <f t="shared" si="291"/>
        <v>4.6812117619104733E-2</v>
      </c>
      <c r="BG442" s="340">
        <f t="shared" si="291"/>
        <v>4.7193358616889371E-2</v>
      </c>
      <c r="BH442" s="340">
        <f t="shared" si="291"/>
        <v>4.4084967480259242E-6</v>
      </c>
      <c r="BI442" s="340">
        <f t="shared" si="291"/>
        <v>8.2794522413098703E-2</v>
      </c>
      <c r="BJ442" s="340">
        <f t="shared" si="291"/>
        <v>37.545622671081112</v>
      </c>
      <c r="BK442" s="340">
        <f t="shared" si="291"/>
        <v>0.10933146761903448</v>
      </c>
    </row>
    <row r="443" spans="42:63" x14ac:dyDescent="0.2">
      <c r="AQ443" t="str">
        <f t="shared" si="286"/>
        <v>Cu</v>
      </c>
      <c r="AR443" s="340">
        <f t="shared" ref="AR443:BK443" si="292">(SUMPRODUCT($AB$216:$AB$225,AR$216:AR$225)+SUMPRODUCT($AB$319:$AB$320,AR$319:AR$320)+SUMPRODUCT($AB$344:$AB$347,AR$344:AR$347)+SUMPRODUCT($AB$355:$AB$356,AR$355:AR$356)+SUMPRODUCT($AB$364:$AB$365,AR$364:AR$365))/$AQ$436</f>
        <v>3.0878838660964956</v>
      </c>
      <c r="AS443" s="340">
        <f t="shared" si="292"/>
        <v>52.326955533876543</v>
      </c>
      <c r="AT443" s="340">
        <f t="shared" si="292"/>
        <v>3.3635947052178976E-2</v>
      </c>
      <c r="AU443" s="340">
        <f t="shared" si="292"/>
        <v>0.78063226354659865</v>
      </c>
      <c r="AV443" s="340">
        <f t="shared" si="292"/>
        <v>17.794765224904324</v>
      </c>
      <c r="AW443" s="340">
        <f t="shared" si="292"/>
        <v>2.1214737104403806E-2</v>
      </c>
      <c r="AX443" s="340">
        <f t="shared" si="292"/>
        <v>3.1462984539855134</v>
      </c>
      <c r="AY443" s="340">
        <f t="shared" si="292"/>
        <v>1.8023998635295788</v>
      </c>
      <c r="AZ443" s="340">
        <f t="shared" si="292"/>
        <v>239.42554305946254</v>
      </c>
      <c r="BA443" s="340">
        <f t="shared" si="292"/>
        <v>0.30224767626256427</v>
      </c>
      <c r="BB443" s="340">
        <f t="shared" si="292"/>
        <v>-0.32644206568790746</v>
      </c>
      <c r="BC443" s="340">
        <f t="shared" si="292"/>
        <v>22.430998492270511</v>
      </c>
      <c r="BD443" s="340">
        <f t="shared" si="292"/>
        <v>3.5301941850109851E-4</v>
      </c>
      <c r="BE443" s="340">
        <f t="shared" si="292"/>
        <v>0.79074406623007143</v>
      </c>
      <c r="BF443" s="340">
        <f t="shared" si="292"/>
        <v>3.0280550855761566E-2</v>
      </c>
      <c r="BG443" s="340">
        <f t="shared" si="292"/>
        <v>3.0851848704431344E-2</v>
      </c>
      <c r="BH443" s="340">
        <f t="shared" si="292"/>
        <v>4.0212283691131353E-6</v>
      </c>
      <c r="BI443" s="340">
        <f t="shared" si="292"/>
        <v>9.5276017598836318E-2</v>
      </c>
      <c r="BJ443" s="340">
        <f t="shared" si="292"/>
        <v>853.55787582530661</v>
      </c>
      <c r="BK443" s="340">
        <f t="shared" si="292"/>
        <v>9.966828149999675E-2</v>
      </c>
    </row>
    <row r="444" spans="42:63" x14ac:dyDescent="0.2">
      <c r="AQ444" t="str">
        <f t="shared" si="286"/>
        <v>Steel</v>
      </c>
      <c r="AR444" s="340">
        <f t="shared" ref="AR444:BK444" si="293">SUMPRODUCT($AB$353:$AB$354,AR$353:AR$354)/$AQ$436</f>
        <v>7.4990352244072384E-2</v>
      </c>
      <c r="AS444" s="340">
        <f t="shared" si="293"/>
        <v>0.96019631278143802</v>
      </c>
      <c r="AT444" s="340">
        <f t="shared" si="293"/>
        <v>1.3324769157750237E-4</v>
      </c>
      <c r="AU444" s="340">
        <f t="shared" si="293"/>
        <v>1.8406871817857402E-2</v>
      </c>
      <c r="AV444" s="340">
        <f t="shared" si="293"/>
        <v>5.7445356233234808E-3</v>
      </c>
      <c r="AW444" s="340">
        <f t="shared" si="293"/>
        <v>3.2859973684176911E-5</v>
      </c>
      <c r="AX444" s="340">
        <f t="shared" si="293"/>
        <v>7.6308696664200051E-2</v>
      </c>
      <c r="AY444" s="340">
        <f t="shared" si="293"/>
        <v>6.2536770840435449E-2</v>
      </c>
      <c r="AZ444" s="340">
        <f t="shared" si="293"/>
        <v>6.5287598507743599E-2</v>
      </c>
      <c r="BA444" s="340">
        <f t="shared" si="293"/>
        <v>2.8737356699531048E-3</v>
      </c>
      <c r="BB444" s="340">
        <f t="shared" si="293"/>
        <v>8.0039133923558885E-4</v>
      </c>
      <c r="BC444" s="340">
        <f t="shared" si="293"/>
        <v>7.9278441782859345E-3</v>
      </c>
      <c r="BD444" s="340">
        <f t="shared" si="293"/>
        <v>2.8456150958673801E-6</v>
      </c>
      <c r="BE444" s="340">
        <f t="shared" si="293"/>
        <v>2.7213278772648657E-3</v>
      </c>
      <c r="BF444" s="340">
        <f t="shared" si="293"/>
        <v>1.921533321376566E-4</v>
      </c>
      <c r="BG444" s="340">
        <f t="shared" si="293"/>
        <v>2.0679603327669694E-4</v>
      </c>
      <c r="BH444" s="340">
        <f t="shared" si="293"/>
        <v>1.7420263376063455E-8</v>
      </c>
      <c r="BI444" s="340">
        <f t="shared" si="293"/>
        <v>2.0188752151376331E-4</v>
      </c>
      <c r="BJ444" s="340">
        <f t="shared" si="293"/>
        <v>0.2448314223188762</v>
      </c>
      <c r="BK444" s="340">
        <f t="shared" si="293"/>
        <v>9.3197419633957537E-4</v>
      </c>
    </row>
    <row r="445" spans="42:63" x14ac:dyDescent="0.2">
      <c r="AQ445" t="str">
        <f t="shared" si="286"/>
        <v>Others (Additives, Plastics, binders, solvents, and coolants)</v>
      </c>
      <c r="AR445" s="340">
        <f t="shared" ref="AR445:BK445" si="294">(SUMPRODUCT($AB$71:$AB$100,AR$71:AR$100)+SUMPRODUCT($AB$145:$AB$159,AR$145:AR$159)+SUMPRODUCT($AB$202:$AB$215,AR$202:AR$215)+SUMPRODUCT($AB$323:$AB$325,AR$323:AR$325)+$AB$352*AR$352+SUMPRODUCT($AB$362:$AB$363,AR$362:AR$363))/$AQ$436</f>
        <v>2.0199263110926888</v>
      </c>
      <c r="AS445" s="340">
        <f t="shared" si="294"/>
        <v>38.073881782181139</v>
      </c>
      <c r="AT445" s="340">
        <f t="shared" si="294"/>
        <v>2.6874540732488039E-3</v>
      </c>
      <c r="AU445" s="340">
        <f t="shared" si="294"/>
        <v>0.70449344668883174</v>
      </c>
      <c r="AV445" s="340">
        <f t="shared" si="294"/>
        <v>8.0263855132828271E-2</v>
      </c>
      <c r="AW445" s="340">
        <f t="shared" si="294"/>
        <v>4.4288018000463217E-4</v>
      </c>
      <c r="AX445" s="340">
        <f t="shared" si="294"/>
        <v>2.1327910662536769</v>
      </c>
      <c r="AY445" s="340">
        <f t="shared" si="294"/>
        <v>7.9013690774250633E-2</v>
      </c>
      <c r="AZ445" s="340">
        <f t="shared" si="294"/>
        <v>1.7065213619899233</v>
      </c>
      <c r="BA445" s="340">
        <f t="shared" si="294"/>
        <v>0.17312960312230882</v>
      </c>
      <c r="BB445" s="340">
        <f t="shared" si="294"/>
        <v>1.8350101352239623E-2</v>
      </c>
      <c r="BC445" s="340">
        <f t="shared" si="294"/>
        <v>0.1057410029123672</v>
      </c>
      <c r="BD445" s="340">
        <f t="shared" si="294"/>
        <v>4.2734499746555608E-5</v>
      </c>
      <c r="BE445" s="340">
        <f t="shared" si="294"/>
        <v>5.6482411815566716E-3</v>
      </c>
      <c r="BF445" s="340">
        <f t="shared" si="294"/>
        <v>3.3210971713735086E-3</v>
      </c>
      <c r="BG445" s="340">
        <f t="shared" si="294"/>
        <v>3.4382356290541859E-3</v>
      </c>
      <c r="BH445" s="340">
        <f t="shared" si="294"/>
        <v>8.9353944640143998E-7</v>
      </c>
      <c r="BI445" s="340">
        <f t="shared" si="294"/>
        <v>6.0608827038729409E-3</v>
      </c>
      <c r="BJ445" s="340">
        <f t="shared" si="294"/>
        <v>7.2735134537476664</v>
      </c>
      <c r="BK445" s="340">
        <f t="shared" si="294"/>
        <v>3.0829016711761754E-2</v>
      </c>
    </row>
    <row r="446" spans="42:63" x14ac:dyDescent="0.2">
      <c r="AQ446" t="str">
        <f t="shared" si="286"/>
        <v>Assembly</v>
      </c>
      <c r="AR446" s="340">
        <f t="shared" ref="AR446:BK446" si="295">(SUMPRODUCT($AB$170:$AB$179,AR$170:AR$179)+SUMPRODUCT($AB$226:$AB$235,AR$226:AR$235)+SUMPRODUCT($AB$326:$AB$339,AR$326:AR$339)+SUMPRODUCT($AB$366:$AB$373,AR$366:AR$373))/$AQ$436</f>
        <v>1.2806227563305865</v>
      </c>
      <c r="AS446" s="340">
        <f t="shared" si="295"/>
        <v>26.622102953135123</v>
      </c>
      <c r="AT446" s="340">
        <f t="shared" si="295"/>
        <v>1.6680455215669057E-3</v>
      </c>
      <c r="AU446" s="340">
        <f t="shared" si="295"/>
        <v>0.40126316301050369</v>
      </c>
      <c r="AV446" s="340">
        <f t="shared" si="295"/>
        <v>3.194174215235996E-2</v>
      </c>
      <c r="AW446" s="340">
        <f t="shared" si="295"/>
        <v>4.4861782872090701E-4</v>
      </c>
      <c r="AX446" s="340">
        <f t="shared" si="295"/>
        <v>1.3015964716169452</v>
      </c>
      <c r="AY446" s="340">
        <f t="shared" si="295"/>
        <v>4.4893420253007639E-2</v>
      </c>
      <c r="AZ446" s="340">
        <f t="shared" si="295"/>
        <v>0.6813667876358962</v>
      </c>
      <c r="BA446" s="340">
        <f t="shared" si="295"/>
        <v>0.15649448400590257</v>
      </c>
      <c r="BB446" s="340">
        <f t="shared" si="295"/>
        <v>9.5471726237804557E-3</v>
      </c>
      <c r="BC446" s="340">
        <f t="shared" si="295"/>
        <v>4.1329604530520293E-2</v>
      </c>
      <c r="BD446" s="340">
        <f t="shared" si="295"/>
        <v>3.3202631883497422E-5</v>
      </c>
      <c r="BE446" s="340">
        <f t="shared" si="295"/>
        <v>1.2114414514853714E-3</v>
      </c>
      <c r="BF446" s="340">
        <f t="shared" si="295"/>
        <v>1.3668854375246866E-3</v>
      </c>
      <c r="BG446" s="340">
        <f t="shared" si="295"/>
        <v>1.41078821993773E-3</v>
      </c>
      <c r="BH446" s="340">
        <f t="shared" si="295"/>
        <v>4.1796650459928883E-7</v>
      </c>
      <c r="BI446" s="340">
        <f t="shared" si="295"/>
        <v>2.0755228166136328E-3</v>
      </c>
      <c r="BJ446" s="340">
        <f t="shared" si="295"/>
        <v>0.89518509653270995</v>
      </c>
      <c r="BK446" s="340">
        <f t="shared" si="295"/>
        <v>7.0921874139682397E-3</v>
      </c>
    </row>
    <row r="447" spans="42:63" x14ac:dyDescent="0.2">
      <c r="AQ447" t="str">
        <f t="shared" si="286"/>
        <v>Transport</v>
      </c>
      <c r="AR447" s="340">
        <f t="shared" ref="AR447:BK447" si="296">SUMPRODUCT($AB$374:$AB$376,AR$374:AR$376)/$AQ$436</f>
        <v>11.588688458872179</v>
      </c>
      <c r="AS447" s="340">
        <f t="shared" si="296"/>
        <v>165.33262055024414</v>
      </c>
      <c r="AT447" s="340">
        <f t="shared" si="296"/>
        <v>6.6462689953136783E-2</v>
      </c>
      <c r="AU447" s="340">
        <f t="shared" si="296"/>
        <v>3.5489625543434498</v>
      </c>
      <c r="AV447" s="340">
        <f t="shared" si="296"/>
        <v>0.11469212816459291</v>
      </c>
      <c r="AW447" s="340">
        <f t="shared" si="296"/>
        <v>4.2350587343739198E-4</v>
      </c>
      <c r="AX447" s="340">
        <f t="shared" si="296"/>
        <v>11.639014073332991</v>
      </c>
      <c r="AY447" s="340">
        <f t="shared" si="296"/>
        <v>0.4742820566604195</v>
      </c>
      <c r="AZ447" s="340">
        <f t="shared" si="296"/>
        <v>2.7628899437129002</v>
      </c>
      <c r="BA447" s="340">
        <f t="shared" si="296"/>
        <v>0.13628659514718441</v>
      </c>
      <c r="BB447" s="340">
        <f t="shared" si="296"/>
        <v>0.16701973952833904</v>
      </c>
      <c r="BC447" s="340">
        <f t="shared" si="296"/>
        <v>0.18922550685353537</v>
      </c>
      <c r="BD447" s="340">
        <f t="shared" si="296"/>
        <v>6.8450262247070139E-5</v>
      </c>
      <c r="BE447" s="340">
        <f t="shared" si="296"/>
        <v>2.1716733978148738E-2</v>
      </c>
      <c r="BF447" s="340">
        <f t="shared" si="296"/>
        <v>0.21398253181491222</v>
      </c>
      <c r="BG447" s="340">
        <f t="shared" si="296"/>
        <v>0.21564549681321302</v>
      </c>
      <c r="BH447" s="340">
        <f t="shared" si="296"/>
        <v>7.7244761576959961E-6</v>
      </c>
      <c r="BI447" s="340">
        <f t="shared" si="296"/>
        <v>0.20451997176025005</v>
      </c>
      <c r="BJ447" s="340">
        <f t="shared" si="296"/>
        <v>65.387818571129671</v>
      </c>
      <c r="BK447" s="340">
        <f t="shared" si="296"/>
        <v>1.0737038600294265E-2</v>
      </c>
    </row>
    <row r="448" spans="42:63" x14ac:dyDescent="0.2">
      <c r="AQ448" s="339"/>
      <c r="AS448" s="339"/>
      <c r="AT448" s="339"/>
      <c r="AU448" s="339"/>
      <c r="AV448" s="339"/>
      <c r="AW448" s="339"/>
      <c r="AX448" s="339"/>
      <c r="AY448" s="339"/>
      <c r="AZ448" s="339"/>
      <c r="BA448" s="339"/>
      <c r="BB448" s="339"/>
      <c r="BC448" s="339"/>
      <c r="BD448" s="339"/>
      <c r="BE448" s="339"/>
      <c r="BF448" s="339"/>
      <c r="BG448" s="339"/>
      <c r="BH448" s="339"/>
    </row>
    <row r="449" spans="43:63" x14ac:dyDescent="0.2">
      <c r="AQ449" s="339"/>
      <c r="AR449" s="9" t="s">
        <v>66</v>
      </c>
      <c r="AS449" s="339"/>
      <c r="AT449" s="339"/>
      <c r="AU449" s="339"/>
      <c r="AV449" s="339"/>
      <c r="AW449" s="339"/>
      <c r="AX449" s="339"/>
      <c r="AY449" s="339"/>
      <c r="AZ449" s="339"/>
      <c r="BA449" s="339"/>
      <c r="BB449" s="339"/>
      <c r="BC449" s="339"/>
      <c r="BD449" s="339"/>
      <c r="BE449" s="339"/>
      <c r="BF449" s="339"/>
      <c r="BG449" s="339"/>
      <c r="BH449" s="339"/>
    </row>
    <row r="450" spans="43:63" x14ac:dyDescent="0.2">
      <c r="AQ450" s="337">
        <v>29.5</v>
      </c>
      <c r="AR450" s="7" t="str">
        <f>AR436</f>
        <v>Carbon footprint</v>
      </c>
      <c r="AS450" s="7" t="str">
        <f t="shared" ref="AS450:BK450" si="297">AS436</f>
        <v>CED</v>
      </c>
      <c r="AT450" s="7" t="str">
        <f t="shared" si="297"/>
        <v>Fine particulate matter formation</v>
      </c>
      <c r="AU450" s="7" t="str">
        <f t="shared" si="297"/>
        <v>Fossil resource scarcity</v>
      </c>
      <c r="AV450" s="7" t="str">
        <f t="shared" si="297"/>
        <v>Freshwater ecotoxicity</v>
      </c>
      <c r="AW450" s="7" t="str">
        <f t="shared" si="297"/>
        <v>Freshwater eutrophication</v>
      </c>
      <c r="AX450" s="7" t="str">
        <f t="shared" si="297"/>
        <v>Global warming</v>
      </c>
      <c r="AY450" s="7" t="str">
        <f t="shared" si="297"/>
        <v>Human carcinogenic toxicity</v>
      </c>
      <c r="AZ450" s="7" t="str">
        <f t="shared" si="297"/>
        <v>Human non-carcinogenic toxicity</v>
      </c>
      <c r="BA450" s="7" t="str">
        <f t="shared" si="297"/>
        <v>Ionizing radiation</v>
      </c>
      <c r="BB450" s="7" t="str">
        <f t="shared" si="297"/>
        <v>Land use</v>
      </c>
      <c r="BC450" s="7" t="str">
        <f t="shared" si="297"/>
        <v>Marine ecotoxicity</v>
      </c>
      <c r="BD450" s="7" t="str">
        <f t="shared" si="297"/>
        <v>Marine eutrophication</v>
      </c>
      <c r="BE450" s="7" t="str">
        <f t="shared" si="297"/>
        <v>Mineral resource scarcity</v>
      </c>
      <c r="BF450" s="7" t="str">
        <f t="shared" si="297"/>
        <v>Ozone formation, Human health</v>
      </c>
      <c r="BG450" s="7" t="str">
        <f t="shared" si="297"/>
        <v>Ozone formation, Terrestrial ecosystems</v>
      </c>
      <c r="BH450" s="7" t="str">
        <f t="shared" si="297"/>
        <v>Stratospheric ozone depletion</v>
      </c>
      <c r="BI450" s="7" t="str">
        <f t="shared" si="297"/>
        <v>Terrestrial acidification</v>
      </c>
      <c r="BJ450" s="7" t="str">
        <f t="shared" si="297"/>
        <v>Terrestrial ecotoxicity</v>
      </c>
      <c r="BK450" s="7" t="str">
        <f t="shared" si="297"/>
        <v>Water consumption</v>
      </c>
    </row>
    <row r="451" spans="43:63" x14ac:dyDescent="0.2">
      <c r="AQ451" s="339" t="str">
        <f>AQ437</f>
        <v>Cathode active material</v>
      </c>
      <c r="AR451" s="340">
        <f t="shared" ref="AR451:BK451" si="298">(SUMPRODUCT($AC$101:$AC$144,AR$101:AR$144)+SUMPRODUCT($AC$11:$AC$70,AR$11:AR$70))/$AQ$450</f>
        <v>33.479271594303079</v>
      </c>
      <c r="AS451" s="340">
        <f t="shared" si="298"/>
        <v>482.93400591679966</v>
      </c>
      <c r="AT451" s="340">
        <f t="shared" si="298"/>
        <v>0.29590141428475375</v>
      </c>
      <c r="AU451" s="340">
        <f t="shared" si="298"/>
        <v>9.0591174024929195</v>
      </c>
      <c r="AV451" s="340">
        <f t="shared" si="298"/>
        <v>16.427117329085103</v>
      </c>
      <c r="AW451" s="340">
        <f t="shared" si="298"/>
        <v>2.8823480804361201E-2</v>
      </c>
      <c r="AX451" s="340">
        <f t="shared" si="298"/>
        <v>34.037640028920798</v>
      </c>
      <c r="AY451" s="340">
        <f t="shared" si="298"/>
        <v>4.8543085460073501</v>
      </c>
      <c r="AZ451" s="340">
        <f t="shared" si="298"/>
        <v>195.57330094684943</v>
      </c>
      <c r="BA451" s="340">
        <f t="shared" si="298"/>
        <v>1.873075813484337</v>
      </c>
      <c r="BB451" s="340">
        <f t="shared" si="298"/>
        <v>0.52370198840546356</v>
      </c>
      <c r="BC451" s="340">
        <f t="shared" si="298"/>
        <v>22.813495897255187</v>
      </c>
      <c r="BD451" s="340">
        <f t="shared" si="298"/>
        <v>3.5614257005782738E-3</v>
      </c>
      <c r="BE451" s="340">
        <f t="shared" si="298"/>
        <v>3.9416644189756589</v>
      </c>
      <c r="BF451" s="340">
        <f t="shared" si="298"/>
        <v>0.12062510717665297</v>
      </c>
      <c r="BG451" s="340">
        <f t="shared" si="298"/>
        <v>0.12263255575653099</v>
      </c>
      <c r="BH451" s="340">
        <f t="shared" si="298"/>
        <v>1.1362352014251875E-5</v>
      </c>
      <c r="BI451" s="340">
        <f t="shared" si="298"/>
        <v>0.97986594624690304</v>
      </c>
      <c r="BJ451" s="340">
        <f t="shared" si="298"/>
        <v>4906.1138448111706</v>
      </c>
      <c r="BK451" s="340">
        <f t="shared" si="298"/>
        <v>0.29929283903791176</v>
      </c>
    </row>
    <row r="452" spans="43:63" x14ac:dyDescent="0.2">
      <c r="AQ452" s="339" t="str">
        <f t="shared" ref="AQ452:AQ461" si="299">AQ438</f>
        <v>Anode active material</v>
      </c>
      <c r="AR452" s="340">
        <f t="shared" ref="AR452:BK452" si="300">SUMPRODUCT($AC$180:$AC$201,AR$180:AR$201)/$AQ$450</f>
        <v>3.6460944954702734</v>
      </c>
      <c r="AS452" s="340">
        <f t="shared" si="300"/>
        <v>86.04413877430008</v>
      </c>
      <c r="AT452" s="340">
        <f t="shared" si="300"/>
        <v>2.5448400968880642E-2</v>
      </c>
      <c r="AU452" s="340">
        <f t="shared" si="300"/>
        <v>1.6080562386360442</v>
      </c>
      <c r="AV452" s="340">
        <f t="shared" si="300"/>
        <v>9.9173335517499198E-2</v>
      </c>
      <c r="AW452" s="340">
        <f t="shared" si="300"/>
        <v>8.8459846010287789E-4</v>
      </c>
      <c r="AX452" s="340">
        <f t="shared" si="300"/>
        <v>3.7326225054566127</v>
      </c>
      <c r="AY452" s="340">
        <f t="shared" si="300"/>
        <v>0.13836069441735407</v>
      </c>
      <c r="AZ452" s="340">
        <f t="shared" si="300"/>
        <v>2.1583987148938042</v>
      </c>
      <c r="BA452" s="340">
        <f t="shared" si="300"/>
        <v>0.40142333361228066</v>
      </c>
      <c r="BB452" s="340">
        <f t="shared" si="300"/>
        <v>1.9156409425188366E-2</v>
      </c>
      <c r="BC452" s="340">
        <f t="shared" si="300"/>
        <v>0.13109509949463194</v>
      </c>
      <c r="BD452" s="340">
        <f t="shared" si="300"/>
        <v>6.5398027527569687E-5</v>
      </c>
      <c r="BE452" s="340">
        <f t="shared" si="300"/>
        <v>5.096455424135427E-3</v>
      </c>
      <c r="BF452" s="340">
        <f t="shared" si="300"/>
        <v>1.6820972199692433E-2</v>
      </c>
      <c r="BG452" s="340">
        <f t="shared" si="300"/>
        <v>1.7199445391203619E-2</v>
      </c>
      <c r="BH452" s="340">
        <f t="shared" si="300"/>
        <v>1.4441603468141505E-6</v>
      </c>
      <c r="BI452" s="340">
        <f t="shared" si="300"/>
        <v>7.3795982663628773E-2</v>
      </c>
      <c r="BJ452" s="340">
        <f t="shared" si="300"/>
        <v>5.9580533263933368</v>
      </c>
      <c r="BK452" s="340">
        <f t="shared" si="300"/>
        <v>1.0440709048456459E-2</v>
      </c>
    </row>
    <row r="453" spans="43:63" x14ac:dyDescent="0.2">
      <c r="AQ453" s="339" t="str">
        <f t="shared" si="299"/>
        <v>Electrolyte</v>
      </c>
      <c r="AR453" s="340">
        <f t="shared" ref="AR453:BK453" si="301">SUMPRODUCT($AC$236:$AC$313,AR$236:AR$313)/$AQ$450</f>
        <v>2.0368864205192514</v>
      </c>
      <c r="AS453" s="340">
        <f t="shared" si="301"/>
        <v>34.061587717249822</v>
      </c>
      <c r="AT453" s="340">
        <f t="shared" si="301"/>
        <v>4.4129397982530395E-3</v>
      </c>
      <c r="AU453" s="340">
        <f t="shared" si="301"/>
        <v>0.61645992755586487</v>
      </c>
      <c r="AV453" s="340">
        <f t="shared" si="301"/>
        <v>0.2570198935582314</v>
      </c>
      <c r="AW453" s="340">
        <f t="shared" si="301"/>
        <v>7.4932942755655556E-4</v>
      </c>
      <c r="AX453" s="340">
        <f t="shared" si="301"/>
        <v>2.0755462885983449</v>
      </c>
      <c r="AY453" s="340">
        <f t="shared" si="301"/>
        <v>0.13639632852361758</v>
      </c>
      <c r="AZ453" s="340">
        <f t="shared" si="301"/>
        <v>4.9495273117956877</v>
      </c>
      <c r="BA453" s="340">
        <f t="shared" si="301"/>
        <v>0.15291722047653919</v>
      </c>
      <c r="BB453" s="340">
        <f t="shared" si="301"/>
        <v>3.5111214743050817E-2</v>
      </c>
      <c r="BC453" s="340">
        <f t="shared" si="301"/>
        <v>0.33644973287812846</v>
      </c>
      <c r="BD453" s="340">
        <f t="shared" si="301"/>
        <v>3.1889263661196245E-4</v>
      </c>
      <c r="BE453" s="340">
        <f t="shared" si="301"/>
        <v>4.4747904782813243E-2</v>
      </c>
      <c r="BF453" s="340">
        <f t="shared" si="301"/>
        <v>4.5216307804913551E-3</v>
      </c>
      <c r="BG453" s="340">
        <f t="shared" si="301"/>
        <v>4.6640094065357844E-3</v>
      </c>
      <c r="BH453" s="340">
        <f t="shared" si="301"/>
        <v>7.1749343793001298E-7</v>
      </c>
      <c r="BI453" s="340">
        <f t="shared" si="301"/>
        <v>1.1422800232970711E-2</v>
      </c>
      <c r="BJ453" s="340">
        <f t="shared" si="301"/>
        <v>27.745183569107336</v>
      </c>
      <c r="BK453" s="340">
        <f t="shared" si="301"/>
        <v>2.8620132994514352E-2</v>
      </c>
    </row>
    <row r="454" spans="43:63" x14ac:dyDescent="0.2">
      <c r="AQ454" s="339" t="str">
        <f t="shared" si="299"/>
        <v>Separator</v>
      </c>
      <c r="AR454" s="340">
        <f t="shared" ref="AR454:BK454" si="302">SUMPRODUCT($AC$314:$AC$316,AR$314:AR$316)/$AQ$450</f>
        <v>9.0491024744736304E-2</v>
      </c>
      <c r="AS454" s="340">
        <f t="shared" si="302"/>
        <v>2.845815881079603</v>
      </c>
      <c r="AT454" s="340">
        <f t="shared" si="302"/>
        <v>1.1452081731967232E-4</v>
      </c>
      <c r="AU454" s="340">
        <f t="shared" si="302"/>
        <v>5.6175782227757813E-2</v>
      </c>
      <c r="AV454" s="340">
        <f t="shared" si="302"/>
        <v>2.2627558805872784E-3</v>
      </c>
      <c r="AW454" s="340">
        <f t="shared" si="302"/>
        <v>2.1226210681558262E-5</v>
      </c>
      <c r="AX454" s="340">
        <f t="shared" si="302"/>
        <v>9.2922204611896875E-2</v>
      </c>
      <c r="AY454" s="340">
        <f t="shared" si="302"/>
        <v>3.5989750707481668E-3</v>
      </c>
      <c r="AZ454" s="340">
        <f t="shared" si="302"/>
        <v>5.229056017764621E-2</v>
      </c>
      <c r="BA454" s="340">
        <f t="shared" si="302"/>
        <v>6.1201566792227595E-3</v>
      </c>
      <c r="BB454" s="340">
        <f t="shared" si="302"/>
        <v>1.9245149356759783E-3</v>
      </c>
      <c r="BC454" s="340">
        <f t="shared" si="302"/>
        <v>3.0077180146914025E-3</v>
      </c>
      <c r="BD454" s="340">
        <f t="shared" si="302"/>
        <v>2.1049025518594382E-6</v>
      </c>
      <c r="BE454" s="340">
        <f t="shared" si="302"/>
        <v>2.0278553762297647E-4</v>
      </c>
      <c r="BF454" s="340">
        <f t="shared" si="302"/>
        <v>1.8440679456199741E-4</v>
      </c>
      <c r="BG454" s="340">
        <f t="shared" si="302"/>
        <v>1.9672637947336569E-4</v>
      </c>
      <c r="BH454" s="340">
        <f t="shared" si="302"/>
        <v>2.1289393865235847E-8</v>
      </c>
      <c r="BI454" s="340">
        <f t="shared" si="302"/>
        <v>2.4623088947757781E-4</v>
      </c>
      <c r="BJ454" s="340">
        <f t="shared" si="302"/>
        <v>0.17002823699257549</v>
      </c>
      <c r="BK454" s="340">
        <f t="shared" si="302"/>
        <v>9.7651163489346343E-4</v>
      </c>
    </row>
    <row r="455" spans="43:63" x14ac:dyDescent="0.2">
      <c r="AQ455" s="339" t="str">
        <f t="shared" si="299"/>
        <v>BMS</v>
      </c>
      <c r="AR455" s="340">
        <f t="shared" ref="AR455:BK455" si="303">SUMPRODUCT($AC$357:$AC$361,AR$357:AR$361)/$AQ$450</f>
        <v>17.095995594533143</v>
      </c>
      <c r="AS455" s="340">
        <f t="shared" si="303"/>
        <v>286.38337965369419</v>
      </c>
      <c r="AT455" s="340">
        <f t="shared" si="303"/>
        <v>4.5068744719509314E-2</v>
      </c>
      <c r="AU455" s="340">
        <f t="shared" si="303"/>
        <v>4.616716639518657</v>
      </c>
      <c r="AV455" s="340">
        <f t="shared" si="303"/>
        <v>16.383229619661702</v>
      </c>
      <c r="AW455" s="340">
        <f t="shared" si="303"/>
        <v>3.1189958357058456E-2</v>
      </c>
      <c r="AX455" s="340">
        <f t="shared" si="303"/>
        <v>17.392720819379495</v>
      </c>
      <c r="AY455" s="340">
        <f t="shared" si="303"/>
        <v>1.9948052041444577</v>
      </c>
      <c r="AZ455" s="340">
        <f t="shared" si="303"/>
        <v>253.39155325513482</v>
      </c>
      <c r="BA455" s="340">
        <f t="shared" si="303"/>
        <v>2.208066547393726</v>
      </c>
      <c r="BB455" s="340">
        <f t="shared" si="303"/>
        <v>0.28898229776887407</v>
      </c>
      <c r="BC455" s="340">
        <f t="shared" si="303"/>
        <v>21.516726718401319</v>
      </c>
      <c r="BD455" s="340">
        <f t="shared" si="303"/>
        <v>1.0485191676043062E-3</v>
      </c>
      <c r="BE455" s="340">
        <f t="shared" si="303"/>
        <v>0.84351434814520987</v>
      </c>
      <c r="BF455" s="340">
        <f t="shared" si="303"/>
        <v>5.7803200386991625E-2</v>
      </c>
      <c r="BG455" s="340">
        <f t="shared" si="303"/>
        <v>5.8713687975703546E-2</v>
      </c>
      <c r="BH455" s="340">
        <f t="shared" si="303"/>
        <v>1.0547457664918176E-5</v>
      </c>
      <c r="BI455" s="340">
        <f t="shared" si="303"/>
        <v>9.0061452729267272E-2</v>
      </c>
      <c r="BJ455" s="340">
        <f t="shared" si="303"/>
        <v>282.47313891826786</v>
      </c>
      <c r="BK455" s="340">
        <f t="shared" si="303"/>
        <v>0.19291797635902777</v>
      </c>
    </row>
    <row r="456" spans="43:63" x14ac:dyDescent="0.2">
      <c r="AQ456" s="339" t="str">
        <f t="shared" si="299"/>
        <v>Al</v>
      </c>
      <c r="AR456" s="340">
        <f t="shared" ref="AR456:BK456" si="304">(SUMPRODUCT($AC$160:$AC$169,AR$160:AR$169)+SUMPRODUCT($AC$317:$AC$318,AR$317:AR$318)+SUMPRODUCT($AC$321:$AC$322,AR$321:AR$322)+SUMPRODUCT($AC$340:$AC$343,AR$340:AR$343)+SUMPRODUCT($AC$348:$AC$351,AR$348:AR$351))/$AQ$450</f>
        <v>17.582914208891875</v>
      </c>
      <c r="AS456" s="340">
        <f t="shared" si="304"/>
        <v>202.37547275916</v>
      </c>
      <c r="AT456" s="340">
        <f t="shared" si="304"/>
        <v>3.7754868902995793E-2</v>
      </c>
      <c r="AU456" s="340">
        <f t="shared" si="304"/>
        <v>3.84033292302788</v>
      </c>
      <c r="AV456" s="340">
        <f t="shared" si="304"/>
        <v>3.9272008042087982</v>
      </c>
      <c r="AW456" s="340">
        <f t="shared" si="304"/>
        <v>6.0704203301606991E-3</v>
      </c>
      <c r="AX456" s="340">
        <f t="shared" si="304"/>
        <v>17.963493240820007</v>
      </c>
      <c r="AY456" s="340">
        <f t="shared" si="304"/>
        <v>3.5019775392596615</v>
      </c>
      <c r="AZ456" s="340">
        <f t="shared" si="304"/>
        <v>20.149444177197122</v>
      </c>
      <c r="BA456" s="340">
        <f t="shared" si="304"/>
        <v>0.38090882045838498</v>
      </c>
      <c r="BB456" s="340">
        <f t="shared" si="304"/>
        <v>6.369575551318192E-2</v>
      </c>
      <c r="BC456" s="340">
        <f t="shared" si="304"/>
        <v>4.7940170578027006</v>
      </c>
      <c r="BD456" s="340">
        <f t="shared" si="304"/>
        <v>4.2019979130414472E-4</v>
      </c>
      <c r="BE456" s="340">
        <f t="shared" si="304"/>
        <v>0.21762226275477647</v>
      </c>
      <c r="BF456" s="340">
        <f t="shared" si="304"/>
        <v>4.5584675172665512E-2</v>
      </c>
      <c r="BG456" s="340">
        <f t="shared" si="304"/>
        <v>4.5955883376505899E-2</v>
      </c>
      <c r="BH456" s="340">
        <f t="shared" si="304"/>
        <v>4.2939482461241466E-6</v>
      </c>
      <c r="BI456" s="340">
        <f t="shared" si="304"/>
        <v>8.0633119354438204E-2</v>
      </c>
      <c r="BJ456" s="340">
        <f t="shared" si="304"/>
        <v>36.584293480252711</v>
      </c>
      <c r="BK456" s="340">
        <f t="shared" si="304"/>
        <v>0.10661903859645214</v>
      </c>
    </row>
    <row r="457" spans="43:63" x14ac:dyDescent="0.2">
      <c r="AQ457" s="339" t="str">
        <f t="shared" si="299"/>
        <v>Cu</v>
      </c>
      <c r="AR457" s="340">
        <f t="shared" ref="AR457:BK457" si="305">(SUMPRODUCT($AC$216:$AC$225,AR$216:AR$225)+SUMPRODUCT($AC$319:$AC$320,AR$319:AR$320)+SUMPRODUCT($AC$344:$AC$347,AR$344:AR$347)+SUMPRODUCT($AC$355:$AC$356,AR$355:AR$356)+SUMPRODUCT($AC$364:$AC$365,AR$364:AR$365))/$AQ$450</f>
        <v>2.923118652354094</v>
      </c>
      <c r="AS457" s="340">
        <f t="shared" si="305"/>
        <v>49.588276895118902</v>
      </c>
      <c r="AT457" s="340">
        <f t="shared" si="305"/>
        <v>3.2483870933040677E-2</v>
      </c>
      <c r="AU457" s="340">
        <f t="shared" si="305"/>
        <v>0.73963186406172254</v>
      </c>
      <c r="AV457" s="340">
        <f t="shared" si="305"/>
        <v>16.864161147721447</v>
      </c>
      <c r="AW457" s="340">
        <f t="shared" si="305"/>
        <v>2.0108633290314894E-2</v>
      </c>
      <c r="AX457" s="340">
        <f t="shared" si="305"/>
        <v>2.9782437526878471</v>
      </c>
      <c r="AY457" s="340">
        <f t="shared" si="305"/>
        <v>1.711228286541677</v>
      </c>
      <c r="AZ457" s="340">
        <f t="shared" si="305"/>
        <v>227.64432074855358</v>
      </c>
      <c r="BA457" s="340">
        <f t="shared" si="305"/>
        <v>0.28575370345235368</v>
      </c>
      <c r="BB457" s="340">
        <f t="shared" si="305"/>
        <v>-0.30912014986537983</v>
      </c>
      <c r="BC457" s="340">
        <f t="shared" si="305"/>
        <v>21.26825420221644</v>
      </c>
      <c r="BD457" s="340">
        <f t="shared" si="305"/>
        <v>3.346764585327735E-4</v>
      </c>
      <c r="BE457" s="340">
        <f t="shared" si="305"/>
        <v>0.74917924520564205</v>
      </c>
      <c r="BF457" s="340">
        <f t="shared" si="305"/>
        <v>2.8679465211416868E-2</v>
      </c>
      <c r="BG457" s="340">
        <f t="shared" si="305"/>
        <v>2.9220976987361116E-2</v>
      </c>
      <c r="BH457" s="340">
        <f t="shared" si="305"/>
        <v>3.8121016355709201E-6</v>
      </c>
      <c r="BI457" s="340">
        <f t="shared" si="305"/>
        <v>9.2353967099802856E-2</v>
      </c>
      <c r="BJ457" s="340">
        <f t="shared" si="305"/>
        <v>832.86402178458411</v>
      </c>
      <c r="BK457" s="340">
        <f t="shared" si="305"/>
        <v>9.4500950398726802E-2</v>
      </c>
    </row>
    <row r="458" spans="43:63" x14ac:dyDescent="0.2">
      <c r="AQ458" s="339" t="str">
        <f t="shared" si="299"/>
        <v>Steel</v>
      </c>
      <c r="AR458" s="340">
        <f t="shared" ref="AR458:BK458" si="306">SUMPRODUCT($AC$353:$AC$354,AR$353:AR$354)/$AQ$450</f>
        <v>7.2383735722219608E-2</v>
      </c>
      <c r="AS458" s="340">
        <f t="shared" si="306"/>
        <v>0.92682050511791203</v>
      </c>
      <c r="AT458" s="340">
        <f t="shared" si="306"/>
        <v>1.286160873248084E-4</v>
      </c>
      <c r="AU458" s="340">
        <f t="shared" si="306"/>
        <v>1.7767060765365033E-2</v>
      </c>
      <c r="AV458" s="340">
        <f t="shared" si="306"/>
        <v>5.5448592513897763E-3</v>
      </c>
      <c r="AW458" s="340">
        <f t="shared" si="306"/>
        <v>3.1717782085529051E-5</v>
      </c>
      <c r="AX458" s="340">
        <f t="shared" si="306"/>
        <v>7.3656255336300047E-2</v>
      </c>
      <c r="AY458" s="340">
        <f t="shared" si="306"/>
        <v>6.0363032816570038E-2</v>
      </c>
      <c r="AZ458" s="340">
        <f t="shared" si="306"/>
        <v>6.3018243479399563E-2</v>
      </c>
      <c r="BA458" s="340">
        <f t="shared" si="306"/>
        <v>2.7738464621739861E-3</v>
      </c>
      <c r="BB458" s="340">
        <f t="shared" si="306"/>
        <v>7.7257024990387048E-4</v>
      </c>
      <c r="BC458" s="340">
        <f t="shared" si="306"/>
        <v>7.6522774020353537E-3</v>
      </c>
      <c r="BD458" s="340">
        <f t="shared" si="306"/>
        <v>2.7467033411981926E-6</v>
      </c>
      <c r="BE458" s="340">
        <f t="shared" si="306"/>
        <v>2.6267362665577977E-3</v>
      </c>
      <c r="BF458" s="340">
        <f t="shared" si="306"/>
        <v>1.8547420561950274E-4</v>
      </c>
      <c r="BG458" s="340">
        <f t="shared" si="306"/>
        <v>1.9960793586333578E-4</v>
      </c>
      <c r="BH458" s="340">
        <f t="shared" si="306"/>
        <v>1.6814746199890124E-8</v>
      </c>
      <c r="BI458" s="340">
        <f t="shared" si="306"/>
        <v>1.9487004081943462E-4</v>
      </c>
      <c r="BJ458" s="340">
        <f t="shared" si="306"/>
        <v>0.23632123919014514</v>
      </c>
      <c r="BK458" s="340">
        <f t="shared" si="306"/>
        <v>8.9957937133311927E-4</v>
      </c>
    </row>
    <row r="459" spans="43:63" x14ac:dyDescent="0.2">
      <c r="AQ459" s="339" t="str">
        <f t="shared" si="299"/>
        <v>Others (Additives, Plastics, binders, solvents, and coolants)</v>
      </c>
      <c r="AR459" s="340">
        <f t="shared" ref="AR459:BK459" si="307">(SUMPRODUCT($AC$71:$AC$100,AR$71:AR$100)+SUMPRODUCT($AC$145:$AC$159,AR$145:AR$159)+SUMPRODUCT($AC$202:$AC$215,AR$202:AR$215)+SUMPRODUCT($AC$323:$AC$325,AR$323:AR$325)+$AC$352*AR$352+SUMPRODUCT($AC$362:$AC$363,AR$362:AR$363))/$AQ$450</f>
        <v>1.3089717402448084</v>
      </c>
      <c r="AS459" s="340">
        <f t="shared" si="307"/>
        <v>26.132762252117168</v>
      </c>
      <c r="AT459" s="340">
        <f t="shared" si="307"/>
        <v>1.7688608323216952E-3</v>
      </c>
      <c r="AU459" s="340">
        <f t="shared" si="307"/>
        <v>0.48972614332237641</v>
      </c>
      <c r="AV459" s="340">
        <f t="shared" si="307"/>
        <v>5.2813216429091328E-2</v>
      </c>
      <c r="AW459" s="340">
        <f t="shared" si="307"/>
        <v>2.9688729450214844E-4</v>
      </c>
      <c r="AX459" s="340">
        <f t="shared" si="307"/>
        <v>1.374911331255122</v>
      </c>
      <c r="AY459" s="340">
        <f t="shared" si="307"/>
        <v>5.4049210245216292E-2</v>
      </c>
      <c r="AZ459" s="340">
        <f t="shared" si="307"/>
        <v>1.1542090771513618</v>
      </c>
      <c r="BA459" s="340">
        <f t="shared" si="307"/>
        <v>0.10617805672489433</v>
      </c>
      <c r="BB459" s="340">
        <f t="shared" si="307"/>
        <v>1.2042456757517469E-2</v>
      </c>
      <c r="BC459" s="340">
        <f t="shared" si="307"/>
        <v>6.9605549062869088E-2</v>
      </c>
      <c r="BD459" s="340">
        <f t="shared" si="307"/>
        <v>2.7774763273627603E-5</v>
      </c>
      <c r="BE459" s="340">
        <f t="shared" si="307"/>
        <v>3.8136056981590556E-3</v>
      </c>
      <c r="BF459" s="340">
        <f t="shared" si="307"/>
        <v>2.3277173120393527E-3</v>
      </c>
      <c r="BG459" s="340">
        <f t="shared" si="307"/>
        <v>2.4155425097257791E-3</v>
      </c>
      <c r="BH459" s="340">
        <f t="shared" si="307"/>
        <v>6.5799846736491507E-7</v>
      </c>
      <c r="BI459" s="340">
        <f t="shared" si="307"/>
        <v>3.9403872009690913E-3</v>
      </c>
      <c r="BJ459" s="340">
        <f t="shared" si="307"/>
        <v>4.8504781366481291</v>
      </c>
      <c r="BK459" s="340">
        <f t="shared" si="307"/>
        <v>1.9663451857886979E-2</v>
      </c>
    </row>
    <row r="460" spans="43:63" x14ac:dyDescent="0.2">
      <c r="AQ460" s="339" t="str">
        <f t="shared" si="299"/>
        <v>Assembly</v>
      </c>
      <c r="AR460" s="340">
        <f t="shared" ref="AR460:BK460" si="308">(SUMPRODUCT($AC$170:$AC$179,AR$170:AR$179)+SUMPRODUCT($AC$226:$AC$235,AR$226:AR$235)+SUMPRODUCT($AC$326:$AC$339,AR$326:AR$339)+SUMPRODUCT($AC$366:$AC$373,AR$366:AR$373))/$AQ$450</f>
        <v>1.2855816438398759</v>
      </c>
      <c r="AS460" s="340">
        <f t="shared" si="308"/>
        <v>26.687747598545076</v>
      </c>
      <c r="AT460" s="340">
        <f t="shared" si="308"/>
        <v>1.6665091309387323E-3</v>
      </c>
      <c r="AU460" s="340">
        <f t="shared" si="308"/>
        <v>0.40314579739241496</v>
      </c>
      <c r="AV460" s="340">
        <f t="shared" si="308"/>
        <v>3.1884756870737122E-2</v>
      </c>
      <c r="AW460" s="340">
        <f t="shared" si="308"/>
        <v>4.4761756006874451E-4</v>
      </c>
      <c r="AX460" s="340">
        <f t="shared" si="308"/>
        <v>1.3066754206230395</v>
      </c>
      <c r="AY460" s="340">
        <f t="shared" si="308"/>
        <v>4.4860007901732758E-2</v>
      </c>
      <c r="AZ460" s="340">
        <f t="shared" si="308"/>
        <v>0.68009964562466363</v>
      </c>
      <c r="BA460" s="340">
        <f t="shared" si="308"/>
        <v>0.15609054094701352</v>
      </c>
      <c r="BB460" s="340">
        <f t="shared" si="308"/>
        <v>9.531401814247057E-3</v>
      </c>
      <c r="BC460" s="340">
        <f t="shared" si="308"/>
        <v>4.1255406229018604E-2</v>
      </c>
      <c r="BD460" s="340">
        <f t="shared" si="308"/>
        <v>3.3149410405104382E-5</v>
      </c>
      <c r="BE460" s="340">
        <f t="shared" si="308"/>
        <v>1.2115278206211509E-3</v>
      </c>
      <c r="BF460" s="340">
        <f t="shared" si="308"/>
        <v>1.3685190554829482E-3</v>
      </c>
      <c r="BG460" s="340">
        <f t="shared" si="308"/>
        <v>1.4126514623368366E-3</v>
      </c>
      <c r="BH460" s="340">
        <f t="shared" si="308"/>
        <v>4.1838681465675463E-7</v>
      </c>
      <c r="BI460" s="340">
        <f t="shared" si="308"/>
        <v>2.0775687421354431E-3</v>
      </c>
      <c r="BJ460" s="340">
        <f t="shared" si="308"/>
        <v>0.89386261736171468</v>
      </c>
      <c r="BK460" s="340">
        <f t="shared" si="308"/>
        <v>7.0768000460468246E-3</v>
      </c>
    </row>
    <row r="461" spans="43:63" x14ac:dyDescent="0.2">
      <c r="AQ461" s="339" t="str">
        <f t="shared" si="299"/>
        <v>Transport</v>
      </c>
      <c r="AR461" s="340">
        <f t="shared" ref="AR461:BK461" si="309">SUMPRODUCT($AC$374:$AC$376,AR$374:AR$376)/$AQ$450</f>
        <v>12.057653293276559</v>
      </c>
      <c r="AS461" s="340">
        <f t="shared" si="309"/>
        <v>171.84404663135416</v>
      </c>
      <c r="AT461" s="340">
        <f t="shared" si="309"/>
        <v>6.9508596843365286E-2</v>
      </c>
      <c r="AU461" s="340">
        <f t="shared" si="309"/>
        <v>3.689254022901213</v>
      </c>
      <c r="AV461" s="340">
        <f t="shared" si="309"/>
        <v>0.11849118811962148</v>
      </c>
      <c r="AW461" s="340">
        <f t="shared" si="309"/>
        <v>4.3744449754132134E-4</v>
      </c>
      <c r="AX461" s="340">
        <f t="shared" si="309"/>
        <v>12.109960769953029</v>
      </c>
      <c r="AY461" s="340">
        <f t="shared" si="309"/>
        <v>0.49336285044442019</v>
      </c>
      <c r="AZ461" s="340">
        <f t="shared" si="309"/>
        <v>2.8342997158841299</v>
      </c>
      <c r="BA461" s="340">
        <f t="shared" si="309"/>
        <v>0.1412262787928365</v>
      </c>
      <c r="BB461" s="340">
        <f t="shared" si="309"/>
        <v>0.16942241239446346</v>
      </c>
      <c r="BC461" s="340">
        <f t="shared" si="309"/>
        <v>0.19517258056021583</v>
      </c>
      <c r="BD461" s="340">
        <f t="shared" si="309"/>
        <v>7.0327884068479277E-5</v>
      </c>
      <c r="BE461" s="340">
        <f t="shared" si="309"/>
        <v>2.2579730469258704E-2</v>
      </c>
      <c r="BF461" s="340">
        <f t="shared" si="309"/>
        <v>0.22373537113747163</v>
      </c>
      <c r="BG461" s="340">
        <f t="shared" si="309"/>
        <v>0.22546823033732713</v>
      </c>
      <c r="BH461" s="340">
        <f t="shared" si="309"/>
        <v>8.0499724861398023E-6</v>
      </c>
      <c r="BI461" s="340">
        <f t="shared" si="309"/>
        <v>0.21398526217800337</v>
      </c>
      <c r="BJ461" s="340">
        <f t="shared" si="309"/>
        <v>66.903081249173042</v>
      </c>
      <c r="BK461" s="340">
        <f t="shared" si="309"/>
        <v>1.1082067545838724E-2</v>
      </c>
    </row>
    <row r="463" spans="43:63" x14ac:dyDescent="0.2">
      <c r="AR463" s="9" t="s">
        <v>67</v>
      </c>
    </row>
    <row r="464" spans="43:63" x14ac:dyDescent="0.2">
      <c r="AQ464" s="337">
        <v>28.85</v>
      </c>
      <c r="AR464" s="5" t="str">
        <f>AR450</f>
        <v>Carbon footprint</v>
      </c>
      <c r="AS464" s="5" t="str">
        <f t="shared" ref="AS464:BK464" si="310">AS450</f>
        <v>CED</v>
      </c>
      <c r="AT464" s="5" t="str">
        <f t="shared" si="310"/>
        <v>Fine particulate matter formation</v>
      </c>
      <c r="AU464" s="5" t="str">
        <f t="shared" si="310"/>
        <v>Fossil resource scarcity</v>
      </c>
      <c r="AV464" s="5" t="str">
        <f t="shared" si="310"/>
        <v>Freshwater ecotoxicity</v>
      </c>
      <c r="AW464" s="5" t="str">
        <f t="shared" si="310"/>
        <v>Freshwater eutrophication</v>
      </c>
      <c r="AX464" s="5" t="str">
        <f t="shared" si="310"/>
        <v>Global warming</v>
      </c>
      <c r="AY464" s="5" t="str">
        <f t="shared" si="310"/>
        <v>Human carcinogenic toxicity</v>
      </c>
      <c r="AZ464" s="5" t="str">
        <f t="shared" si="310"/>
        <v>Human non-carcinogenic toxicity</v>
      </c>
      <c r="BA464" s="5" t="str">
        <f t="shared" si="310"/>
        <v>Ionizing radiation</v>
      </c>
      <c r="BB464" s="5" t="str">
        <f t="shared" si="310"/>
        <v>Land use</v>
      </c>
      <c r="BC464" s="5" t="str">
        <f t="shared" si="310"/>
        <v>Marine ecotoxicity</v>
      </c>
      <c r="BD464" s="5" t="str">
        <f t="shared" si="310"/>
        <v>Marine eutrophication</v>
      </c>
      <c r="BE464" s="5" t="str">
        <f t="shared" si="310"/>
        <v>Mineral resource scarcity</v>
      </c>
      <c r="BF464" s="5" t="str">
        <f t="shared" si="310"/>
        <v>Ozone formation, Human health</v>
      </c>
      <c r="BG464" s="5" t="str">
        <f t="shared" si="310"/>
        <v>Ozone formation, Terrestrial ecosystems</v>
      </c>
      <c r="BH464" s="5" t="str">
        <f t="shared" si="310"/>
        <v>Stratospheric ozone depletion</v>
      </c>
      <c r="BI464" s="5" t="str">
        <f t="shared" si="310"/>
        <v>Terrestrial acidification</v>
      </c>
      <c r="BJ464" s="5" t="str">
        <f t="shared" si="310"/>
        <v>Terrestrial ecotoxicity</v>
      </c>
      <c r="BK464" s="5" t="str">
        <f t="shared" si="310"/>
        <v>Water consumption</v>
      </c>
    </row>
    <row r="465" spans="43:63" x14ac:dyDescent="0.2">
      <c r="AQ465" s="345" t="str">
        <f>AQ451</f>
        <v>Cathode active material</v>
      </c>
      <c r="AR465" s="346">
        <f t="shared" ref="AR465:BK465" si="311">(SUMPRODUCT($AD$101:$AD$144,AR$101:AR$144)+SUMPRODUCT($AD$11:$AD$70,AR$11:AR$70))/$AQ$464</f>
        <v>9.4074539579133472</v>
      </c>
      <c r="AS465" s="340">
        <f t="shared" si="311"/>
        <v>129.62086307396751</v>
      </c>
      <c r="AT465" s="340">
        <f t="shared" si="311"/>
        <v>2.2490856104995065E-2</v>
      </c>
      <c r="AU465" s="340">
        <f t="shared" si="311"/>
        <v>2.5063190989052972</v>
      </c>
      <c r="AV465" s="340">
        <f t="shared" si="311"/>
        <v>0.93446779345611519</v>
      </c>
      <c r="AW465" s="340">
        <f t="shared" si="311"/>
        <v>5.7993627794435893E-3</v>
      </c>
      <c r="AX465" s="340">
        <f t="shared" si="311"/>
        <v>9.52098830269194</v>
      </c>
      <c r="AY465" s="340">
        <f t="shared" si="311"/>
        <v>2.2418641286665664</v>
      </c>
      <c r="AZ465" s="340">
        <f t="shared" si="311"/>
        <v>22.21834523745234</v>
      </c>
      <c r="BA465" s="340">
        <f t="shared" si="311"/>
        <v>0.32993561967228197</v>
      </c>
      <c r="BB465" s="340">
        <f t="shared" si="311"/>
        <v>0.66221653947880399</v>
      </c>
      <c r="BC465" s="340">
        <f t="shared" si="311"/>
        <v>1.2405504952576236</v>
      </c>
      <c r="BD465" s="340">
        <f t="shared" si="311"/>
        <v>2.5243306246917046E-3</v>
      </c>
      <c r="BE465" s="340">
        <f t="shared" si="311"/>
        <v>2.2227526272962224</v>
      </c>
      <c r="BF465" s="340">
        <f t="shared" si="311"/>
        <v>2.3092241498481082E-2</v>
      </c>
      <c r="BG465" s="340">
        <f t="shared" si="311"/>
        <v>2.3547168506792924E-2</v>
      </c>
      <c r="BH465" s="340">
        <f t="shared" si="311"/>
        <v>2.6654177049786383E-6</v>
      </c>
      <c r="BI465" s="340">
        <f t="shared" si="311"/>
        <v>5.4875565004516964E-2</v>
      </c>
      <c r="BJ465" s="340">
        <f t="shared" si="311"/>
        <v>87.680644092344806</v>
      </c>
      <c r="BK465" s="340">
        <f t="shared" si="311"/>
        <v>0.32715359483739481</v>
      </c>
    </row>
    <row r="466" spans="43:63" x14ac:dyDescent="0.2">
      <c r="AQ466" s="345" t="str">
        <f t="shared" ref="AQ466:AQ475" si="312">AQ452</f>
        <v>Anode active material</v>
      </c>
      <c r="AR466" s="340">
        <f t="shared" ref="AR466:BK466" si="313">SUMPRODUCT($AD$180:$AD$201,AR$180:AR$201)/$AQ$464</f>
        <v>4.1618389616125393</v>
      </c>
      <c r="AS466" s="340">
        <f t="shared" si="313"/>
        <v>98.215186033759181</v>
      </c>
      <c r="AT466" s="340">
        <f t="shared" si="313"/>
        <v>2.9048107994624307E-2</v>
      </c>
      <c r="AU466" s="340">
        <f t="shared" si="313"/>
        <v>1.8355177340395299</v>
      </c>
      <c r="AV466" s="340">
        <f t="shared" si="313"/>
        <v>0.11320152349934232</v>
      </c>
      <c r="AW466" s="340">
        <f t="shared" si="313"/>
        <v>1.0097259797332172E-3</v>
      </c>
      <c r="AX466" s="340">
        <f t="shared" si="313"/>
        <v>4.2606064630251703</v>
      </c>
      <c r="AY466" s="340">
        <f t="shared" si="313"/>
        <v>0.15793198160313707</v>
      </c>
      <c r="AZ466" s="340">
        <f t="shared" si="313"/>
        <v>2.4637068176645962</v>
      </c>
      <c r="BA466" s="340">
        <f t="shared" si="313"/>
        <v>0.45820514855101047</v>
      </c>
      <c r="BB466" s="340">
        <f t="shared" si="313"/>
        <v>2.1866106654503354E-2</v>
      </c>
      <c r="BC466" s="340">
        <f t="shared" si="313"/>
        <v>0.14963865951117108</v>
      </c>
      <c r="BD466" s="340">
        <f t="shared" si="313"/>
        <v>7.464865743742707E-5</v>
      </c>
      <c r="BE466" s="340">
        <f t="shared" si="313"/>
        <v>5.8173551937941836E-3</v>
      </c>
      <c r="BF466" s="340">
        <f t="shared" si="313"/>
        <v>1.9200319015278824E-2</v>
      </c>
      <c r="BG466" s="340">
        <f t="shared" si="313"/>
        <v>1.9632327696434509E-2</v>
      </c>
      <c r="BH466" s="340">
        <f t="shared" si="313"/>
        <v>1.6484385705455482E-6</v>
      </c>
      <c r="BI466" s="340">
        <f t="shared" si="313"/>
        <v>8.4234513461330471E-2</v>
      </c>
      <c r="BJ466" s="340">
        <f t="shared" si="313"/>
        <v>6.8008271590203906</v>
      </c>
      <c r="BK466" s="340">
        <f t="shared" si="313"/>
        <v>1.1917559942209383E-2</v>
      </c>
    </row>
    <row r="467" spans="43:63" x14ac:dyDescent="0.2">
      <c r="AQ467" s="345" t="str">
        <f t="shared" si="312"/>
        <v>Electrolyte</v>
      </c>
      <c r="AR467" s="340">
        <f t="shared" ref="AR467:BK467" si="314">SUMPRODUCT($AD$236:$AD$313,AR$236:AR$313)/$AQ$464</f>
        <v>3.6574591974640742</v>
      </c>
      <c r="AS467" s="340">
        <f t="shared" si="314"/>
        <v>61.161420696656478</v>
      </c>
      <c r="AT467" s="340">
        <f t="shared" si="314"/>
        <v>7.9239309027654675E-3</v>
      </c>
      <c r="AU467" s="340">
        <f t="shared" si="314"/>
        <v>1.1069232968485614</v>
      </c>
      <c r="AV467" s="340">
        <f t="shared" si="314"/>
        <v>0.46150819415161715</v>
      </c>
      <c r="AW467" s="340">
        <f t="shared" si="314"/>
        <v>1.3455054632101472E-3</v>
      </c>
      <c r="AX467" s="340">
        <f t="shared" si="314"/>
        <v>3.7268773489398859</v>
      </c>
      <c r="AY467" s="340">
        <f t="shared" si="314"/>
        <v>0.24491498457329991</v>
      </c>
      <c r="AZ467" s="340">
        <f t="shared" si="314"/>
        <v>8.8874342757962701</v>
      </c>
      <c r="BA467" s="340">
        <f t="shared" si="314"/>
        <v>0.27458010856588838</v>
      </c>
      <c r="BB467" s="340">
        <f t="shared" si="314"/>
        <v>6.3046144351716266E-2</v>
      </c>
      <c r="BC467" s="340">
        <f t="shared" si="314"/>
        <v>0.60413342521363778</v>
      </c>
      <c r="BD467" s="340">
        <f t="shared" si="314"/>
        <v>5.7260767955960145E-4</v>
      </c>
      <c r="BE467" s="340">
        <f t="shared" si="314"/>
        <v>8.0349907715239768E-2</v>
      </c>
      <c r="BF467" s="340">
        <f t="shared" si="314"/>
        <v>8.1190978147072726E-3</v>
      </c>
      <c r="BG467" s="340">
        <f t="shared" si="314"/>
        <v>8.3747546888965265E-3</v>
      </c>
      <c r="BH467" s="340">
        <f t="shared" si="314"/>
        <v>1.2883403547892827E-6</v>
      </c>
      <c r="BI467" s="340">
        <f t="shared" si="314"/>
        <v>2.0510925573465792E-2</v>
      </c>
      <c r="BJ467" s="340">
        <f t="shared" si="314"/>
        <v>49.819604965647443</v>
      </c>
      <c r="BK467" s="340">
        <f t="shared" si="314"/>
        <v>5.1390675296832146E-2</v>
      </c>
    </row>
    <row r="468" spans="43:63" x14ac:dyDescent="0.2">
      <c r="AQ468" s="345" t="str">
        <f t="shared" si="312"/>
        <v>Separator</v>
      </c>
      <c r="AR468" s="340">
        <f t="shared" ref="AR468:BK468" si="315">SUMPRODUCT($AD$314:$AD$316,AR$314:AR$316)/$AQ$464</f>
        <v>0.15986262050873121</v>
      </c>
      <c r="AS468" s="340">
        <f t="shared" si="315"/>
        <v>5.027455325189166</v>
      </c>
      <c r="AT468" s="340">
        <f t="shared" si="315"/>
        <v>2.0231396440882306E-4</v>
      </c>
      <c r="AU468" s="340">
        <f t="shared" si="315"/>
        <v>9.9240867051619344E-2</v>
      </c>
      <c r="AV468" s="340">
        <f t="shared" si="315"/>
        <v>3.9974139497548911E-3</v>
      </c>
      <c r="AW468" s="340">
        <f t="shared" si="315"/>
        <v>3.7498499686530576E-5</v>
      </c>
      <c r="AX468" s="340">
        <f t="shared" si="315"/>
        <v>0.16415757446232715</v>
      </c>
      <c r="AY468" s="340">
        <f t="shared" si="315"/>
        <v>6.3579961391570464E-3</v>
      </c>
      <c r="AZ468" s="340">
        <f t="shared" si="315"/>
        <v>9.2377183278104874E-2</v>
      </c>
      <c r="BA468" s="340">
        <f t="shared" si="315"/>
        <v>1.0811948338793403E-2</v>
      </c>
      <c r="BB468" s="340">
        <f t="shared" si="315"/>
        <v>3.3998731000474177E-3</v>
      </c>
      <c r="BC468" s="340">
        <f t="shared" si="315"/>
        <v>5.3134737388179989E-3</v>
      </c>
      <c r="BD468" s="340">
        <f t="shared" si="315"/>
        <v>3.7185482074600843E-6</v>
      </c>
      <c r="BE468" s="340">
        <f t="shared" si="315"/>
        <v>3.5824356655400348E-4</v>
      </c>
      <c r="BF468" s="340">
        <f t="shared" si="315"/>
        <v>3.2577544017713128E-4</v>
      </c>
      <c r="BG468" s="340">
        <f t="shared" si="315"/>
        <v>3.4753937901047633E-4</v>
      </c>
      <c r="BH468" s="340">
        <f t="shared" si="315"/>
        <v>3.7610119920065073E-8</v>
      </c>
      <c r="BI468" s="340">
        <f t="shared" si="315"/>
        <v>4.3499468983934815E-4</v>
      </c>
      <c r="BJ468" s="340">
        <f t="shared" si="315"/>
        <v>0.30037409348371624</v>
      </c>
      <c r="BK468" s="340">
        <f t="shared" si="315"/>
        <v>1.7251181468183664E-3</v>
      </c>
    </row>
    <row r="469" spans="43:63" x14ac:dyDescent="0.2">
      <c r="AQ469" s="345" t="str">
        <f t="shared" si="312"/>
        <v>BMS</v>
      </c>
      <c r="AR469" s="340">
        <f t="shared" ref="AR469:BK469" si="316">SUMPRODUCT($AD$357:$AD$361,AR$357:AR$361)/$AQ$464</f>
        <v>15.053233170807397</v>
      </c>
      <c r="AS469" s="340">
        <f t="shared" si="316"/>
        <v>252.16406768082351</v>
      </c>
      <c r="AT469" s="340">
        <f t="shared" si="316"/>
        <v>3.9683580826103668E-2</v>
      </c>
      <c r="AU469" s="340">
        <f t="shared" si="316"/>
        <v>4.06507545430369</v>
      </c>
      <c r="AV469" s="340">
        <f t="shared" si="316"/>
        <v>14.425634014231298</v>
      </c>
      <c r="AW469" s="340">
        <f t="shared" si="316"/>
        <v>2.746313972417674E-2</v>
      </c>
      <c r="AX469" s="340">
        <f t="shared" si="316"/>
        <v>15.314503359640426</v>
      </c>
      <c r="AY469" s="340">
        <f t="shared" si="316"/>
        <v>1.7564503747256945</v>
      </c>
      <c r="AZ469" s="340">
        <f t="shared" si="316"/>
        <v>223.11436111286426</v>
      </c>
      <c r="BA469" s="340">
        <f t="shared" si="316"/>
        <v>1.9442295952162165</v>
      </c>
      <c r="BB469" s="340">
        <f t="shared" si="316"/>
        <v>0.25445244686080809</v>
      </c>
      <c r="BC469" s="340">
        <f t="shared" si="316"/>
        <v>18.945740982070102</v>
      </c>
      <c r="BD469" s="340">
        <f t="shared" si="316"/>
        <v>9.2323394836716537E-4</v>
      </c>
      <c r="BE469" s="340">
        <f t="shared" si="316"/>
        <v>0.7427246980346569</v>
      </c>
      <c r="BF469" s="340">
        <f t="shared" si="316"/>
        <v>5.0896424758235942E-2</v>
      </c>
      <c r="BG469" s="340">
        <f t="shared" si="316"/>
        <v>5.1698120213538333E-2</v>
      </c>
      <c r="BH469" s="340">
        <f t="shared" si="316"/>
        <v>9.2871654482646578E-6</v>
      </c>
      <c r="BI469" s="340">
        <f t="shared" si="316"/>
        <v>7.9300210399494447E-2</v>
      </c>
      <c r="BJ469" s="340">
        <f t="shared" si="316"/>
        <v>248.72105289885999</v>
      </c>
      <c r="BK469" s="340">
        <f t="shared" si="316"/>
        <v>0.16986663718499034</v>
      </c>
    </row>
    <row r="470" spans="43:63" x14ac:dyDescent="0.2">
      <c r="AQ470" s="345" t="str">
        <f t="shared" si="312"/>
        <v>Al</v>
      </c>
      <c r="AR470" s="346">
        <f t="shared" ref="AR470:BK470" si="317">(SUMPRODUCT($AD$160:$AD$169,AR$160:AR$169)+SUMPRODUCT($AD$317:$AD$318,AR$317:AR$318)+SUMPRODUCT($AD$321:$AD$322,AR$321:AR$322)+SUMPRODUCT($AD$340:$AD$343,AR$340:AR$343)+SUMPRODUCT($AD$348:$AD$351,AR$348:AR$351))/$AQ$464</f>
        <v>7.5135878962518854</v>
      </c>
      <c r="AS470" s="340">
        <f t="shared" si="317"/>
        <v>86.258169539000363</v>
      </c>
      <c r="AT470" s="340">
        <f t="shared" si="317"/>
        <v>1.8130203120442803E-2</v>
      </c>
      <c r="AU470" s="340">
        <f t="shared" si="317"/>
        <v>1.6549969857470979</v>
      </c>
      <c r="AV470" s="340">
        <f t="shared" si="317"/>
        <v>1.6107789708745779</v>
      </c>
      <c r="AW470" s="340">
        <f t="shared" si="317"/>
        <v>2.7814606459076832E-3</v>
      </c>
      <c r="AX470" s="340">
        <f t="shared" si="317"/>
        <v>7.6669443736769081</v>
      </c>
      <c r="AY470" s="340">
        <f t="shared" si="317"/>
        <v>1.4451625847591005</v>
      </c>
      <c r="AZ470" s="340">
        <f t="shared" si="317"/>
        <v>8.6907337255393884</v>
      </c>
      <c r="BA470" s="340">
        <f t="shared" si="317"/>
        <v>0.15552216200070884</v>
      </c>
      <c r="BB470" s="340">
        <f t="shared" si="317"/>
        <v>2.8587390394782548E-2</v>
      </c>
      <c r="BC470" s="340">
        <f t="shared" si="317"/>
        <v>1.967772568597578</v>
      </c>
      <c r="BD470" s="340">
        <f t="shared" si="317"/>
        <v>1.9018316209861542E-4</v>
      </c>
      <c r="BE470" s="340">
        <f t="shared" si="317"/>
        <v>8.863207565173889E-2</v>
      </c>
      <c r="BF470" s="340">
        <f t="shared" si="317"/>
        <v>1.9419468144020739E-2</v>
      </c>
      <c r="BG470" s="340">
        <f t="shared" si="317"/>
        <v>1.9578270156579366E-2</v>
      </c>
      <c r="BH470" s="340">
        <f t="shared" si="317"/>
        <v>1.8102053687013607E-6</v>
      </c>
      <c r="BI470" s="340">
        <f t="shared" si="317"/>
        <v>3.4176823766198475E-2</v>
      </c>
      <c r="BJ470" s="340">
        <f t="shared" si="317"/>
        <v>15.163299395017038</v>
      </c>
      <c r="BK470" s="340">
        <f t="shared" si="317"/>
        <v>4.2607019835029201E-2</v>
      </c>
    </row>
    <row r="471" spans="43:63" x14ac:dyDescent="0.2">
      <c r="AQ471" s="345" t="str">
        <f t="shared" si="312"/>
        <v>Cu</v>
      </c>
      <c r="AR471" s="340">
        <f t="shared" ref="AR471:BK471" si="318">(SUMPRODUCT($AD$216:$AD$225,AR$216:AR$225)+SUMPRODUCT($AD$319:$AD$320,AR$319:AR$320)+SUMPRODUCT($AD$344:$AD$347,AR$344:AR$347)+SUMPRODUCT($AD$355:$AD$356,AR$355:AR$356)+SUMPRODUCT($AD$364:$AD$365,AR$364:AR$365))/$AQ$464</f>
        <v>2.8480668318016629</v>
      </c>
      <c r="AS471" s="340">
        <f t="shared" si="318"/>
        <v>47.362133373538072</v>
      </c>
      <c r="AT471" s="340">
        <f t="shared" si="318"/>
        <v>2.0147920263325216E-2</v>
      </c>
      <c r="AU471" s="340">
        <f t="shared" si="318"/>
        <v>0.70900655319384376</v>
      </c>
      <c r="AV471" s="340">
        <f t="shared" si="318"/>
        <v>16.084447228744093</v>
      </c>
      <c r="AW471" s="340">
        <f t="shared" si="318"/>
        <v>1.9119674965314699E-2</v>
      </c>
      <c r="AX471" s="340">
        <f t="shared" si="318"/>
        <v>2.9048594709844742</v>
      </c>
      <c r="AY471" s="340">
        <f t="shared" si="318"/>
        <v>1.5770393200439439</v>
      </c>
      <c r="AZ471" s="340">
        <f t="shared" si="318"/>
        <v>203.90923211035121</v>
      </c>
      <c r="BA471" s="340">
        <f t="shared" si="318"/>
        <v>0.28507272771368225</v>
      </c>
      <c r="BB471" s="340">
        <f t="shared" si="318"/>
        <v>-0.29928121189192392</v>
      </c>
      <c r="BC471" s="340">
        <f t="shared" si="318"/>
        <v>20.10068486407782</v>
      </c>
      <c r="BD471" s="340">
        <f t="shared" si="318"/>
        <v>3.1714171693189965E-4</v>
      </c>
      <c r="BE471" s="340">
        <f t="shared" si="318"/>
        <v>0.71831962850377362</v>
      </c>
      <c r="BF471" s="340">
        <f t="shared" si="318"/>
        <v>2.7670044778293164E-2</v>
      </c>
      <c r="BG471" s="340">
        <f t="shared" si="318"/>
        <v>2.8185422698207389E-2</v>
      </c>
      <c r="BH471" s="340">
        <f t="shared" si="318"/>
        <v>3.6155791808133117E-6</v>
      </c>
      <c r="BI471" s="340">
        <f t="shared" si="318"/>
        <v>5.1298065389701386E-2</v>
      </c>
      <c r="BJ471" s="340">
        <f t="shared" si="318"/>
        <v>366.83996573459382</v>
      </c>
      <c r="BK471" s="340">
        <f t="shared" si="318"/>
        <v>8.9311171482173643E-2</v>
      </c>
    </row>
    <row r="472" spans="43:63" x14ac:dyDescent="0.2">
      <c r="AQ472" s="345" t="str">
        <f t="shared" si="312"/>
        <v>Steel</v>
      </c>
      <c r="AR472" s="340">
        <f t="shared" ref="AR472:BK472" si="319">SUMPRODUCT($AD$353:$AD$354,AR$353:AR$354)/$AQ$464</f>
        <v>0</v>
      </c>
      <c r="AS472" s="340">
        <f t="shared" si="319"/>
        <v>0</v>
      </c>
      <c r="AT472" s="340">
        <f t="shared" si="319"/>
        <v>0</v>
      </c>
      <c r="AU472" s="340">
        <f t="shared" si="319"/>
        <v>0</v>
      </c>
      <c r="AV472" s="340">
        <f t="shared" si="319"/>
        <v>0</v>
      </c>
      <c r="AW472" s="340">
        <f t="shared" si="319"/>
        <v>0</v>
      </c>
      <c r="AX472" s="340">
        <f t="shared" si="319"/>
        <v>0</v>
      </c>
      <c r="AY472" s="340">
        <f t="shared" si="319"/>
        <v>0</v>
      </c>
      <c r="AZ472" s="340">
        <f t="shared" si="319"/>
        <v>0</v>
      </c>
      <c r="BA472" s="340">
        <f t="shared" si="319"/>
        <v>0</v>
      </c>
      <c r="BB472" s="340">
        <f t="shared" si="319"/>
        <v>0</v>
      </c>
      <c r="BC472" s="340">
        <f t="shared" si="319"/>
        <v>0</v>
      </c>
      <c r="BD472" s="340">
        <f t="shared" si="319"/>
        <v>0</v>
      </c>
      <c r="BE472" s="340">
        <f t="shared" si="319"/>
        <v>0</v>
      </c>
      <c r="BF472" s="340">
        <f t="shared" si="319"/>
        <v>0</v>
      </c>
      <c r="BG472" s="340">
        <f t="shared" si="319"/>
        <v>0</v>
      </c>
      <c r="BH472" s="340">
        <f t="shared" si="319"/>
        <v>0</v>
      </c>
      <c r="BI472" s="340">
        <f t="shared" si="319"/>
        <v>0</v>
      </c>
      <c r="BJ472" s="340">
        <f t="shared" si="319"/>
        <v>0</v>
      </c>
      <c r="BK472" s="340">
        <f t="shared" si="319"/>
        <v>0</v>
      </c>
    </row>
    <row r="473" spans="43:63" x14ac:dyDescent="0.2">
      <c r="AQ473" s="345" t="str">
        <f t="shared" si="312"/>
        <v>Others (Additives, Plastics, binders, solvents, and coolants)</v>
      </c>
      <c r="AR473" s="340">
        <f t="shared" ref="AR473:BK473" si="320">(SUMPRODUCT($AD$71:$AD$100,AR$71:AR$100)+SUMPRODUCT($AD$145:$AD$159,AR$145:AR$159)+SUMPRODUCT($AD$202:$AD$215,AR$202:AR$215)+SUMPRODUCT($AD$323:$AD$325,AR$323:AR$325)+$AD$352*AR$352+SUMPRODUCT($AD$362:$AD$363,AR$362:AR$363))/$AQ$464</f>
        <v>1.2282213649630236</v>
      </c>
      <c r="AS473" s="340">
        <f t="shared" si="320"/>
        <v>21.013617319880971</v>
      </c>
      <c r="AT473" s="340">
        <f t="shared" si="320"/>
        <v>1.5977268406838765E-3</v>
      </c>
      <c r="AU473" s="340">
        <f t="shared" si="320"/>
        <v>0.37996927266256658</v>
      </c>
      <c r="AV473" s="340">
        <f t="shared" si="320"/>
        <v>4.8331808835187666E-2</v>
      </c>
      <c r="AW473" s="340">
        <f t="shared" si="320"/>
        <v>2.6382036959637207E-4</v>
      </c>
      <c r="AX473" s="340">
        <f t="shared" si="320"/>
        <v>1.3045726758004232</v>
      </c>
      <c r="AY473" s="340">
        <f t="shared" si="320"/>
        <v>4.5750539774691408E-2</v>
      </c>
      <c r="AZ473" s="340">
        <f t="shared" si="320"/>
        <v>1.0038150098412388</v>
      </c>
      <c r="BA473" s="340">
        <f t="shared" si="320"/>
        <v>0.11066958493982942</v>
      </c>
      <c r="BB473" s="340">
        <f t="shared" si="320"/>
        <v>1.109685619175055E-2</v>
      </c>
      <c r="BC473" s="340">
        <f t="shared" si="320"/>
        <v>6.3622237732285092E-2</v>
      </c>
      <c r="BD473" s="340">
        <f t="shared" si="320"/>
        <v>2.6377169639883268E-5</v>
      </c>
      <c r="BE473" s="340">
        <f t="shared" si="320"/>
        <v>3.3055998610921696E-3</v>
      </c>
      <c r="BF473" s="340">
        <f t="shared" si="320"/>
        <v>1.8592770842540932E-3</v>
      </c>
      <c r="BG473" s="340">
        <f t="shared" si="320"/>
        <v>1.9188558638779016E-3</v>
      </c>
      <c r="BH473" s="340">
        <f t="shared" si="320"/>
        <v>5.072497719958378E-7</v>
      </c>
      <c r="BI473" s="340">
        <f t="shared" si="320"/>
        <v>3.6374008613430401E-3</v>
      </c>
      <c r="BJ473" s="340">
        <f t="shared" si="320"/>
        <v>4.3262165951098961</v>
      </c>
      <c r="BK473" s="340">
        <f t="shared" si="320"/>
        <v>1.9300493503176652E-2</v>
      </c>
    </row>
    <row r="474" spans="43:63" x14ac:dyDescent="0.2">
      <c r="AQ474" s="345" t="str">
        <f t="shared" si="312"/>
        <v>Assembly</v>
      </c>
      <c r="AR474" s="340">
        <f t="shared" ref="AR474:BK474" si="321">(SUMPRODUCT($AD$170:$AD$179,AR$170:AR$179)+SUMPRODUCT($AD$226:$AD$235,AR$226:AR$235)+SUMPRODUCT($AD$326:$AD$339,AR$326:AR$339)+SUMPRODUCT($AD$366:$AD$373,AR$366:AR$373))/$AQ$464</f>
        <v>1.5339384634730084</v>
      </c>
      <c r="AS474" s="340">
        <f t="shared" si="321"/>
        <v>31.271453348117724</v>
      </c>
      <c r="AT474" s="340">
        <f t="shared" si="321"/>
        <v>1.8550703415901753E-3</v>
      </c>
      <c r="AU474" s="340">
        <f t="shared" si="321"/>
        <v>0.4863741005102189</v>
      </c>
      <c r="AV474" s="340">
        <f t="shared" si="321"/>
        <v>3.5262935729781154E-2</v>
      </c>
      <c r="AW474" s="340">
        <f t="shared" si="321"/>
        <v>4.8905323131705387E-4</v>
      </c>
      <c r="AX474" s="340">
        <f t="shared" si="321"/>
        <v>1.5591872317669353</v>
      </c>
      <c r="AY474" s="340">
        <f t="shared" si="321"/>
        <v>5.0253624584727818E-2</v>
      </c>
      <c r="AZ474" s="340">
        <f t="shared" si="321"/>
        <v>0.75018105177918659</v>
      </c>
      <c r="BA474" s="340">
        <f t="shared" si="321"/>
        <v>0.17212044771827797</v>
      </c>
      <c r="BB474" s="340">
        <f t="shared" si="321"/>
        <v>1.0637401826623965E-2</v>
      </c>
      <c r="BC474" s="340">
        <f t="shared" si="321"/>
        <v>4.5633359375900726E-2</v>
      </c>
      <c r="BD474" s="340">
        <f t="shared" si="321"/>
        <v>3.6544507749711323E-5</v>
      </c>
      <c r="BE474" s="340">
        <f t="shared" si="321"/>
        <v>1.3778025088594607E-3</v>
      </c>
      <c r="BF474" s="340">
        <f t="shared" si="321"/>
        <v>1.5905021452417066E-3</v>
      </c>
      <c r="BG474" s="340">
        <f t="shared" si="321"/>
        <v>1.6442995714912496E-3</v>
      </c>
      <c r="BH474" s="340">
        <f t="shared" si="321"/>
        <v>4.7511166473642688E-7</v>
      </c>
      <c r="BI474" s="340">
        <f t="shared" si="321"/>
        <v>2.4009495104455555E-3</v>
      </c>
      <c r="BJ474" s="340">
        <f t="shared" si="321"/>
        <v>0.99853937577546226</v>
      </c>
      <c r="BK474" s="340">
        <f t="shared" si="321"/>
        <v>7.7623150617284744E-3</v>
      </c>
    </row>
    <row r="475" spans="43:63" x14ac:dyDescent="0.2">
      <c r="AQ475" s="345" t="str">
        <f t="shared" si="312"/>
        <v>Transport</v>
      </c>
      <c r="AR475" s="340">
        <f>SUMPRODUCT($AD$374:$AD$376,AR$374:AR$376)/$AQ$464</f>
        <v>13.417624989138618</v>
      </c>
      <c r="AS475" s="340">
        <f t="shared" ref="AS475:BK475" si="322">SUMPRODUCT($AD$374:$AD$376,AS$374:AS$376)/$AQ$464</f>
        <v>190.49481781585649</v>
      </c>
      <c r="AT475" s="340">
        <f t="shared" si="322"/>
        <v>7.8802962370989604E-2</v>
      </c>
      <c r="AU475" s="340">
        <f t="shared" si="322"/>
        <v>4.0917845625520401</v>
      </c>
      <c r="AV475" s="340">
        <f t="shared" si="322"/>
        <v>0.12841764606568901</v>
      </c>
      <c r="AW475" s="340">
        <f t="shared" si="322"/>
        <v>4.7372263386877652E-4</v>
      </c>
      <c r="AX475" s="340">
        <f t="shared" si="322"/>
        <v>13.475608940657198</v>
      </c>
      <c r="AY475" s="340">
        <f t="shared" si="322"/>
        <v>0.54855079755017766</v>
      </c>
      <c r="AZ475" s="340">
        <f t="shared" si="322"/>
        <v>2.9890741262417517</v>
      </c>
      <c r="BA475" s="340">
        <f t="shared" si="322"/>
        <v>0.15480589222460586</v>
      </c>
      <c r="BB475" s="340">
        <f t="shared" si="322"/>
        <v>0.17074926463119344</v>
      </c>
      <c r="BC475" s="340">
        <f t="shared" si="322"/>
        <v>0.21020398727672693</v>
      </c>
      <c r="BD475" s="340">
        <f t="shared" si="322"/>
        <v>7.4617344621206579E-5</v>
      </c>
      <c r="BE475" s="340">
        <f t="shared" si="322"/>
        <v>2.5061880749137139E-2</v>
      </c>
      <c r="BF475" s="340">
        <f t="shared" si="322"/>
        <v>0.25343402497392631</v>
      </c>
      <c r="BG475" s="340">
        <f t="shared" si="322"/>
        <v>0.25537293783535331</v>
      </c>
      <c r="BH475" s="340">
        <f t="shared" si="322"/>
        <v>9.0106058165044349E-6</v>
      </c>
      <c r="BI475" s="340">
        <f t="shared" si="322"/>
        <v>0.24297354236568838</v>
      </c>
      <c r="BJ475" s="340">
        <f t="shared" si="322"/>
        <v>69.832981658468597</v>
      </c>
      <c r="BK475" s="340">
        <f t="shared" si="322"/>
        <v>1.1966776539767812E-2</v>
      </c>
    </row>
    <row r="477" spans="43:63" x14ac:dyDescent="0.2">
      <c r="AR477" s="9" t="s">
        <v>68</v>
      </c>
    </row>
    <row r="478" spans="43:63" x14ac:dyDescent="0.2">
      <c r="AQ478" s="337">
        <v>29.5</v>
      </c>
      <c r="AR478" s="7" t="str">
        <f>AR464</f>
        <v>Carbon footprint</v>
      </c>
      <c r="AS478" s="7" t="str">
        <f t="shared" ref="AS478:BK478" si="323">AS464</f>
        <v>CED</v>
      </c>
      <c r="AT478" s="7" t="str">
        <f t="shared" si="323"/>
        <v>Fine particulate matter formation</v>
      </c>
      <c r="AU478" s="7" t="str">
        <f t="shared" si="323"/>
        <v>Fossil resource scarcity</v>
      </c>
      <c r="AV478" s="7" t="str">
        <f t="shared" si="323"/>
        <v>Freshwater ecotoxicity</v>
      </c>
      <c r="AW478" s="7" t="str">
        <f t="shared" si="323"/>
        <v>Freshwater eutrophication</v>
      </c>
      <c r="AX478" s="7" t="str">
        <f t="shared" si="323"/>
        <v>Global warming</v>
      </c>
      <c r="AY478" s="7" t="str">
        <f t="shared" si="323"/>
        <v>Human carcinogenic toxicity</v>
      </c>
      <c r="AZ478" s="7" t="str">
        <f t="shared" si="323"/>
        <v>Human non-carcinogenic toxicity</v>
      </c>
      <c r="BA478" s="7" t="str">
        <f t="shared" si="323"/>
        <v>Ionizing radiation</v>
      </c>
      <c r="BB478" s="7" t="str">
        <f t="shared" si="323"/>
        <v>Land use</v>
      </c>
      <c r="BC478" s="7" t="str">
        <f t="shared" si="323"/>
        <v>Marine ecotoxicity</v>
      </c>
      <c r="BD478" s="7" t="str">
        <f t="shared" si="323"/>
        <v>Marine eutrophication</v>
      </c>
      <c r="BE478" s="7" t="str">
        <f t="shared" si="323"/>
        <v>Mineral resource scarcity</v>
      </c>
      <c r="BF478" s="7" t="str">
        <f t="shared" si="323"/>
        <v>Ozone formation, Human health</v>
      </c>
      <c r="BG478" s="7" t="str">
        <f t="shared" si="323"/>
        <v>Ozone formation, Terrestrial ecosystems</v>
      </c>
      <c r="BH478" s="7" t="str">
        <f t="shared" si="323"/>
        <v>Stratospheric ozone depletion</v>
      </c>
      <c r="BI478" s="7" t="str">
        <f t="shared" si="323"/>
        <v>Terrestrial acidification</v>
      </c>
      <c r="BJ478" s="7" t="str">
        <f t="shared" si="323"/>
        <v>Terrestrial ecotoxicity</v>
      </c>
      <c r="BK478" s="7" t="str">
        <f t="shared" si="323"/>
        <v>Water consumption</v>
      </c>
    </row>
    <row r="479" spans="43:63" x14ac:dyDescent="0.2">
      <c r="AQ479" s="345" t="str">
        <f>AQ465</f>
        <v>Cathode active material</v>
      </c>
      <c r="AR479" s="340">
        <f t="shared" ref="AR479:BK479" si="324">(SUMPRODUCT($AE$101:$AE$144,AR$101:AR$144)+SUMPRODUCT($AE$11:$AE$70,AR$11:AR$70))/$AQ$478</f>
        <v>29.807632891338447</v>
      </c>
      <c r="AS479" s="340">
        <f t="shared" si="324"/>
        <v>422.62108639267927</v>
      </c>
      <c r="AT479" s="340">
        <f t="shared" si="324"/>
        <v>0.28708299370803975</v>
      </c>
      <c r="AU479" s="340">
        <f t="shared" si="324"/>
        <v>7.9323506077417409</v>
      </c>
      <c r="AV479" s="340">
        <f t="shared" si="324"/>
        <v>16.047122025627829</v>
      </c>
      <c r="AW479" s="340">
        <f t="shared" si="324"/>
        <v>2.7760639826073342E-2</v>
      </c>
      <c r="AX479" s="340">
        <f t="shared" si="324"/>
        <v>30.304602123257325</v>
      </c>
      <c r="AY479" s="340">
        <f t="shared" si="324"/>
        <v>4.5860320920879838</v>
      </c>
      <c r="AZ479" s="340">
        <f t="shared" si="324"/>
        <v>189.44115219395374</v>
      </c>
      <c r="BA479" s="340">
        <f t="shared" si="324"/>
        <v>1.6361042300497106</v>
      </c>
      <c r="BB479" s="340">
        <f t="shared" si="324"/>
        <v>0.48846295130851131</v>
      </c>
      <c r="BC479" s="340">
        <f t="shared" si="324"/>
        <v>22.296823174575145</v>
      </c>
      <c r="BD479" s="340">
        <f t="shared" si="324"/>
        <v>3.3501485209389173E-3</v>
      </c>
      <c r="BE479" s="340">
        <f t="shared" si="324"/>
        <v>3.2609601504565435</v>
      </c>
      <c r="BF479" s="340">
        <f t="shared" si="324"/>
        <v>0.11177713033206467</v>
      </c>
      <c r="BG479" s="340">
        <f t="shared" si="324"/>
        <v>0.11361047496476277</v>
      </c>
      <c r="BH479" s="340">
        <f t="shared" si="324"/>
        <v>9.9414324447587338E-6</v>
      </c>
      <c r="BI479" s="340">
        <f t="shared" si="324"/>
        <v>0.95657536765210704</v>
      </c>
      <c r="BJ479" s="340">
        <f t="shared" si="324"/>
        <v>4825.295748455078</v>
      </c>
      <c r="BK479" s="340">
        <f t="shared" si="324"/>
        <v>0.23021546221924316</v>
      </c>
    </row>
    <row r="480" spans="43:63" x14ac:dyDescent="0.2">
      <c r="AQ480" s="345" t="str">
        <f t="shared" ref="AQ480:AQ489" si="325">AQ466</f>
        <v>Anode active material</v>
      </c>
      <c r="AR480" s="340">
        <f t="shared" ref="AR480:BK480" si="326">SUMPRODUCT($AE$180:$AE$201,AR$180:AR$201)/$AQ$478</f>
        <v>3.6901695690840528</v>
      </c>
      <c r="AS480" s="340">
        <f t="shared" si="326"/>
        <v>87.084265889826852</v>
      </c>
      <c r="AT480" s="340">
        <f t="shared" si="326"/>
        <v>2.5756028801195426E-2</v>
      </c>
      <c r="AU480" s="340">
        <f t="shared" si="326"/>
        <v>1.6274949002453447</v>
      </c>
      <c r="AV480" s="340">
        <f t="shared" si="326"/>
        <v>0.1003721722642945</v>
      </c>
      <c r="AW480" s="340">
        <f t="shared" si="326"/>
        <v>8.9529174912654627E-4</v>
      </c>
      <c r="AX480" s="340">
        <f t="shared" si="326"/>
        <v>3.7777435553649008</v>
      </c>
      <c r="AY480" s="340">
        <f t="shared" si="326"/>
        <v>0.14003323960214692</v>
      </c>
      <c r="AZ480" s="340">
        <f t="shared" si="326"/>
        <v>2.1844900798776288</v>
      </c>
      <c r="BA480" s="340">
        <f t="shared" si="326"/>
        <v>0.4062758581426324</v>
      </c>
      <c r="BB480" s="340">
        <f t="shared" si="326"/>
        <v>1.9387977794203433E-2</v>
      </c>
      <c r="BC480" s="340">
        <f t="shared" si="326"/>
        <v>0.13267981600919565</v>
      </c>
      <c r="BD480" s="340">
        <f t="shared" si="326"/>
        <v>6.6188578315832204E-5</v>
      </c>
      <c r="BE480" s="340">
        <f t="shared" si="326"/>
        <v>5.1580628915960701E-3</v>
      </c>
      <c r="BF480" s="340">
        <f t="shared" si="326"/>
        <v>1.7024309109604625E-2</v>
      </c>
      <c r="BG480" s="340">
        <f t="shared" si="326"/>
        <v>1.7407357397509347E-2</v>
      </c>
      <c r="BH480" s="340">
        <f t="shared" si="326"/>
        <v>1.46161778618524E-6</v>
      </c>
      <c r="BI480" s="340">
        <f t="shared" si="326"/>
        <v>7.4688050428833822E-2</v>
      </c>
      <c r="BJ480" s="340">
        <f t="shared" si="326"/>
        <v>6.0300760453003361</v>
      </c>
      <c r="BK480" s="340">
        <f t="shared" si="326"/>
        <v>1.0566919441649085E-2</v>
      </c>
    </row>
    <row r="481" spans="43:63" x14ac:dyDescent="0.2">
      <c r="AQ481" s="345" t="str">
        <f t="shared" si="325"/>
        <v>Electrolyte</v>
      </c>
      <c r="AR481" s="340">
        <f t="shared" ref="AR481:BK481" si="327">SUMPRODUCT($AE$236:$AE$313,AR$236:AR$313)/$AQ$478</f>
        <v>2.0423619216496807</v>
      </c>
      <c r="AS481" s="340">
        <f t="shared" si="327"/>
        <v>34.153151125091895</v>
      </c>
      <c r="AT481" s="340">
        <f t="shared" si="327"/>
        <v>4.4248025396461934E-3</v>
      </c>
      <c r="AU481" s="340">
        <f t="shared" si="327"/>
        <v>0.61811707789875725</v>
      </c>
      <c r="AV481" s="340">
        <f t="shared" si="327"/>
        <v>0.25771080725059242</v>
      </c>
      <c r="AW481" s="340">
        <f t="shared" si="327"/>
        <v>7.5134375397471862E-4</v>
      </c>
      <c r="AX481" s="340">
        <f t="shared" si="327"/>
        <v>2.0811257141053305</v>
      </c>
      <c r="AY481" s="340">
        <f t="shared" si="327"/>
        <v>0.13676298532072412</v>
      </c>
      <c r="AZ481" s="340">
        <f t="shared" si="327"/>
        <v>4.9628324927413772</v>
      </c>
      <c r="BA481" s="340">
        <f t="shared" si="327"/>
        <v>0.15332828827351921</v>
      </c>
      <c r="BB481" s="340">
        <f t="shared" si="327"/>
        <v>3.5205599728919248E-2</v>
      </c>
      <c r="BC481" s="340">
        <f t="shared" si="327"/>
        <v>0.33735416764392984</v>
      </c>
      <c r="BD481" s="340">
        <f t="shared" si="327"/>
        <v>3.1974987488242495E-4</v>
      </c>
      <c r="BE481" s="340">
        <f t="shared" si="327"/>
        <v>4.4868194849433718E-2</v>
      </c>
      <c r="BF481" s="340">
        <f t="shared" si="327"/>
        <v>4.533785701944292E-3</v>
      </c>
      <c r="BG481" s="340">
        <f t="shared" si="327"/>
        <v>4.6765470662307749E-3</v>
      </c>
      <c r="BH481" s="340">
        <f t="shared" si="327"/>
        <v>7.1942218373090044E-7</v>
      </c>
      <c r="BI481" s="340">
        <f t="shared" si="327"/>
        <v>1.1453506685209882E-2</v>
      </c>
      <c r="BJ481" s="340">
        <f t="shared" si="327"/>
        <v>27.81976739590603</v>
      </c>
      <c r="BK481" s="340">
        <f t="shared" si="327"/>
        <v>2.8697068835897468E-2</v>
      </c>
    </row>
    <row r="482" spans="43:63" x14ac:dyDescent="0.2">
      <c r="AQ482" s="345" t="str">
        <f t="shared" si="325"/>
        <v>Separator</v>
      </c>
      <c r="AR482" s="340">
        <f t="shared" ref="AR482:BK482" si="328">SUMPRODUCT($AE$314:$AE$316,AR$314:AR$316)/$AQ$478</f>
        <v>0.11441393933242523</v>
      </c>
      <c r="AS482" s="340">
        <f t="shared" si="328"/>
        <v>3.5981580105604176</v>
      </c>
      <c r="AT482" s="340">
        <f t="shared" si="328"/>
        <v>1.4479643569153972E-4</v>
      </c>
      <c r="AU482" s="340">
        <f t="shared" si="328"/>
        <v>7.1026851092567331E-2</v>
      </c>
      <c r="AV482" s="340">
        <f t="shared" si="328"/>
        <v>2.8609557110873631E-3</v>
      </c>
      <c r="AW482" s="340">
        <f t="shared" si="328"/>
        <v>2.6837737643349526E-5</v>
      </c>
      <c r="AX482" s="340">
        <f t="shared" si="328"/>
        <v>0.11748784491159374</v>
      </c>
      <c r="AY482" s="340">
        <f t="shared" si="328"/>
        <v>4.550428250371245E-3</v>
      </c>
      <c r="AZ482" s="340">
        <f t="shared" si="328"/>
        <v>6.6114501374035448E-2</v>
      </c>
      <c r="BA482" s="340">
        <f t="shared" si="328"/>
        <v>7.7381291346494668E-3</v>
      </c>
      <c r="BB482" s="340">
        <f t="shared" si="328"/>
        <v>2.4332947462569845E-3</v>
      </c>
      <c r="BC482" s="340">
        <f t="shared" si="328"/>
        <v>3.8028618576557965E-3</v>
      </c>
      <c r="BD482" s="340">
        <f t="shared" si="328"/>
        <v>2.6613710425808997E-6</v>
      </c>
      <c r="BE482" s="340">
        <f t="shared" si="328"/>
        <v>2.5639550733939557E-4</v>
      </c>
      <c r="BF482" s="340">
        <f t="shared" si="328"/>
        <v>2.3315801611287034E-4</v>
      </c>
      <c r="BG482" s="340">
        <f t="shared" si="328"/>
        <v>2.4873450278241636E-4</v>
      </c>
      <c r="BH482" s="340">
        <f t="shared" si="328"/>
        <v>2.6917624427309698E-8</v>
      </c>
      <c r="BI482" s="340">
        <f t="shared" si="328"/>
        <v>3.1132641198314433E-4</v>
      </c>
      <c r="BJ482" s="340">
        <f t="shared" si="328"/>
        <v>0.21497823068026789</v>
      </c>
      <c r="BK482" s="340">
        <f t="shared" si="328"/>
        <v>1.2346698831986322E-3</v>
      </c>
    </row>
    <row r="483" spans="43:63" x14ac:dyDescent="0.2">
      <c r="AQ483" s="345" t="str">
        <f t="shared" si="325"/>
        <v>BMS</v>
      </c>
      <c r="AR483" s="340">
        <f t="shared" ref="AR483:BK483" si="329">SUMPRODUCT($AE$357:$AE$361,AR$357:AR$361)/$AQ$478</f>
        <v>17.095995594533143</v>
      </c>
      <c r="AS483" s="340">
        <f t="shared" si="329"/>
        <v>286.38337965369419</v>
      </c>
      <c r="AT483" s="340">
        <f t="shared" si="329"/>
        <v>4.5068744719509314E-2</v>
      </c>
      <c r="AU483" s="340">
        <f t="shared" si="329"/>
        <v>4.616716639518657</v>
      </c>
      <c r="AV483" s="340">
        <f t="shared" si="329"/>
        <v>16.383229619661702</v>
      </c>
      <c r="AW483" s="340">
        <f t="shared" si="329"/>
        <v>3.1189958357058456E-2</v>
      </c>
      <c r="AX483" s="340">
        <f t="shared" si="329"/>
        <v>17.392720819379495</v>
      </c>
      <c r="AY483" s="340">
        <f t="shared" si="329"/>
        <v>1.9948052041444577</v>
      </c>
      <c r="AZ483" s="340">
        <f t="shared" si="329"/>
        <v>253.39155325513482</v>
      </c>
      <c r="BA483" s="340">
        <f t="shared" si="329"/>
        <v>2.208066547393726</v>
      </c>
      <c r="BB483" s="340">
        <f t="shared" si="329"/>
        <v>0.28898229776887407</v>
      </c>
      <c r="BC483" s="340">
        <f t="shared" si="329"/>
        <v>21.516726718401319</v>
      </c>
      <c r="BD483" s="340">
        <f t="shared" si="329"/>
        <v>1.0485191676043062E-3</v>
      </c>
      <c r="BE483" s="340">
        <f t="shared" si="329"/>
        <v>0.84351434814520987</v>
      </c>
      <c r="BF483" s="340">
        <f t="shared" si="329"/>
        <v>5.7803200386991625E-2</v>
      </c>
      <c r="BG483" s="340">
        <f t="shared" si="329"/>
        <v>5.8713687975703546E-2</v>
      </c>
      <c r="BH483" s="340">
        <f t="shared" si="329"/>
        <v>1.0547457664918176E-5</v>
      </c>
      <c r="BI483" s="340">
        <f t="shared" si="329"/>
        <v>9.0061452729267272E-2</v>
      </c>
      <c r="BJ483" s="340">
        <f t="shared" si="329"/>
        <v>282.47313891826786</v>
      </c>
      <c r="BK483" s="340">
        <f t="shared" si="329"/>
        <v>0.19291797635902777</v>
      </c>
    </row>
    <row r="484" spans="43:63" x14ac:dyDescent="0.2">
      <c r="AQ484" s="345" t="str">
        <f t="shared" si="325"/>
        <v>Al</v>
      </c>
      <c r="AR484" s="340">
        <f t="shared" ref="AR484:BK484" si="330">(SUMPRODUCT($AE$160:$AE$169,AR$160:AR$169)+SUMPRODUCT($AE$317:$AE$318,AR$317:AR$318)+SUMPRODUCT($AE$321:$AE$322,AR$321:AR$322)+SUMPRODUCT($AE$340:$AE$343,AR$340:AR$343)+SUMPRODUCT($AE$348:$AE$351,AR$348:AR$351))/$AQ$478</f>
        <v>17.754985361330576</v>
      </c>
      <c r="AS484" s="340">
        <f t="shared" si="330"/>
        <v>204.35149335032591</v>
      </c>
      <c r="AT484" s="340">
        <f t="shared" si="330"/>
        <v>3.8164723510498426E-2</v>
      </c>
      <c r="AU484" s="340">
        <f t="shared" si="330"/>
        <v>3.878197212172338</v>
      </c>
      <c r="AV484" s="340">
        <f t="shared" si="330"/>
        <v>3.96427043264831</v>
      </c>
      <c r="AW484" s="340">
        <f t="shared" si="330"/>
        <v>6.1336171605909737E-3</v>
      </c>
      <c r="AX484" s="340">
        <f t="shared" si="330"/>
        <v>18.139101314575573</v>
      </c>
      <c r="AY484" s="340">
        <f t="shared" si="330"/>
        <v>3.5352112067308403</v>
      </c>
      <c r="AZ484" s="340">
        <f t="shared" si="330"/>
        <v>20.348258038023125</v>
      </c>
      <c r="BA484" s="340">
        <f t="shared" si="330"/>
        <v>0.38448991240544622</v>
      </c>
      <c r="BB484" s="340">
        <f t="shared" si="330"/>
        <v>6.4346776558769983E-2</v>
      </c>
      <c r="BC484" s="340">
        <f t="shared" si="330"/>
        <v>4.8392982726743643</v>
      </c>
      <c r="BD484" s="340">
        <f t="shared" si="330"/>
        <v>4.245267711577415E-4</v>
      </c>
      <c r="BE484" s="340">
        <f t="shared" si="330"/>
        <v>0.21966374805937708</v>
      </c>
      <c r="BF484" s="340">
        <f t="shared" si="330"/>
        <v>4.6029567407990718E-2</v>
      </c>
      <c r="BG484" s="340">
        <f t="shared" si="330"/>
        <v>4.6404411917045391E-2</v>
      </c>
      <c r="BH484" s="340">
        <f t="shared" si="330"/>
        <v>4.3354705487279822E-6</v>
      </c>
      <c r="BI484" s="340">
        <f t="shared" si="330"/>
        <v>8.1416563348552629E-2</v>
      </c>
      <c r="BJ484" s="340">
        <f t="shared" si="330"/>
        <v>36.932812865961544</v>
      </c>
      <c r="BK484" s="340">
        <f t="shared" si="330"/>
        <v>0.10760271221863824</v>
      </c>
    </row>
    <row r="485" spans="43:63" x14ac:dyDescent="0.2">
      <c r="AQ485" s="345" t="str">
        <f t="shared" si="325"/>
        <v>Cu</v>
      </c>
      <c r="AR485" s="340">
        <f t="shared" ref="AR485:BK485" si="331">(SUMPRODUCT($AE$216:$AE$225,AR$216:AR$225)+SUMPRODUCT($AE$319:$AE$320,AR$319:AR$320)+SUMPRODUCT($AE$344:$AE$347,AR$344:AR$347)+SUMPRODUCT($AE$355:$AE$356,AR$355:AR$356)+SUMPRODUCT($AE$364:$AE$365,AR$364:AR$365))/$AQ$478</f>
        <v>2.9780069798760831</v>
      </c>
      <c r="AS485" s="340">
        <f t="shared" si="331"/>
        <v>50.498668296604599</v>
      </c>
      <c r="AT485" s="340">
        <f t="shared" si="331"/>
        <v>3.2845494004653794E-2</v>
      </c>
      <c r="AU485" s="340">
        <f t="shared" si="331"/>
        <v>0.75326601095457346</v>
      </c>
      <c r="AV485" s="340">
        <f t="shared" si="331"/>
        <v>17.173815289763901</v>
      </c>
      <c r="AW485" s="340">
        <f t="shared" si="331"/>
        <v>2.047654301667089E-2</v>
      </c>
      <c r="AX485" s="340">
        <f t="shared" si="331"/>
        <v>3.0342340494594806</v>
      </c>
      <c r="AY485" s="340">
        <f t="shared" si="331"/>
        <v>1.7414532148327355</v>
      </c>
      <c r="AZ485" s="340">
        <f t="shared" si="331"/>
        <v>231.53809331345857</v>
      </c>
      <c r="BA485" s="340">
        <f t="shared" si="331"/>
        <v>0.29125761356798996</v>
      </c>
      <c r="BB485" s="340">
        <f t="shared" si="331"/>
        <v>-0.31489328992308491</v>
      </c>
      <c r="BC485" s="340">
        <f t="shared" si="331"/>
        <v>21.654784324716179</v>
      </c>
      <c r="BD485" s="340">
        <f t="shared" si="331"/>
        <v>3.4077373046700746E-4</v>
      </c>
      <c r="BE485" s="340">
        <f t="shared" si="331"/>
        <v>0.76301730360166831</v>
      </c>
      <c r="BF485" s="340">
        <f t="shared" si="331"/>
        <v>2.9212711875266809E-2</v>
      </c>
      <c r="BG485" s="340">
        <f t="shared" si="331"/>
        <v>2.9764113449493697E-2</v>
      </c>
      <c r="BH485" s="340">
        <f t="shared" si="331"/>
        <v>3.8816248030311434E-6</v>
      </c>
      <c r="BI485" s="340">
        <f t="shared" si="331"/>
        <v>9.3252722549576395E-2</v>
      </c>
      <c r="BJ485" s="340">
        <f t="shared" si="331"/>
        <v>838.89704966325507</v>
      </c>
      <c r="BK485" s="340">
        <f t="shared" si="331"/>
        <v>9.6219362005125458E-2</v>
      </c>
    </row>
    <row r="486" spans="43:63" x14ac:dyDescent="0.2">
      <c r="AQ486" s="345" t="str">
        <f t="shared" si="325"/>
        <v>Steel</v>
      </c>
      <c r="AR486" s="340">
        <f t="shared" ref="AR486:BK486" si="332">SUMPRODUCT($AE$353:$AE$354,AR$353:AR$354)/$AQ$478</f>
        <v>7.3653625822609425E-2</v>
      </c>
      <c r="AS486" s="340">
        <f t="shared" si="332"/>
        <v>0.94308051397963</v>
      </c>
      <c r="AT486" s="340">
        <f t="shared" si="332"/>
        <v>1.3087250990945421E-4</v>
      </c>
      <c r="AU486" s="340">
        <f t="shared" si="332"/>
        <v>1.8078763585810034E-2</v>
      </c>
      <c r="AV486" s="340">
        <f t="shared" si="332"/>
        <v>5.6421374838702999E-3</v>
      </c>
      <c r="AW486" s="340">
        <f t="shared" si="332"/>
        <v>3.2274234402819037E-5</v>
      </c>
      <c r="AX486" s="340">
        <f t="shared" si="332"/>
        <v>7.4948470342200049E-2</v>
      </c>
      <c r="AY486" s="340">
        <f t="shared" si="332"/>
        <v>6.1422033392299347E-2</v>
      </c>
      <c r="AZ486" s="340">
        <f t="shared" si="332"/>
        <v>6.4123826698336411E-2</v>
      </c>
      <c r="BA486" s="340">
        <f t="shared" si="332"/>
        <v>2.8225104351945825E-3</v>
      </c>
      <c r="BB486" s="340">
        <f t="shared" si="332"/>
        <v>7.8612411393727186E-4</v>
      </c>
      <c r="BC486" s="340">
        <f t="shared" si="332"/>
        <v>7.7865278827728172E-3</v>
      </c>
      <c r="BD486" s="340">
        <f t="shared" si="332"/>
        <v>2.7948911191139507E-6</v>
      </c>
      <c r="BE486" s="340">
        <f t="shared" si="332"/>
        <v>2.6728193589535491E-3</v>
      </c>
      <c r="BF486" s="340">
        <f t="shared" si="332"/>
        <v>1.8872813905142387E-4</v>
      </c>
      <c r="BG486" s="340">
        <f t="shared" si="332"/>
        <v>2.0310982947497328E-4</v>
      </c>
      <c r="BH486" s="340">
        <f t="shared" si="332"/>
        <v>1.7109741747256621E-8</v>
      </c>
      <c r="BI486" s="340">
        <f t="shared" si="332"/>
        <v>1.9828881346538964E-4</v>
      </c>
      <c r="BJ486" s="340">
        <f t="shared" si="332"/>
        <v>0.24046722584260388</v>
      </c>
      <c r="BK486" s="340">
        <f t="shared" si="332"/>
        <v>9.1536146556703388E-4</v>
      </c>
    </row>
    <row r="487" spans="43:63" x14ac:dyDescent="0.2">
      <c r="AQ487" s="345" t="str">
        <f t="shared" si="325"/>
        <v>Others (Additives, Plastics, binders, solvents, and coolants)</v>
      </c>
      <c r="AR487" s="340">
        <f t="shared" ref="AR487:BK487" si="333">(SUMPRODUCT($AE$71:$AE$100,AR$71:AR$100)+SUMPRODUCT($AE$145:$AE$159,AR$145:AR$159)+SUMPRODUCT($AE$202:$AE$215,AR$202:AR$215)+SUMPRODUCT($AE$323:$AE$325,AR$323:AR$325)+$AE$352*AR$352+SUMPRODUCT($AE$362:$AE$363,AR$362:AR$363))/$AQ$478</f>
        <v>1.9799181750876953</v>
      </c>
      <c r="AS487" s="340">
        <f t="shared" si="333"/>
        <v>37.422860157576352</v>
      </c>
      <c r="AT487" s="340">
        <f t="shared" si="333"/>
        <v>2.6352271573661132E-3</v>
      </c>
      <c r="AU487" s="340">
        <f t="shared" si="333"/>
        <v>0.69289243517253629</v>
      </c>
      <c r="AV487" s="340">
        <f t="shared" si="333"/>
        <v>7.8725464557399275E-2</v>
      </c>
      <c r="AW487" s="340">
        <f t="shared" si="333"/>
        <v>4.3475450902498013E-4</v>
      </c>
      <c r="AX487" s="340">
        <f t="shared" si="333"/>
        <v>2.0901036457774484</v>
      </c>
      <c r="AY487" s="340">
        <f t="shared" si="333"/>
        <v>7.7619184847887615E-2</v>
      </c>
      <c r="AZ487" s="340">
        <f t="shared" si="333"/>
        <v>1.6744742101674621</v>
      </c>
      <c r="BA487" s="340">
        <f t="shared" si="333"/>
        <v>0.16927962090563992</v>
      </c>
      <c r="BB487" s="340">
        <f t="shared" si="333"/>
        <v>1.7979330510609487E-2</v>
      </c>
      <c r="BC487" s="340">
        <f t="shared" si="333"/>
        <v>0.10371180141341625</v>
      </c>
      <c r="BD487" s="340">
        <f t="shared" si="333"/>
        <v>4.1872760615478602E-5</v>
      </c>
      <c r="BE487" s="340">
        <f t="shared" si="333"/>
        <v>5.542835080589407E-3</v>
      </c>
      <c r="BF487" s="340">
        <f t="shared" si="333"/>
        <v>3.2646795126171392E-3</v>
      </c>
      <c r="BG487" s="340">
        <f t="shared" si="333"/>
        <v>3.3803160725383603E-3</v>
      </c>
      <c r="BH487" s="340">
        <f t="shared" si="333"/>
        <v>8.7673288556450646E-7</v>
      </c>
      <c r="BI487" s="340">
        <f t="shared" si="333"/>
        <v>5.9394083715434715E-3</v>
      </c>
      <c r="BJ487" s="340">
        <f t="shared" si="333"/>
        <v>7.132360709794999</v>
      </c>
      <c r="BK487" s="340">
        <f t="shared" si="333"/>
        <v>3.0208195841736098E-2</v>
      </c>
    </row>
    <row r="488" spans="43:63" x14ac:dyDescent="0.2">
      <c r="AQ488" s="345" t="str">
        <f t="shared" si="325"/>
        <v>Assembly</v>
      </c>
      <c r="AR488" s="340">
        <f t="shared" ref="AR488:BK488" si="334">(SUMPRODUCT($AE$170:$AE$179,AR$170:AR$179)+SUMPRODUCT($AE$226:$AE$235,AR$226:AR$235)+SUMPRODUCT($AE$326:$AE$339,AR$326:AR$339)+SUMPRODUCT($AE$366:$AE$373,AR$366:AR$373))/$AQ$478</f>
        <v>1.2815832480329328</v>
      </c>
      <c r="AS488" s="340">
        <f t="shared" si="334"/>
        <v>26.612974841110887</v>
      </c>
      <c r="AT488" s="340">
        <f t="shared" si="334"/>
        <v>1.66333413304936E-3</v>
      </c>
      <c r="AU488" s="340">
        <f t="shared" si="334"/>
        <v>0.40180187096948861</v>
      </c>
      <c r="AV488" s="340">
        <f t="shared" si="334"/>
        <v>3.1826910552485724E-2</v>
      </c>
      <c r="AW488" s="340">
        <f t="shared" si="334"/>
        <v>4.4691068456112677E-4</v>
      </c>
      <c r="AX488" s="340">
        <f t="shared" si="334"/>
        <v>1.3026099057996352</v>
      </c>
      <c r="AY488" s="340">
        <f t="shared" si="334"/>
        <v>4.4765780311881387E-2</v>
      </c>
      <c r="AZ488" s="340">
        <f t="shared" si="334"/>
        <v>0.67890588715073474</v>
      </c>
      <c r="BA488" s="340">
        <f t="shared" si="334"/>
        <v>0.15581560619027984</v>
      </c>
      <c r="BB488" s="340">
        <f t="shared" si="334"/>
        <v>9.5116679463548553E-3</v>
      </c>
      <c r="BC488" s="340">
        <f t="shared" si="334"/>
        <v>4.1180160452714346E-2</v>
      </c>
      <c r="BD488" s="340">
        <f t="shared" si="334"/>
        <v>3.3091769975607618E-5</v>
      </c>
      <c r="BE488" s="340">
        <f t="shared" si="334"/>
        <v>1.2085654442326346E-3</v>
      </c>
      <c r="BF488" s="340">
        <f t="shared" si="334"/>
        <v>1.3648056280108189E-3</v>
      </c>
      <c r="BG488" s="340">
        <f t="shared" si="334"/>
        <v>1.408782357757222E-3</v>
      </c>
      <c r="BH488" s="340">
        <f t="shared" si="334"/>
        <v>4.1744921775899551E-7</v>
      </c>
      <c r="BI488" s="340">
        <f t="shared" si="334"/>
        <v>2.0721566602769142E-3</v>
      </c>
      <c r="BJ488" s="340">
        <f t="shared" si="334"/>
        <v>0.89202101936004119</v>
      </c>
      <c r="BK488" s="340">
        <f t="shared" si="334"/>
        <v>7.0650564978153073E-3</v>
      </c>
    </row>
    <row r="489" spans="43:63" x14ac:dyDescent="0.2">
      <c r="AQ489" s="345" t="str">
        <f t="shared" si="325"/>
        <v>Transport</v>
      </c>
      <c r="AR489" s="340">
        <f t="shared" ref="AR489:BK489" si="335">SUMPRODUCT($AE$374:$AE$376,AR$374:AR$376)/$AQ$478</f>
        <v>11.584160506704052</v>
      </c>
      <c r="AS489" s="340">
        <f t="shared" si="335"/>
        <v>165.24499736407665</v>
      </c>
      <c r="AT489" s="340">
        <f t="shared" si="335"/>
        <v>6.6482512645931469E-2</v>
      </c>
      <c r="AU489" s="340">
        <f t="shared" si="335"/>
        <v>3.5471484758870662</v>
      </c>
      <c r="AV489" s="340">
        <f t="shared" si="335"/>
        <v>0.11453908138988911</v>
      </c>
      <c r="AW489" s="340">
        <f t="shared" si="335"/>
        <v>4.2292923002228491E-4</v>
      </c>
      <c r="AX489" s="340">
        <f t="shared" si="335"/>
        <v>11.634459430067114</v>
      </c>
      <c r="AY489" s="340">
        <f t="shared" si="335"/>
        <v>0.47408232604302653</v>
      </c>
      <c r="AZ489" s="340">
        <f t="shared" si="335"/>
        <v>2.7566190584878263</v>
      </c>
      <c r="BA489" s="340">
        <f t="shared" si="335"/>
        <v>0.13615939035676852</v>
      </c>
      <c r="BB489" s="340">
        <f t="shared" si="335"/>
        <v>0.16639467808784164</v>
      </c>
      <c r="BC489" s="340">
        <f t="shared" si="335"/>
        <v>0.18893177284283269</v>
      </c>
      <c r="BD489" s="340">
        <f t="shared" si="335"/>
        <v>6.8308838899201852E-5</v>
      </c>
      <c r="BE489" s="340">
        <f t="shared" si="335"/>
        <v>2.1706215191696736E-2</v>
      </c>
      <c r="BF489" s="340">
        <f t="shared" si="335"/>
        <v>0.21403944823847676</v>
      </c>
      <c r="BG489" s="340">
        <f t="shared" si="335"/>
        <v>0.21570209737155041</v>
      </c>
      <c r="BH489" s="340">
        <f t="shared" si="335"/>
        <v>7.7231166014924694E-6</v>
      </c>
      <c r="BI489" s="340">
        <f t="shared" si="335"/>
        <v>0.20459284205467898</v>
      </c>
      <c r="BJ489" s="340">
        <f t="shared" si="335"/>
        <v>65.216951778088003</v>
      </c>
      <c r="BK489" s="340">
        <f t="shared" si="335"/>
        <v>1.0721345615693064E-2</v>
      </c>
    </row>
    <row r="491" spans="43:63" x14ac:dyDescent="0.2">
      <c r="AR491" s="9" t="s">
        <v>69</v>
      </c>
    </row>
    <row r="492" spans="43:63" x14ac:dyDescent="0.2">
      <c r="AQ492" s="337">
        <v>29.5</v>
      </c>
      <c r="AR492" s="7" t="str">
        <f>AR478</f>
        <v>Carbon footprint</v>
      </c>
      <c r="AS492" s="7" t="str">
        <f t="shared" ref="AS492:BK492" si="336">AS478</f>
        <v>CED</v>
      </c>
      <c r="AT492" s="7" t="str">
        <f t="shared" si="336"/>
        <v>Fine particulate matter formation</v>
      </c>
      <c r="AU492" s="7" t="str">
        <f t="shared" si="336"/>
        <v>Fossil resource scarcity</v>
      </c>
      <c r="AV492" s="7" t="str">
        <f t="shared" si="336"/>
        <v>Freshwater ecotoxicity</v>
      </c>
      <c r="AW492" s="7" t="str">
        <f t="shared" si="336"/>
        <v>Freshwater eutrophication</v>
      </c>
      <c r="AX492" s="7" t="str">
        <f t="shared" si="336"/>
        <v>Global warming</v>
      </c>
      <c r="AY492" s="7" t="str">
        <f t="shared" si="336"/>
        <v>Human carcinogenic toxicity</v>
      </c>
      <c r="AZ492" s="7" t="str">
        <f t="shared" si="336"/>
        <v>Human non-carcinogenic toxicity</v>
      </c>
      <c r="BA492" s="7" t="str">
        <f t="shared" si="336"/>
        <v>Ionizing radiation</v>
      </c>
      <c r="BB492" s="7" t="str">
        <f t="shared" si="336"/>
        <v>Land use</v>
      </c>
      <c r="BC492" s="7" t="str">
        <f t="shared" si="336"/>
        <v>Marine ecotoxicity</v>
      </c>
      <c r="BD492" s="7" t="str">
        <f t="shared" si="336"/>
        <v>Marine eutrophication</v>
      </c>
      <c r="BE492" s="7" t="str">
        <f t="shared" si="336"/>
        <v>Mineral resource scarcity</v>
      </c>
      <c r="BF492" s="7" t="str">
        <f t="shared" si="336"/>
        <v>Ozone formation, Human health</v>
      </c>
      <c r="BG492" s="7" t="str">
        <f t="shared" si="336"/>
        <v>Ozone formation, Terrestrial ecosystems</v>
      </c>
      <c r="BH492" s="7" t="str">
        <f t="shared" si="336"/>
        <v>Stratospheric ozone depletion</v>
      </c>
      <c r="BI492" s="7" t="str">
        <f t="shared" si="336"/>
        <v>Terrestrial acidification</v>
      </c>
      <c r="BJ492" s="7" t="str">
        <f t="shared" si="336"/>
        <v>Terrestrial ecotoxicity</v>
      </c>
      <c r="BK492" s="7" t="str">
        <f t="shared" si="336"/>
        <v>Water consumption</v>
      </c>
    </row>
    <row r="493" spans="43:63" x14ac:dyDescent="0.2">
      <c r="AQ493" s="345" t="str">
        <f>AQ479</f>
        <v>Cathode active material</v>
      </c>
      <c r="AR493" s="340">
        <f t="shared" ref="AR493:BK493" si="337">(SUMPRODUCT($AF$101:$AF$144,AR$101:AR$144)+SUMPRODUCT($AF$11:$AF$70,AR$11:AR$70))/$AQ$492</f>
        <v>33.976597848238136</v>
      </c>
      <c r="AS493" s="340">
        <f t="shared" si="337"/>
        <v>483.04122441558155</v>
      </c>
      <c r="AT493" s="340">
        <f t="shared" si="337"/>
        <v>0.31912598236735129</v>
      </c>
      <c r="AU493" s="340">
        <f t="shared" si="337"/>
        <v>9.1208680567179687</v>
      </c>
      <c r="AV493" s="340">
        <f t="shared" si="337"/>
        <v>17.855666494150789</v>
      </c>
      <c r="AW493" s="340">
        <f t="shared" si="337"/>
        <v>3.0867128326361692E-2</v>
      </c>
      <c r="AX493" s="340">
        <f t="shared" si="337"/>
        <v>34.543200664811621</v>
      </c>
      <c r="AY493" s="340">
        <f t="shared" si="337"/>
        <v>5.165125748378621</v>
      </c>
      <c r="AZ493" s="340">
        <f t="shared" si="337"/>
        <v>210.85453281696621</v>
      </c>
      <c r="BA493" s="340">
        <f t="shared" si="337"/>
        <v>1.7999823540930662</v>
      </c>
      <c r="BB493" s="340">
        <f t="shared" si="337"/>
        <v>0.54480121873916842</v>
      </c>
      <c r="BC493" s="340">
        <f t="shared" si="337"/>
        <v>24.809306097899409</v>
      </c>
      <c r="BD493" s="340">
        <f t="shared" si="337"/>
        <v>3.7267883806354173E-3</v>
      </c>
      <c r="BE493" s="340">
        <f t="shared" si="337"/>
        <v>3.6161066704235627</v>
      </c>
      <c r="BF493" s="340">
        <f t="shared" si="337"/>
        <v>0.12491159957487134</v>
      </c>
      <c r="BG493" s="340">
        <f t="shared" si="337"/>
        <v>0.12698184558163034</v>
      </c>
      <c r="BH493" s="340">
        <f t="shared" si="337"/>
        <v>1.1141456941422843E-5</v>
      </c>
      <c r="BI493" s="340">
        <f t="shared" si="337"/>
        <v>1.0633874771532108</v>
      </c>
      <c r="BJ493" s="340">
        <f t="shared" si="337"/>
        <v>5366.8647696827747</v>
      </c>
      <c r="BK493" s="340">
        <f t="shared" si="337"/>
        <v>0.27798247728187758</v>
      </c>
    </row>
    <row r="494" spans="43:63" x14ac:dyDescent="0.2">
      <c r="AQ494" s="345" t="str">
        <f t="shared" ref="AQ494:AQ503" si="338">AQ480</f>
        <v>Anode active material</v>
      </c>
      <c r="AR494" s="340">
        <f t="shared" ref="AR494:BK494" si="339">SUMPRODUCT($AF$180:$AF$201,AR$180:AR$201)/$AQ$492</f>
        <v>3.6480108030186988</v>
      </c>
      <c r="AS494" s="340">
        <f t="shared" si="339"/>
        <v>86.089361692366467</v>
      </c>
      <c r="AT494" s="340">
        <f t="shared" si="339"/>
        <v>2.5461776092024765E-2</v>
      </c>
      <c r="AU494" s="340">
        <f t="shared" si="339"/>
        <v>1.6089013978364484</v>
      </c>
      <c r="AV494" s="340">
        <f t="shared" si="339"/>
        <v>9.9225458854316384E-2</v>
      </c>
      <c r="AW494" s="340">
        <f t="shared" si="339"/>
        <v>8.8506338571260254E-4</v>
      </c>
      <c r="AX494" s="340">
        <f t="shared" si="339"/>
        <v>3.7345842902352344</v>
      </c>
      <c r="AY494" s="340">
        <f t="shared" si="339"/>
        <v>0.13843341377321464</v>
      </c>
      <c r="AZ494" s="340">
        <f t="shared" si="339"/>
        <v>2.159533122067014</v>
      </c>
      <c r="BA494" s="340">
        <f t="shared" si="339"/>
        <v>0.40163431293968732</v>
      </c>
      <c r="BB494" s="340">
        <f t="shared" si="339"/>
        <v>1.9166477615145543E-2</v>
      </c>
      <c r="BC494" s="340">
        <f t="shared" si="339"/>
        <v>0.13116400021265642</v>
      </c>
      <c r="BD494" s="340">
        <f t="shared" si="339"/>
        <v>6.543239930097242E-5</v>
      </c>
      <c r="BE494" s="340">
        <f t="shared" si="339"/>
        <v>5.0991340096771948E-3</v>
      </c>
      <c r="BF494" s="340">
        <f t="shared" si="339"/>
        <v>1.6829812934906006E-2</v>
      </c>
      <c r="BG494" s="340">
        <f t="shared" si="339"/>
        <v>1.7208485043651696E-2</v>
      </c>
      <c r="BH494" s="340">
        <f t="shared" si="339"/>
        <v>1.4449193659172416E-6</v>
      </c>
      <c r="BI494" s="340">
        <f t="shared" si="339"/>
        <v>7.3834768218637672E-2</v>
      </c>
      <c r="BJ494" s="340">
        <f t="shared" si="339"/>
        <v>5.961184748954512</v>
      </c>
      <c r="BK494" s="340">
        <f t="shared" si="339"/>
        <v>1.0446196456856136E-2</v>
      </c>
    </row>
    <row r="495" spans="43:63" x14ac:dyDescent="0.2">
      <c r="AQ495" s="345" t="str">
        <f t="shared" si="338"/>
        <v>Electrolyte</v>
      </c>
      <c r="AR495" s="340">
        <f t="shared" ref="AR495:BK495" si="340">SUMPRODUCT($AF$236:$AF$313,AR$236:AR$313)/$AQ$492</f>
        <v>2.0259354182583951</v>
      </c>
      <c r="AS495" s="340">
        <f t="shared" si="340"/>
        <v>33.878460901565667</v>
      </c>
      <c r="AT495" s="340">
        <f t="shared" si="340"/>
        <v>4.3892143154667315E-3</v>
      </c>
      <c r="AU495" s="340">
        <f t="shared" si="340"/>
        <v>0.61314562687008078</v>
      </c>
      <c r="AV495" s="340">
        <f t="shared" si="340"/>
        <v>0.25563806617350981</v>
      </c>
      <c r="AW495" s="340">
        <f t="shared" si="340"/>
        <v>7.453007747202302E-4</v>
      </c>
      <c r="AX495" s="340">
        <f t="shared" si="340"/>
        <v>2.0643874375843754</v>
      </c>
      <c r="AY495" s="340">
        <f t="shared" si="340"/>
        <v>0.13566301492940458</v>
      </c>
      <c r="AZ495" s="340">
        <f t="shared" si="340"/>
        <v>4.9229169499043142</v>
      </c>
      <c r="BA495" s="340">
        <f t="shared" si="340"/>
        <v>0.15209508488257922</v>
      </c>
      <c r="BB495" s="340">
        <f t="shared" si="340"/>
        <v>3.4922444771313989E-2</v>
      </c>
      <c r="BC495" s="340">
        <f t="shared" si="340"/>
        <v>0.33464086334652543</v>
      </c>
      <c r="BD495" s="340">
        <f t="shared" si="340"/>
        <v>3.1717816007103801E-4</v>
      </c>
      <c r="BE495" s="340">
        <f t="shared" si="340"/>
        <v>4.4507324649572327E-2</v>
      </c>
      <c r="BF495" s="340">
        <f t="shared" si="340"/>
        <v>4.4973209375854901E-3</v>
      </c>
      <c r="BG495" s="340">
        <f t="shared" si="340"/>
        <v>4.6389340871458061E-3</v>
      </c>
      <c r="BH495" s="340">
        <f t="shared" si="340"/>
        <v>7.136359463282387E-7</v>
      </c>
      <c r="BI495" s="340">
        <f t="shared" si="340"/>
        <v>1.1361387328492376E-2</v>
      </c>
      <c r="BJ495" s="340">
        <f t="shared" si="340"/>
        <v>27.596015915509994</v>
      </c>
      <c r="BK495" s="340">
        <f t="shared" si="340"/>
        <v>2.8466261311748148E-2</v>
      </c>
    </row>
    <row r="496" spans="43:63" x14ac:dyDescent="0.2">
      <c r="AQ496" s="345" t="str">
        <f t="shared" si="338"/>
        <v>Separator</v>
      </c>
      <c r="AR496" s="340">
        <f t="shared" ref="AR496:BK496" si="341">SUMPRODUCT($AF$314:$AF$316,AR$314:AR$316)/$AQ$492</f>
        <v>8.9389714098755721E-2</v>
      </c>
      <c r="AS496" s="340">
        <f t="shared" si="341"/>
        <v>2.8111812050421223</v>
      </c>
      <c r="AT496" s="340">
        <f t="shared" si="341"/>
        <v>1.1312705483707993E-4</v>
      </c>
      <c r="AU496" s="340">
        <f t="shared" si="341"/>
        <v>5.5492101308150195E-2</v>
      </c>
      <c r="AV496" s="340">
        <f t="shared" si="341"/>
        <v>2.2352172694645117E-3</v>
      </c>
      <c r="AW496" s="340">
        <f t="shared" si="341"/>
        <v>2.0967879517076815E-5</v>
      </c>
      <c r="AX496" s="340">
        <f t="shared" si="341"/>
        <v>9.1791305569967063E-2</v>
      </c>
      <c r="AY496" s="340">
        <f t="shared" si="341"/>
        <v>3.5551741571082296E-3</v>
      </c>
      <c r="AZ496" s="340">
        <f t="shared" si="341"/>
        <v>5.1654163907735702E-2</v>
      </c>
      <c r="BA496" s="340">
        <f t="shared" si="341"/>
        <v>6.0456720137555438E-3</v>
      </c>
      <c r="BB496" s="340">
        <f t="shared" si="341"/>
        <v>1.9010928472093331E-3</v>
      </c>
      <c r="BC496" s="340">
        <f t="shared" si="341"/>
        <v>2.9711129272915067E-3</v>
      </c>
      <c r="BD496" s="340">
        <f t="shared" si="341"/>
        <v>2.0792850765832582E-6</v>
      </c>
      <c r="BE496" s="340">
        <f t="shared" si="341"/>
        <v>2.0031755947746353E-4</v>
      </c>
      <c r="BF496" s="340">
        <f t="shared" si="341"/>
        <v>1.8216249280262218E-4</v>
      </c>
      <c r="BG496" s="340">
        <f t="shared" si="341"/>
        <v>1.9433214361770602E-4</v>
      </c>
      <c r="BH496" s="340">
        <f t="shared" si="341"/>
        <v>2.1030293737058535E-8</v>
      </c>
      <c r="BI496" s="340">
        <f t="shared" si="341"/>
        <v>2.4323416465634961E-4</v>
      </c>
      <c r="BJ496" s="340">
        <f t="shared" si="341"/>
        <v>0.16795892782025201</v>
      </c>
      <c r="BK496" s="340">
        <f t="shared" si="341"/>
        <v>9.6462711195358358E-4</v>
      </c>
    </row>
    <row r="497" spans="43:63" x14ac:dyDescent="0.2">
      <c r="AQ497" s="345" t="str">
        <f t="shared" si="338"/>
        <v>BMS</v>
      </c>
      <c r="AR497" s="340">
        <f t="shared" ref="AR497:BK497" si="342">SUMPRODUCT($AF$357:$AF$361,AR$357:AR$361)/$AQ$492</f>
        <v>17.095995594533143</v>
      </c>
      <c r="AS497" s="340">
        <f t="shared" si="342"/>
        <v>286.38337965369419</v>
      </c>
      <c r="AT497" s="340">
        <f t="shared" si="342"/>
        <v>4.5068744719509314E-2</v>
      </c>
      <c r="AU497" s="340">
        <f t="shared" si="342"/>
        <v>4.616716639518657</v>
      </c>
      <c r="AV497" s="340">
        <f t="shared" si="342"/>
        <v>16.383229619661702</v>
      </c>
      <c r="AW497" s="340">
        <f t="shared" si="342"/>
        <v>3.1189958357058456E-2</v>
      </c>
      <c r="AX497" s="340">
        <f t="shared" si="342"/>
        <v>17.392720819379495</v>
      </c>
      <c r="AY497" s="340">
        <f t="shared" si="342"/>
        <v>1.9948052041444577</v>
      </c>
      <c r="AZ497" s="340">
        <f t="shared" si="342"/>
        <v>253.39155325513482</v>
      </c>
      <c r="BA497" s="340">
        <f t="shared" si="342"/>
        <v>2.208066547393726</v>
      </c>
      <c r="BB497" s="340">
        <f t="shared" si="342"/>
        <v>0.28898229776887407</v>
      </c>
      <c r="BC497" s="340">
        <f t="shared" si="342"/>
        <v>21.516726718401319</v>
      </c>
      <c r="BD497" s="340">
        <f t="shared" si="342"/>
        <v>1.0485191676043062E-3</v>
      </c>
      <c r="BE497" s="340">
        <f t="shared" si="342"/>
        <v>0.84351434814520987</v>
      </c>
      <c r="BF497" s="340">
        <f t="shared" si="342"/>
        <v>5.7803200386991625E-2</v>
      </c>
      <c r="BG497" s="340">
        <f t="shared" si="342"/>
        <v>5.8713687975703546E-2</v>
      </c>
      <c r="BH497" s="340">
        <f t="shared" si="342"/>
        <v>1.0547457664918176E-5</v>
      </c>
      <c r="BI497" s="340">
        <f t="shared" si="342"/>
        <v>9.0061452729267272E-2</v>
      </c>
      <c r="BJ497" s="340">
        <f t="shared" si="342"/>
        <v>282.47313891826786</v>
      </c>
      <c r="BK497" s="340">
        <f t="shared" si="342"/>
        <v>0.19291797635902777</v>
      </c>
    </row>
    <row r="498" spans="43:63" x14ac:dyDescent="0.2">
      <c r="AQ498" s="345" t="str">
        <f t="shared" si="338"/>
        <v>Al</v>
      </c>
      <c r="AR498" s="340">
        <f t="shared" ref="AR498:BK498" si="343">(SUMPRODUCT($AF$160:$AF$169,AR$160:AR$169)+SUMPRODUCT($AF$317:$AF$318,AR$317:AR$318)+SUMPRODUCT($AF$321:$AF$322,AR$321:AR$322)+SUMPRODUCT($AF$340:$AF$343,AR$340:AR$343)+SUMPRODUCT($AF$348:$AF$351,AR$348:AR$351))/$AQ$492</f>
        <v>17.559592185535887</v>
      </c>
      <c r="AS498" s="340">
        <f t="shared" si="343"/>
        <v>202.10888608168673</v>
      </c>
      <c r="AT498" s="340">
        <f t="shared" si="343"/>
        <v>3.7688167754447575E-2</v>
      </c>
      <c r="AU498" s="340">
        <f t="shared" si="343"/>
        <v>3.8351230942721721</v>
      </c>
      <c r="AV498" s="340">
        <f t="shared" si="343"/>
        <v>3.9225529272094319</v>
      </c>
      <c r="AW498" s="340">
        <f t="shared" si="343"/>
        <v>6.0608080958358653E-3</v>
      </c>
      <c r="AX498" s="340">
        <f t="shared" si="343"/>
        <v>17.939743624038435</v>
      </c>
      <c r="AY498" s="340">
        <f t="shared" si="343"/>
        <v>3.4977597128790103</v>
      </c>
      <c r="AZ498" s="340">
        <f t="shared" si="343"/>
        <v>20.122048477117744</v>
      </c>
      <c r="BA498" s="340">
        <f t="shared" si="343"/>
        <v>0.38046393276507218</v>
      </c>
      <c r="BB498" s="340">
        <f t="shared" si="343"/>
        <v>6.3599874266705866E-2</v>
      </c>
      <c r="BC498" s="340">
        <f t="shared" si="343"/>
        <v>4.7883311358860787</v>
      </c>
      <c r="BD498" s="340">
        <f t="shared" si="343"/>
        <v>4.1955400505172915E-4</v>
      </c>
      <c r="BE498" s="340">
        <f t="shared" si="343"/>
        <v>0.21736993134193719</v>
      </c>
      <c r="BF498" s="340">
        <f t="shared" si="343"/>
        <v>4.5524710420899867E-2</v>
      </c>
      <c r="BG498" s="340">
        <f t="shared" si="343"/>
        <v>4.5895424786950141E-2</v>
      </c>
      <c r="BH498" s="340">
        <f t="shared" si="343"/>
        <v>4.2884583659031126E-6</v>
      </c>
      <c r="BI498" s="340">
        <f t="shared" si="343"/>
        <v>8.0528494995618233E-2</v>
      </c>
      <c r="BJ498" s="340">
        <f t="shared" si="343"/>
        <v>36.539681057773926</v>
      </c>
      <c r="BK498" s="340">
        <f t="shared" si="343"/>
        <v>0.1065022100425668</v>
      </c>
    </row>
    <row r="499" spans="43:63" x14ac:dyDescent="0.2">
      <c r="AQ499" s="345" t="str">
        <f t="shared" si="338"/>
        <v>Cu</v>
      </c>
      <c r="AR499" s="340">
        <f t="shared" ref="AR499:BK499" si="344">(SUMPRODUCT($AF$216:$AF$225,AR$216:AR$225)+SUMPRODUCT($AF$319:$AF$320,AR$319:AR$320)+SUMPRODUCT($AF$344:$AF$347,AR$344:AR$347)+SUMPRODUCT($AF$355:$AF$356,AR$355:AR$356)+SUMPRODUCT($AF$364:$AF$365,AR$364:AR$365))/$AQ$492</f>
        <v>2.9070372696782285</v>
      </c>
      <c r="AS499" s="340">
        <f t="shared" si="344"/>
        <v>49.32357251530248</v>
      </c>
      <c r="AT499" s="340">
        <f t="shared" si="344"/>
        <v>3.2403220404619501E-2</v>
      </c>
      <c r="AU499" s="340">
        <f t="shared" si="344"/>
        <v>0.73566163832352893</v>
      </c>
      <c r="AV499" s="340">
        <f t="shared" si="344"/>
        <v>16.774400173801062</v>
      </c>
      <c r="AW499" s="340">
        <f t="shared" si="344"/>
        <v>2.0002103349172316E-2</v>
      </c>
      <c r="AX499" s="340">
        <f t="shared" si="344"/>
        <v>2.9618328582023863</v>
      </c>
      <c r="AY499" s="340">
        <f t="shared" si="344"/>
        <v>1.7025887232377537</v>
      </c>
      <c r="AZ499" s="340">
        <f t="shared" si="344"/>
        <v>226.54516394237064</v>
      </c>
      <c r="BA499" s="340">
        <f t="shared" si="344"/>
        <v>0.2841242064286067</v>
      </c>
      <c r="BB499" s="340">
        <f t="shared" si="344"/>
        <v>-0.3074369960176116</v>
      </c>
      <c r="BC499" s="340">
        <f t="shared" si="344"/>
        <v>21.156621081644218</v>
      </c>
      <c r="BD499" s="340">
        <f t="shared" si="344"/>
        <v>3.3291224740988141E-4</v>
      </c>
      <c r="BE499" s="340">
        <f t="shared" si="344"/>
        <v>0.74515949580135177</v>
      </c>
      <c r="BF499" s="340">
        <f t="shared" si="344"/>
        <v>2.8524093103831971E-2</v>
      </c>
      <c r="BG499" s="340">
        <f t="shared" si="344"/>
        <v>2.9062728240446933E-2</v>
      </c>
      <c r="BH499" s="340">
        <f t="shared" si="344"/>
        <v>3.7919796713552849E-6</v>
      </c>
      <c r="BI499" s="340">
        <f t="shared" si="344"/>
        <v>9.2175665641121424E-2</v>
      </c>
      <c r="BJ499" s="340">
        <f t="shared" si="344"/>
        <v>832.0720444250876</v>
      </c>
      <c r="BK499" s="340">
        <f t="shared" si="344"/>
        <v>9.400507430541441E-2</v>
      </c>
    </row>
    <row r="500" spans="43:63" x14ac:dyDescent="0.2">
      <c r="AQ500" s="345" t="str">
        <f t="shared" si="338"/>
        <v>Steel</v>
      </c>
      <c r="AR500" s="340">
        <f t="shared" ref="AR500:BK500" si="345">SUMPRODUCT($AF$353:$AF$354,AR$353:AR$354)/$AQ$492</f>
        <v>7.178220883256127E-2</v>
      </c>
      <c r="AS500" s="340">
        <f t="shared" si="345"/>
        <v>0.91911839565709841</v>
      </c>
      <c r="AT500" s="340">
        <f t="shared" si="345"/>
        <v>1.2754725557418675E-4</v>
      </c>
      <c r="AU500" s="340">
        <f t="shared" si="345"/>
        <v>1.7619412060943716E-2</v>
      </c>
      <c r="AV500" s="340">
        <f t="shared" si="345"/>
        <v>5.4987800886358452E-3</v>
      </c>
      <c r="AW500" s="340">
        <f t="shared" si="345"/>
        <v>3.1454199408918008E-5</v>
      </c>
      <c r="AX500" s="340">
        <f t="shared" si="345"/>
        <v>7.3044153491400046E-2</v>
      </c>
      <c r="AY500" s="340">
        <f t="shared" si="345"/>
        <v>5.9861400964908794E-2</v>
      </c>
      <c r="AZ500" s="340">
        <f t="shared" si="345"/>
        <v>6.249454616516633E-2</v>
      </c>
      <c r="BA500" s="340">
        <f t="shared" si="345"/>
        <v>2.7507951065326511E-3</v>
      </c>
      <c r="BB500" s="340">
        <f t="shared" si="345"/>
        <v>7.6614999851962781E-4</v>
      </c>
      <c r="BC500" s="340">
        <f t="shared" si="345"/>
        <v>7.5886850690544501E-3</v>
      </c>
      <c r="BD500" s="340">
        <f t="shared" si="345"/>
        <v>2.7238775516591495E-6</v>
      </c>
      <c r="BE500" s="340">
        <f t="shared" si="345"/>
        <v>2.6049074333177056E-3</v>
      </c>
      <c r="BF500" s="340">
        <f t="shared" si="345"/>
        <v>1.8393286873069801E-4</v>
      </c>
      <c r="BG500" s="340">
        <f t="shared" si="345"/>
        <v>1.9794914415256014E-4</v>
      </c>
      <c r="BH500" s="340">
        <f t="shared" si="345"/>
        <v>1.6675011466927053E-8</v>
      </c>
      <c r="BI500" s="340">
        <f t="shared" si="345"/>
        <v>1.9325062219766647E-4</v>
      </c>
      <c r="BJ500" s="340">
        <f t="shared" si="345"/>
        <v>0.23435735077582262</v>
      </c>
      <c r="BK500" s="340">
        <f t="shared" si="345"/>
        <v>8.9210364248547584E-4</v>
      </c>
    </row>
    <row r="501" spans="43:63" x14ac:dyDescent="0.2">
      <c r="AQ501" s="345" t="str">
        <f t="shared" si="338"/>
        <v>Others (Additives, Plastics, binders, solvents, and coolants)</v>
      </c>
      <c r="AR501" s="340">
        <f t="shared" ref="AR501:BK501" si="346">(SUMPRODUCT($AF$71:$AF$100,AR$71:AR$100)+SUMPRODUCT($AF$145:$AF$159,AR$145:AR$159)+SUMPRODUCT($AF$202:$AF$215,AR$202:AR$215)+SUMPRODUCT($AF$323:$AF$325,AR$323:AR$325)+$AF$352*AR$352+SUMPRODUCT($AF$362:$AF$363,AR$362:AR$363))/$AQ$492</f>
        <v>1.300791913574749</v>
      </c>
      <c r="AS501" s="340">
        <f t="shared" si="346"/>
        <v>26.027853329524177</v>
      </c>
      <c r="AT501" s="340">
        <f t="shared" si="346"/>
        <v>1.7586243714260838E-3</v>
      </c>
      <c r="AU501" s="340">
        <f t="shared" si="346"/>
        <v>0.48800207944353935</v>
      </c>
      <c r="AV501" s="340">
        <f t="shared" si="346"/>
        <v>5.2515394528693866E-2</v>
      </c>
      <c r="AW501" s="340">
        <f t="shared" si="346"/>
        <v>2.9535737056266096E-4</v>
      </c>
      <c r="AX501" s="340">
        <f t="shared" si="346"/>
        <v>1.366076803698548</v>
      </c>
      <c r="AY501" s="340">
        <f t="shared" si="346"/>
        <v>5.3802270102825581E-2</v>
      </c>
      <c r="AZ501" s="340">
        <f t="shared" si="346"/>
        <v>1.1482462763917978</v>
      </c>
      <c r="BA501" s="340">
        <f t="shared" si="346"/>
        <v>0.10529419183171186</v>
      </c>
      <c r="BB501" s="340">
        <f t="shared" si="346"/>
        <v>1.195541013363117E-2</v>
      </c>
      <c r="BC501" s="340">
        <f t="shared" si="346"/>
        <v>6.9212230191899177E-2</v>
      </c>
      <c r="BD501" s="340">
        <f t="shared" si="346"/>
        <v>2.7586666285927239E-5</v>
      </c>
      <c r="BE501" s="340">
        <f t="shared" si="346"/>
        <v>3.7936494222563285E-3</v>
      </c>
      <c r="BF501" s="340">
        <f t="shared" si="346"/>
        <v>2.3185716442316209E-3</v>
      </c>
      <c r="BG501" s="340">
        <f t="shared" si="346"/>
        <v>2.4062760501678674E-3</v>
      </c>
      <c r="BH501" s="340">
        <f t="shared" si="346"/>
        <v>6.5228934561285701E-7</v>
      </c>
      <c r="BI501" s="340">
        <f t="shared" si="346"/>
        <v>3.9158323315669477E-3</v>
      </c>
      <c r="BJ501" s="340">
        <f t="shared" si="346"/>
        <v>4.8228509282406655</v>
      </c>
      <c r="BK501" s="340">
        <f t="shared" si="346"/>
        <v>1.9533021845766482E-2</v>
      </c>
    </row>
    <row r="502" spans="43:63" x14ac:dyDescent="0.2">
      <c r="AQ502" s="345" t="str">
        <f t="shared" si="338"/>
        <v>Assembly</v>
      </c>
      <c r="AR502" s="340">
        <f t="shared" ref="AR502:BK502" si="347">(SUMPRODUCT($AF$170:$AF$179,AR$170:AR$179)+SUMPRODUCT($AF$226:$AF$235,AR$226:AR$235)+SUMPRODUCT($AF$326:$AF$339,AR$326:AR$339)+SUMPRODUCT($AF$366:$AF$373,AR$366:AR$373))/$AQ$492</f>
        <v>1.2769342616228692</v>
      </c>
      <c r="AS502" s="340">
        <f t="shared" si="347"/>
        <v>26.527495239285809</v>
      </c>
      <c r="AT502" s="340">
        <f t="shared" si="347"/>
        <v>1.6597919467569314E-3</v>
      </c>
      <c r="AU502" s="340">
        <f t="shared" si="347"/>
        <v>0.40025346797999267</v>
      </c>
      <c r="AV502" s="340">
        <f t="shared" si="347"/>
        <v>3.1763804101161808E-2</v>
      </c>
      <c r="AW502" s="340">
        <f t="shared" si="347"/>
        <v>4.4612832280701653E-4</v>
      </c>
      <c r="AX502" s="340">
        <f t="shared" si="347"/>
        <v>1.2978823776963073</v>
      </c>
      <c r="AY502" s="340">
        <f t="shared" si="347"/>
        <v>4.466739464198935E-2</v>
      </c>
      <c r="AZ502" s="340">
        <f t="shared" si="347"/>
        <v>0.67759260927620735</v>
      </c>
      <c r="BA502" s="340">
        <f t="shared" si="347"/>
        <v>0.15551429149553833</v>
      </c>
      <c r="BB502" s="340">
        <f t="shared" si="347"/>
        <v>9.4916602358912135E-3</v>
      </c>
      <c r="BC502" s="340">
        <f t="shared" si="347"/>
        <v>4.1098641045954107E-2</v>
      </c>
      <c r="BD502" s="340">
        <f t="shared" si="347"/>
        <v>3.3027851110200954E-5</v>
      </c>
      <c r="BE502" s="340">
        <f t="shared" si="347"/>
        <v>1.2055964794468149E-3</v>
      </c>
      <c r="BF502" s="340">
        <f t="shared" si="347"/>
        <v>1.36070667830056E-3</v>
      </c>
      <c r="BG502" s="340">
        <f t="shared" si="347"/>
        <v>1.4045037830140194E-3</v>
      </c>
      <c r="BH502" s="340">
        <f t="shared" si="347"/>
        <v>4.163757504245883E-7</v>
      </c>
      <c r="BI502" s="340">
        <f t="shared" si="347"/>
        <v>2.0661333107487466E-3</v>
      </c>
      <c r="BJ502" s="340">
        <f t="shared" si="347"/>
        <v>0.89011415691545881</v>
      </c>
      <c r="BK502" s="340">
        <f t="shared" si="347"/>
        <v>7.0521641485081265E-3</v>
      </c>
    </row>
    <row r="503" spans="43:63" x14ac:dyDescent="0.2">
      <c r="AQ503" s="345" t="str">
        <f t="shared" si="338"/>
        <v>Transport</v>
      </c>
      <c r="AR503" s="340">
        <f t="shared" ref="AR503:BK503" si="348">SUMPRODUCT($AF$374:$AF$376,AR$374:AR$376)/$AQ$492</f>
        <v>12.13429188806094</v>
      </c>
      <c r="AS503" s="340">
        <f t="shared" si="348"/>
        <v>172.94438631309305</v>
      </c>
      <c r="AT503" s="340">
        <f t="shared" si="348"/>
        <v>6.9934291237443227E-2</v>
      </c>
      <c r="AU503" s="340">
        <f t="shared" si="348"/>
        <v>3.7128532766260864</v>
      </c>
      <c r="AV503" s="340">
        <f t="shared" si="348"/>
        <v>0.11928238168761733</v>
      </c>
      <c r="AW503" s="340">
        <f t="shared" si="348"/>
        <v>4.4036949435275586E-4</v>
      </c>
      <c r="AX503" s="340">
        <f t="shared" si="348"/>
        <v>12.186934303136409</v>
      </c>
      <c r="AY503" s="340">
        <f t="shared" si="348"/>
        <v>0.49650374129200259</v>
      </c>
      <c r="AZ503" s="340">
        <f t="shared" si="348"/>
        <v>2.8541401795632004</v>
      </c>
      <c r="BA503" s="340">
        <f t="shared" si="348"/>
        <v>0.14214992202321047</v>
      </c>
      <c r="BB503" s="340">
        <f t="shared" si="348"/>
        <v>0.17069612636587689</v>
      </c>
      <c r="BC503" s="340">
        <f t="shared" si="348"/>
        <v>0.19649039563355686</v>
      </c>
      <c r="BD503" s="340">
        <f t="shared" si="348"/>
        <v>7.0815217298425122E-5</v>
      </c>
      <c r="BE503" s="340">
        <f t="shared" si="348"/>
        <v>2.2723962658559377E-2</v>
      </c>
      <c r="BF503" s="340">
        <f t="shared" si="348"/>
        <v>0.22510801860753665</v>
      </c>
      <c r="BG503" s="340">
        <f t="shared" si="348"/>
        <v>0.22685177446431717</v>
      </c>
      <c r="BH503" s="340">
        <f t="shared" si="348"/>
        <v>8.1005549532426753E-6</v>
      </c>
      <c r="BI503" s="340">
        <f t="shared" si="348"/>
        <v>0.21529162760556034</v>
      </c>
      <c r="BJ503" s="340">
        <f t="shared" si="348"/>
        <v>67.37942139788035</v>
      </c>
      <c r="BK503" s="340">
        <f t="shared" si="348"/>
        <v>1.1156548672063026E-2</v>
      </c>
    </row>
    <row r="505" spans="43:63" x14ac:dyDescent="0.2">
      <c r="AR505" s="9" t="s">
        <v>61</v>
      </c>
    </row>
    <row r="506" spans="43:63" x14ac:dyDescent="0.2">
      <c r="AQ506" s="8">
        <v>33.5</v>
      </c>
      <c r="AR506" s="144" t="str">
        <f>AR492</f>
        <v>Carbon footprint</v>
      </c>
      <c r="AS506" s="144" t="str">
        <f t="shared" ref="AS506:BK506" si="349">AS492</f>
        <v>CED</v>
      </c>
      <c r="AT506" s="144" t="str">
        <f t="shared" si="349"/>
        <v>Fine particulate matter formation</v>
      </c>
      <c r="AU506" s="144" t="str">
        <f t="shared" si="349"/>
        <v>Fossil resource scarcity</v>
      </c>
      <c r="AV506" s="144" t="str">
        <f t="shared" si="349"/>
        <v>Freshwater ecotoxicity</v>
      </c>
      <c r="AW506" s="144" t="str">
        <f t="shared" si="349"/>
        <v>Freshwater eutrophication</v>
      </c>
      <c r="AX506" s="144" t="str">
        <f t="shared" si="349"/>
        <v>Global warming</v>
      </c>
      <c r="AY506" s="144" t="str">
        <f t="shared" si="349"/>
        <v>Human carcinogenic toxicity</v>
      </c>
      <c r="AZ506" s="144" t="str">
        <f t="shared" si="349"/>
        <v>Human non-carcinogenic toxicity</v>
      </c>
      <c r="BA506" s="144" t="str">
        <f t="shared" si="349"/>
        <v>Ionizing radiation</v>
      </c>
      <c r="BB506" s="144" t="str">
        <f t="shared" si="349"/>
        <v>Land use</v>
      </c>
      <c r="BC506" s="144" t="str">
        <f t="shared" si="349"/>
        <v>Marine ecotoxicity</v>
      </c>
      <c r="BD506" s="144" t="str">
        <f t="shared" si="349"/>
        <v>Marine eutrophication</v>
      </c>
      <c r="BE506" s="144" t="str">
        <f t="shared" si="349"/>
        <v>Mineral resource scarcity</v>
      </c>
      <c r="BF506" s="144" t="str">
        <f t="shared" si="349"/>
        <v>Ozone formation, Human health</v>
      </c>
      <c r="BG506" s="144" t="str">
        <f t="shared" si="349"/>
        <v>Ozone formation, Terrestrial ecosystems</v>
      </c>
      <c r="BH506" s="144" t="str">
        <f t="shared" si="349"/>
        <v>Stratospheric ozone depletion</v>
      </c>
      <c r="BI506" s="144" t="str">
        <f t="shared" si="349"/>
        <v>Terrestrial acidification</v>
      </c>
      <c r="BJ506" s="144" t="str">
        <f t="shared" si="349"/>
        <v>Terrestrial ecotoxicity</v>
      </c>
      <c r="BK506" s="144" t="str">
        <f t="shared" si="349"/>
        <v>Water consumption</v>
      </c>
    </row>
    <row r="507" spans="43:63" x14ac:dyDescent="0.2">
      <c r="AQ507" s="345" t="str">
        <f>AQ493</f>
        <v>Cathode active material</v>
      </c>
      <c r="AR507" s="340">
        <f t="shared" ref="AR507:BK507" si="350">(SUMPRODUCT($AG$101:$AG$144,AR$101:AR$144)+SUMPRODUCT($AG$11:$AG$70,AR$11:AR$70))/$AQ$506</f>
        <v>44.754803700914955</v>
      </c>
      <c r="AS507" s="340">
        <f t="shared" si="350"/>
        <v>1035.0442534249098</v>
      </c>
      <c r="AT507" s="340">
        <f t="shared" si="350"/>
        <v>6.4384559500721E-2</v>
      </c>
      <c r="AU507" s="340">
        <f t="shared" si="350"/>
        <v>20.319354194943191</v>
      </c>
      <c r="AV507" s="340">
        <f t="shared" si="350"/>
        <v>2.4051262300046474</v>
      </c>
      <c r="AW507" s="340">
        <f t="shared" si="350"/>
        <v>1.9886000745403209E-2</v>
      </c>
      <c r="AX507" s="340">
        <f t="shared" si="350"/>
        <v>45.739132583592301</v>
      </c>
      <c r="AY507" s="340">
        <f t="shared" si="350"/>
        <v>2.3657773154042583</v>
      </c>
      <c r="AZ507" s="340">
        <f t="shared" si="350"/>
        <v>53.874678201329353</v>
      </c>
      <c r="BA507" s="340">
        <f t="shared" si="350"/>
        <v>2.5443066789432454</v>
      </c>
      <c r="BB507" s="340">
        <f t="shared" si="350"/>
        <v>0.44960525693510156</v>
      </c>
      <c r="BC507" s="340">
        <f t="shared" si="350"/>
        <v>3.1657047827124978</v>
      </c>
      <c r="BD507" s="340">
        <f t="shared" si="350"/>
        <v>1.4682168192172869E-3</v>
      </c>
      <c r="BE507" s="340">
        <f t="shared" si="350"/>
        <v>0.18715143551471031</v>
      </c>
      <c r="BF507" s="340">
        <f t="shared" si="350"/>
        <v>0.10719017437922818</v>
      </c>
      <c r="BG507" s="340">
        <f t="shared" si="350"/>
        <v>0.11292436100198402</v>
      </c>
      <c r="BH507" s="340">
        <f t="shared" si="350"/>
        <v>1.2096329006671009E-5</v>
      </c>
      <c r="BI507" s="340">
        <f t="shared" si="350"/>
        <v>0.17913804298364927</v>
      </c>
      <c r="BJ507" s="340">
        <f t="shared" si="350"/>
        <v>205.32079886449813</v>
      </c>
      <c r="BK507" s="340">
        <f t="shared" si="350"/>
        <v>0.45039844757338282</v>
      </c>
    </row>
    <row r="508" spans="43:63" x14ac:dyDescent="0.2">
      <c r="AQ508" s="345" t="str">
        <f t="shared" ref="AQ508:AQ517" si="351">AQ494</f>
        <v>Anode active material</v>
      </c>
      <c r="AR508" s="340">
        <f t="shared" ref="AR508:BK508" si="352">SUMPRODUCT($AG$180:$AG$201,AR$180:AR$201)/$AQ$506</f>
        <v>12.188329885019602</v>
      </c>
      <c r="AS508" s="340">
        <f t="shared" si="352"/>
        <v>178.95817554497989</v>
      </c>
      <c r="AT508" s="340">
        <f t="shared" si="352"/>
        <v>3.2361268329583012E-2</v>
      </c>
      <c r="AU508" s="340">
        <f t="shared" si="352"/>
        <v>3.1488474649089988</v>
      </c>
      <c r="AV508" s="340">
        <f t="shared" si="352"/>
        <v>0.56121793880147941</v>
      </c>
      <c r="AW508" s="340">
        <f t="shared" si="352"/>
        <v>4.644668359732076E-3</v>
      </c>
      <c r="AX508" s="340">
        <f t="shared" si="352"/>
        <v>12.401488044420766</v>
      </c>
      <c r="AY508" s="340">
        <f t="shared" si="352"/>
        <v>0.85971471286504986</v>
      </c>
      <c r="AZ508" s="340">
        <f t="shared" si="352"/>
        <v>13.753686543166118</v>
      </c>
      <c r="BA508" s="340">
        <f t="shared" si="352"/>
        <v>0.89626872084878828</v>
      </c>
      <c r="BB508" s="340">
        <f t="shared" si="352"/>
        <v>0.21779143949714708</v>
      </c>
      <c r="BC508" s="340">
        <f t="shared" si="352"/>
        <v>0.73341251514071348</v>
      </c>
      <c r="BD508" s="340">
        <f t="shared" si="352"/>
        <v>2.0578777191061094E-3</v>
      </c>
      <c r="BE508" s="340">
        <f t="shared" si="352"/>
        <v>1.6719452648476976</v>
      </c>
      <c r="BF508" s="340">
        <f t="shared" si="352"/>
        <v>3.0344484884276643E-2</v>
      </c>
      <c r="BG508" s="340">
        <f t="shared" si="352"/>
        <v>3.0743186862085905E-2</v>
      </c>
      <c r="BH508" s="340">
        <f t="shared" si="352"/>
        <v>4.0414039768262112E-6</v>
      </c>
      <c r="BI508" s="340">
        <f t="shared" si="352"/>
        <v>4.317213722929391E-2</v>
      </c>
      <c r="BJ508" s="340">
        <f t="shared" si="352"/>
        <v>41.393955914414136</v>
      </c>
      <c r="BK508" s="340">
        <f t="shared" si="352"/>
        <v>0.1422625055713036</v>
      </c>
    </row>
    <row r="509" spans="43:63" x14ac:dyDescent="0.2">
      <c r="AQ509" s="345" t="str">
        <f t="shared" si="351"/>
        <v>Electrolyte</v>
      </c>
      <c r="AR509" s="340">
        <f t="shared" ref="AR509:BK509" si="353">SUMPRODUCT($AG$236:$AG$313,AR$236:AR$313)/$AQ$506</f>
        <v>13.114552846021054</v>
      </c>
      <c r="AS509" s="340">
        <f t="shared" si="353"/>
        <v>219.15372237133982</v>
      </c>
      <c r="AT509" s="340">
        <f t="shared" si="353"/>
        <v>1.8582541173806671E-2</v>
      </c>
      <c r="AU509" s="340">
        <f t="shared" si="353"/>
        <v>4.0188747300600713</v>
      </c>
      <c r="AV509" s="340">
        <f t="shared" si="353"/>
        <v>0.35222768225259482</v>
      </c>
      <c r="AW509" s="340">
        <f t="shared" si="353"/>
        <v>2.2409875049025779E-3</v>
      </c>
      <c r="AX509" s="340">
        <f t="shared" si="353"/>
        <v>13.4260583165438</v>
      </c>
      <c r="AY509" s="340">
        <f t="shared" si="353"/>
        <v>0.42675036296156682</v>
      </c>
      <c r="AZ509" s="340">
        <f t="shared" si="353"/>
        <v>7.3655533934928945</v>
      </c>
      <c r="BA509" s="340">
        <f t="shared" si="353"/>
        <v>0.85052193914308005</v>
      </c>
      <c r="BB509" s="340">
        <f t="shared" si="353"/>
        <v>6.3618062326125935E-2</v>
      </c>
      <c r="BC509" s="340">
        <f t="shared" si="353"/>
        <v>0.44440899304591724</v>
      </c>
      <c r="BD509" s="340">
        <f t="shared" si="353"/>
        <v>2.2108693237086482E-4</v>
      </c>
      <c r="BE509" s="340">
        <f t="shared" si="353"/>
        <v>5.8386044158762349E-2</v>
      </c>
      <c r="BF509" s="340">
        <f t="shared" si="353"/>
        <v>3.0024335270375315E-2</v>
      </c>
      <c r="BG509" s="340">
        <f t="shared" si="353"/>
        <v>3.0674918719181977E-2</v>
      </c>
      <c r="BH509" s="340">
        <f t="shared" si="353"/>
        <v>1.3177670141012064E-5</v>
      </c>
      <c r="BI509" s="340">
        <f t="shared" si="353"/>
        <v>4.7250976876435868E-2</v>
      </c>
      <c r="BJ509" s="340">
        <f t="shared" si="353"/>
        <v>31.542072917625088</v>
      </c>
      <c r="BK509" s="340">
        <f t="shared" si="353"/>
        <v>7.355262644151149E-2</v>
      </c>
    </row>
    <row r="510" spans="43:63" x14ac:dyDescent="0.2">
      <c r="AQ510" s="345" t="str">
        <f t="shared" si="351"/>
        <v>Separator</v>
      </c>
      <c r="AR510" s="340">
        <f t="shared" ref="AR510:BK510" si="354">SUMPRODUCT($AG$314:$AG$316,AR$314:AR$316)/$AQ$506</f>
        <v>0.57062391196743301</v>
      </c>
      <c r="AS510" s="340">
        <f t="shared" si="354"/>
        <v>17.94532215080423</v>
      </c>
      <c r="AT510" s="340">
        <f t="shared" si="354"/>
        <v>7.2215246721979865E-4</v>
      </c>
      <c r="AU510" s="340">
        <f t="shared" si="354"/>
        <v>0.35423672903536602</v>
      </c>
      <c r="AV510" s="340">
        <f t="shared" si="354"/>
        <v>1.4268626264873102E-2</v>
      </c>
      <c r="AW510" s="340">
        <f t="shared" si="354"/>
        <v>1.3384955479864017E-4</v>
      </c>
      <c r="AX510" s="340">
        <f t="shared" si="354"/>
        <v>0.58595459664482485</v>
      </c>
      <c r="AY510" s="340">
        <f t="shared" si="354"/>
        <v>2.2694640045647686E-2</v>
      </c>
      <c r="AZ510" s="340">
        <f t="shared" si="354"/>
        <v>0.32973705504724743</v>
      </c>
      <c r="BA510" s="340">
        <f t="shared" si="354"/>
        <v>3.8592863281226637E-2</v>
      </c>
      <c r="BB510" s="340">
        <f t="shared" si="354"/>
        <v>1.2135725552152709E-2</v>
      </c>
      <c r="BC510" s="340">
        <f t="shared" si="354"/>
        <v>1.8966254658730249E-2</v>
      </c>
      <c r="BD510" s="340">
        <f t="shared" si="354"/>
        <v>1.327322496170684E-5</v>
      </c>
      <c r="BE510" s="340">
        <f t="shared" si="354"/>
        <v>1.2787376106664411E-3</v>
      </c>
      <c r="BF510" s="340">
        <f t="shared" si="354"/>
        <v>1.1628437936599073E-3</v>
      </c>
      <c r="BG510" s="340">
        <f t="shared" si="354"/>
        <v>1.2405293956935922E-3</v>
      </c>
      <c r="BH510" s="340">
        <f t="shared" si="354"/>
        <v>1.3424797923401779E-7</v>
      </c>
      <c r="BI510" s="340">
        <f t="shared" si="354"/>
        <v>1.5526980028932539E-3</v>
      </c>
      <c r="BJ510" s="340">
        <f t="shared" si="354"/>
        <v>1.0721745942353562</v>
      </c>
      <c r="BK510" s="340">
        <f t="shared" si="354"/>
        <v>6.1577475860890201E-3</v>
      </c>
    </row>
    <row r="511" spans="43:63" x14ac:dyDescent="0.2">
      <c r="AQ511" s="345" t="str">
        <f t="shared" si="351"/>
        <v>BMS</v>
      </c>
      <c r="AR511" s="340">
        <f t="shared" ref="AR511:BK511" si="355">SUMPRODUCT($AG$357:$AG$361,AR$357:AR$361)/$AQ$506</f>
        <v>16.727425208581352</v>
      </c>
      <c r="AS511" s="340">
        <f t="shared" si="355"/>
        <v>280.2092769414254</v>
      </c>
      <c r="AT511" s="340">
        <f t="shared" si="355"/>
        <v>4.4097113407148419E-2</v>
      </c>
      <c r="AU511" s="340">
        <f t="shared" si="355"/>
        <v>4.5171854350182548</v>
      </c>
      <c r="AV511" s="340">
        <f t="shared" si="355"/>
        <v>16.030025664345612</v>
      </c>
      <c r="AW511" s="340">
        <f t="shared" si="355"/>
        <v>3.0517538027635963E-2</v>
      </c>
      <c r="AX511" s="340">
        <f t="shared" si="355"/>
        <v>17.017753372195521</v>
      </c>
      <c r="AY511" s="340">
        <f t="shared" si="355"/>
        <v>1.9517994534746759</v>
      </c>
      <c r="AZ511" s="340">
        <f t="shared" si="355"/>
        <v>247.92871711530603</v>
      </c>
      <c r="BA511" s="340">
        <f t="shared" si="355"/>
        <v>2.1604631226572111</v>
      </c>
      <c r="BB511" s="340">
        <f t="shared" si="355"/>
        <v>0.2827521653128286</v>
      </c>
      <c r="BC511" s="340">
        <f t="shared" si="355"/>
        <v>21.052850354654691</v>
      </c>
      <c r="BD511" s="340">
        <f t="shared" si="355"/>
        <v>1.025914276760432E-3</v>
      </c>
      <c r="BE511" s="340">
        <f t="shared" si="355"/>
        <v>0.82532913002599306</v>
      </c>
      <c r="BF511" s="340">
        <f t="shared" si="355"/>
        <v>5.6557028571019997E-2</v>
      </c>
      <c r="BG511" s="340">
        <f t="shared" si="355"/>
        <v>5.7447887074071467E-2</v>
      </c>
      <c r="BH511" s="340">
        <f t="shared" si="355"/>
        <v>1.0320066371976325E-5</v>
      </c>
      <c r="BI511" s="340">
        <f t="shared" si="355"/>
        <v>8.8119829370261499E-2</v>
      </c>
      <c r="BJ511" s="340">
        <f t="shared" si="355"/>
        <v>276.3833365866966</v>
      </c>
      <c r="BK511" s="340">
        <f t="shared" si="355"/>
        <v>0.18875888234133731</v>
      </c>
    </row>
    <row r="512" spans="43:63" x14ac:dyDescent="0.2">
      <c r="AQ512" s="345" t="str">
        <f t="shared" si="351"/>
        <v>Al</v>
      </c>
      <c r="AR512" s="340">
        <f t="shared" ref="AR512:BK512" si="356">(SUMPRODUCT($AG$160:$AG$169,AR$160:AR$169)+SUMPRODUCT($AG$317:$AG$318,AR$317:AR$318)+SUMPRODUCT($AG$321:$AG$322,AR$321:AR$322)+SUMPRODUCT($AG$340:$AG$343,AR$340:AR$343)+SUMPRODUCT($AG$348:$AG$351,AR$348:AR$351))/$AQ$506</f>
        <v>23.62251759181887</v>
      </c>
      <c r="AS512" s="340">
        <f t="shared" si="356"/>
        <v>271.46594769568389</v>
      </c>
      <c r="AT512" s="340">
        <f t="shared" si="356"/>
        <v>5.4544470016146221E-2</v>
      </c>
      <c r="AU512" s="340">
        <f t="shared" si="356"/>
        <v>5.1861242374793921</v>
      </c>
      <c r="AV512" s="340">
        <f t="shared" si="356"/>
        <v>5.1471707350249378</v>
      </c>
      <c r="AW512" s="340">
        <f t="shared" si="356"/>
        <v>8.514253129625525E-3</v>
      </c>
      <c r="AX512" s="340">
        <f t="shared" si="356"/>
        <v>24.116075277352152</v>
      </c>
      <c r="AY512" s="340">
        <f t="shared" si="356"/>
        <v>4.606680877114167</v>
      </c>
      <c r="AZ512" s="340">
        <f t="shared" si="356"/>
        <v>27.224510631222692</v>
      </c>
      <c r="BA512" s="340">
        <f t="shared" si="356"/>
        <v>0.49787558469908494</v>
      </c>
      <c r="BB512" s="340">
        <f t="shared" si="356"/>
        <v>8.8194126789420887E-2</v>
      </c>
      <c r="BC512" s="340">
        <f t="shared" si="356"/>
        <v>6.2860553738412266</v>
      </c>
      <c r="BD512" s="340">
        <f t="shared" si="356"/>
        <v>5.8486300493908563E-4</v>
      </c>
      <c r="BE512" s="340">
        <f t="shared" si="356"/>
        <v>0.28402439526882439</v>
      </c>
      <c r="BF512" s="340">
        <f t="shared" si="356"/>
        <v>6.1128003979741503E-2</v>
      </c>
      <c r="BG512" s="340">
        <f t="shared" si="356"/>
        <v>6.1627056551193021E-2</v>
      </c>
      <c r="BH512" s="340">
        <f t="shared" si="356"/>
        <v>5.7216221281589925E-6</v>
      </c>
      <c r="BI512" s="340">
        <f t="shared" si="356"/>
        <v>0.10779496705637118</v>
      </c>
      <c r="BJ512" s="340">
        <f t="shared" si="356"/>
        <v>48.251244622565864</v>
      </c>
      <c r="BK512" s="340">
        <f t="shared" si="356"/>
        <v>0.13758919420326449</v>
      </c>
    </row>
    <row r="513" spans="43:63" x14ac:dyDescent="0.2">
      <c r="AQ513" s="345" t="str">
        <f t="shared" si="351"/>
        <v>Cu</v>
      </c>
      <c r="AR513" s="340">
        <f t="shared" ref="AR513:BK513" si="357">(SUMPRODUCT($AG$216:$AG$225,AR$216:AR$225)+SUMPRODUCT($AG$319:$AG$320,AR$319:AR$320)+SUMPRODUCT($AG$344:$AG$347,AR$344:AR$347)+SUMPRODUCT($AG$355:$AG$356,AR$355:AR$356)+SUMPRODUCT($AG$364:$AG$365,AR$364:AR$365))/$AQ$506</f>
        <v>6.3653526565008649</v>
      </c>
      <c r="AS513" s="340">
        <f t="shared" si="357"/>
        <v>106.96680531107214</v>
      </c>
      <c r="AT513" s="340">
        <f t="shared" si="357"/>
        <v>5.833800362651665E-2</v>
      </c>
      <c r="AU513" s="340">
        <f t="shared" si="357"/>
        <v>1.5982671818825378</v>
      </c>
      <c r="AV513" s="340">
        <f t="shared" si="357"/>
        <v>36.317968429128761</v>
      </c>
      <c r="AW513" s="340">
        <f t="shared" si="357"/>
        <v>4.324388011763728E-2</v>
      </c>
      <c r="AX513" s="340">
        <f t="shared" si="357"/>
        <v>6.488695524716265</v>
      </c>
      <c r="AY513" s="340">
        <f t="shared" si="357"/>
        <v>3.6263347147502665</v>
      </c>
      <c r="AZ513" s="340">
        <f t="shared" si="357"/>
        <v>476.0680626254196</v>
      </c>
      <c r="BA513" s="340">
        <f t="shared" si="357"/>
        <v>0.62979147262714674</v>
      </c>
      <c r="BB513" s="340">
        <f t="shared" si="357"/>
        <v>-0.6704408505273175</v>
      </c>
      <c r="BC513" s="340">
        <f t="shared" si="357"/>
        <v>45.604693962769389</v>
      </c>
      <c r="BD513" s="340">
        <f t="shared" si="357"/>
        <v>7.1875184789877409E-4</v>
      </c>
      <c r="BE513" s="340">
        <f t="shared" si="357"/>
        <v>1.6174556957118176</v>
      </c>
      <c r="BF513" s="340">
        <f t="shared" si="357"/>
        <v>6.2116823441560109E-2</v>
      </c>
      <c r="BG513" s="340">
        <f t="shared" si="357"/>
        <v>6.3283773801500964E-2</v>
      </c>
      <c r="BH513" s="340">
        <f t="shared" si="357"/>
        <v>8.1900984971277594E-6</v>
      </c>
      <c r="BI513" s="340">
        <f t="shared" si="357"/>
        <v>0.15941975546880438</v>
      </c>
      <c r="BJ513" s="340">
        <f t="shared" si="357"/>
        <v>1334.7142343609873</v>
      </c>
      <c r="BK513" s="340">
        <f t="shared" si="357"/>
        <v>0.20256724283500896</v>
      </c>
    </row>
    <row r="514" spans="43:63" x14ac:dyDescent="0.2">
      <c r="AQ514" s="345" t="str">
        <f t="shared" si="351"/>
        <v>Steel</v>
      </c>
      <c r="AR514" s="340">
        <f t="shared" ref="AR514:BK514" si="358">SUMPRODUCT($AG$353:$AG$354,AR$353:AR$354)/$AQ$506</f>
        <v>8.4105030835794112E-2</v>
      </c>
      <c r="AS514" s="340">
        <f t="shared" si="358"/>
        <v>1.0769030692382446</v>
      </c>
      <c r="AT514" s="340">
        <f t="shared" si="358"/>
        <v>1.4944324001105169E-4</v>
      </c>
      <c r="AU514" s="340">
        <f t="shared" si="358"/>
        <v>2.0644129218019197E-2</v>
      </c>
      <c r="AV514" s="340">
        <f t="shared" si="358"/>
        <v>6.4427533846546144E-3</v>
      </c>
      <c r="AW514" s="340">
        <f t="shared" si="358"/>
        <v>3.6853928769077604E-5</v>
      </c>
      <c r="AX514" s="340">
        <f t="shared" si="358"/>
        <v>8.5583613010553783E-2</v>
      </c>
      <c r="AY514" s="340">
        <f t="shared" si="358"/>
        <v>7.0137782828211245E-2</v>
      </c>
      <c r="AZ514" s="340">
        <f t="shared" si="358"/>
        <v>7.3222958972335786E-2</v>
      </c>
      <c r="BA514" s="340">
        <f t="shared" si="358"/>
        <v>3.2230229609893873E-3</v>
      </c>
      <c r="BB514" s="340">
        <f t="shared" si="358"/>
        <v>8.9767465084060612E-4</v>
      </c>
      <c r="BC514" s="340">
        <f t="shared" si="358"/>
        <v>8.8914314858257563E-3</v>
      </c>
      <c r="BD514" s="340">
        <f t="shared" si="358"/>
        <v>3.1914844806405757E-6</v>
      </c>
      <c r="BE514" s="340">
        <f t="shared" si="358"/>
        <v>3.0520908114518063E-3</v>
      </c>
      <c r="BF514" s="340">
        <f t="shared" si="358"/>
        <v>2.1550854798012566E-4</v>
      </c>
      <c r="BG514" s="340">
        <f t="shared" si="358"/>
        <v>2.3193099158740511E-4</v>
      </c>
      <c r="BH514" s="340">
        <f t="shared" si="358"/>
        <v>1.9537603765920214E-8</v>
      </c>
      <c r="BI514" s="340">
        <f t="shared" si="358"/>
        <v>2.2642587631823368E-4</v>
      </c>
      <c r="BJ514" s="340">
        <f t="shared" si="358"/>
        <v>0.27458937993357768</v>
      </c>
      <c r="BK514" s="340">
        <f t="shared" si="358"/>
        <v>1.0452507045998075E-3</v>
      </c>
    </row>
    <row r="515" spans="43:63" x14ac:dyDescent="0.2">
      <c r="AQ515" s="345" t="str">
        <f t="shared" si="351"/>
        <v>Others (Additives, Plastics, binders, solvents, and coolants)</v>
      </c>
      <c r="AR515" s="340">
        <f t="shared" ref="AR515:BK515" si="359">(SUMPRODUCT($AG$71:$AG$100,AR$71:AR$100)+SUMPRODUCT($AG$145:$AG$159,AR$145:AR$159)+SUMPRODUCT($AG$202:$AG$215,AR$202:AR$215)+SUMPRODUCT($AG$323:$AG$325,AR$323:AR$325)+$AG$352*AR$352+SUMPRODUCT($AG$362:$AG$363,AR$362:AR$363))/$AQ$506</f>
        <v>1.7433183806691814</v>
      </c>
      <c r="AS515" s="340">
        <f t="shared" si="359"/>
        <v>36.713342414236728</v>
      </c>
      <c r="AT515" s="340">
        <f t="shared" si="359"/>
        <v>2.4295414686642132E-3</v>
      </c>
      <c r="AU515" s="340">
        <f t="shared" si="359"/>
        <v>0.69895355140695703</v>
      </c>
      <c r="AV515" s="340">
        <f t="shared" si="359"/>
        <v>6.6014151521861658E-2</v>
      </c>
      <c r="AW515" s="340">
        <f t="shared" si="359"/>
        <v>3.5595565485300746E-4</v>
      </c>
      <c r="AX515" s="340">
        <f t="shared" si="359"/>
        <v>1.8326949007298432</v>
      </c>
      <c r="AY515" s="340">
        <f t="shared" si="359"/>
        <v>6.6405785061085867E-2</v>
      </c>
      <c r="AZ515" s="340">
        <f t="shared" si="359"/>
        <v>1.412993716221991</v>
      </c>
      <c r="BA515" s="340">
        <f t="shared" si="359"/>
        <v>0.14304908679733619</v>
      </c>
      <c r="BB515" s="340">
        <f t="shared" si="359"/>
        <v>1.6609491987559653E-2</v>
      </c>
      <c r="BC515" s="340">
        <f t="shared" si="359"/>
        <v>8.7229835742353448E-2</v>
      </c>
      <c r="BD515" s="340">
        <f t="shared" si="359"/>
        <v>3.5155216669314067E-5</v>
      </c>
      <c r="BE515" s="340">
        <f t="shared" si="359"/>
        <v>4.8252937411313495E-3</v>
      </c>
      <c r="BF515" s="340">
        <f t="shared" si="359"/>
        <v>2.9638322973547264E-3</v>
      </c>
      <c r="BG515" s="340">
        <f t="shared" si="359"/>
        <v>3.0679056405705368E-3</v>
      </c>
      <c r="BH515" s="340">
        <f t="shared" si="359"/>
        <v>1.0594435768465909E-6</v>
      </c>
      <c r="BI515" s="340">
        <f t="shared" si="359"/>
        <v>5.5002722095045253E-3</v>
      </c>
      <c r="BJ515" s="340">
        <f t="shared" si="359"/>
        <v>6.1259946172431778</v>
      </c>
      <c r="BK515" s="340">
        <f t="shared" si="359"/>
        <v>2.4243687301014349E-2</v>
      </c>
    </row>
    <row r="516" spans="43:63" x14ac:dyDescent="0.2">
      <c r="AQ516" s="345" t="str">
        <f t="shared" si="351"/>
        <v>Assembly</v>
      </c>
      <c r="AR516" s="340">
        <f t="shared" ref="AR516:BK516" si="360">(SUMPRODUCT($AG$170:$AG$179,AR$170:AR$179)+SUMPRODUCT($AG$226:$AG$235,AR$226:AR$235)+SUMPRODUCT($AG$326:$AG$339,AR$326:AR$339)+SUMPRODUCT($AG$366:$AG$373,AR$366:AR$373))/$AQ$506</f>
        <v>1.1671525537748457</v>
      </c>
      <c r="AS516" s="340">
        <f t="shared" si="360"/>
        <v>24.099600210905951</v>
      </c>
      <c r="AT516" s="340">
        <f t="shared" si="360"/>
        <v>1.4890259366848052E-3</v>
      </c>
      <c r="AU516" s="340">
        <f t="shared" si="360"/>
        <v>0.3664055486766275</v>
      </c>
      <c r="AV516" s="340">
        <f t="shared" si="360"/>
        <v>2.8450620479654888E-2</v>
      </c>
      <c r="AW516" s="340">
        <f t="shared" si="360"/>
        <v>3.9756845357039083E-4</v>
      </c>
      <c r="AX516" s="340">
        <f t="shared" si="360"/>
        <v>1.186581475881241</v>
      </c>
      <c r="AY516" s="340">
        <f t="shared" si="360"/>
        <v>4.0136404809958309E-2</v>
      </c>
      <c r="AZ516" s="340">
        <f t="shared" si="360"/>
        <v>0.60557124243967675</v>
      </c>
      <c r="BA516" s="340">
        <f t="shared" si="360"/>
        <v>0.13955922898324696</v>
      </c>
      <c r="BB516" s="340">
        <f t="shared" si="360"/>
        <v>8.5407782037522535E-3</v>
      </c>
      <c r="BC516" s="340">
        <f t="shared" si="360"/>
        <v>3.679986286261664E-2</v>
      </c>
      <c r="BD516" s="340">
        <f t="shared" si="360"/>
        <v>2.9546613393792053E-5</v>
      </c>
      <c r="BE516" s="340">
        <f t="shared" si="360"/>
        <v>1.089125280768788E-3</v>
      </c>
      <c r="BF516" s="340">
        <f t="shared" si="360"/>
        <v>1.237104981007296E-3</v>
      </c>
      <c r="BG516" s="340">
        <f t="shared" si="360"/>
        <v>1.2773041357600822E-3</v>
      </c>
      <c r="BH516" s="340">
        <f t="shared" si="360"/>
        <v>3.7784588509283551E-7</v>
      </c>
      <c r="BI516" s="340">
        <f t="shared" si="360"/>
        <v>1.8861074277128089E-3</v>
      </c>
      <c r="BJ516" s="340">
        <f t="shared" si="360"/>
        <v>0.80001893624954679</v>
      </c>
      <c r="BK516" s="340">
        <f t="shared" si="360"/>
        <v>6.3005611740488921E-3</v>
      </c>
    </row>
    <row r="517" spans="43:63" x14ac:dyDescent="0.2">
      <c r="AQ517" s="345" t="str">
        <f t="shared" si="351"/>
        <v>Transport</v>
      </c>
      <c r="AR517" s="340">
        <f t="shared" ref="AR517:BK517" si="361">SUMPRODUCT($AG$374:$AG$376,AR$374:AR$376)/$AQ$506</f>
        <v>10.323216486217397</v>
      </c>
      <c r="AS517" s="340">
        <f t="shared" si="361"/>
        <v>147.12128926292007</v>
      </c>
      <c r="AT517" s="340">
        <f t="shared" si="361"/>
        <v>5.9517665533033184E-2</v>
      </c>
      <c r="AU517" s="340">
        <f t="shared" si="361"/>
        <v>3.1585016455075001</v>
      </c>
      <c r="AV517" s="340">
        <f t="shared" si="361"/>
        <v>0.10142893221926977</v>
      </c>
      <c r="AW517" s="340">
        <f t="shared" si="361"/>
        <v>3.7445233173149335E-4</v>
      </c>
      <c r="AX517" s="340">
        <f t="shared" si="361"/>
        <v>10.367998618651825</v>
      </c>
      <c r="AY517" s="340">
        <f t="shared" si="361"/>
        <v>0.42239254256844411</v>
      </c>
      <c r="AZ517" s="340">
        <f t="shared" si="361"/>
        <v>2.4257426147378425</v>
      </c>
      <c r="BA517" s="340">
        <f t="shared" si="361"/>
        <v>0.12089934177710396</v>
      </c>
      <c r="BB517" s="340">
        <f t="shared" si="361"/>
        <v>0.14495944570648936</v>
      </c>
      <c r="BC517" s="340">
        <f t="shared" si="361"/>
        <v>0.16706166198254482</v>
      </c>
      <c r="BD517" s="340">
        <f t="shared" si="361"/>
        <v>6.0192630212252239E-5</v>
      </c>
      <c r="BE517" s="340">
        <f t="shared" si="361"/>
        <v>1.9331406797274183E-2</v>
      </c>
      <c r="BF517" s="340">
        <f t="shared" si="361"/>
        <v>0.19157527021566587</v>
      </c>
      <c r="BG517" s="340">
        <f t="shared" si="361"/>
        <v>0.19305892083716689</v>
      </c>
      <c r="BH517" s="340">
        <f t="shared" si="361"/>
        <v>6.8922953502175565E-6</v>
      </c>
      <c r="BI517" s="340">
        <f t="shared" si="361"/>
        <v>0.18322969056982596</v>
      </c>
      <c r="BJ517" s="340">
        <f t="shared" si="361"/>
        <v>57.255414651925733</v>
      </c>
      <c r="BK517" s="340">
        <f t="shared" si="361"/>
        <v>9.4860674285701975E-3</v>
      </c>
    </row>
    <row r="519" spans="43:63" x14ac:dyDescent="0.2">
      <c r="AR519" s="9" t="s">
        <v>62</v>
      </c>
    </row>
    <row r="520" spans="43:63" x14ac:dyDescent="0.2">
      <c r="AQ520" s="8">
        <v>31.88</v>
      </c>
      <c r="AR520" s="7" t="str">
        <f>AR506</f>
        <v>Carbon footprint</v>
      </c>
      <c r="AS520" s="7" t="str">
        <f t="shared" ref="AS520:BK520" si="362">AS506</f>
        <v>CED</v>
      </c>
      <c r="AT520" s="7" t="str">
        <f t="shared" si="362"/>
        <v>Fine particulate matter formation</v>
      </c>
      <c r="AU520" s="7" t="str">
        <f t="shared" si="362"/>
        <v>Fossil resource scarcity</v>
      </c>
      <c r="AV520" s="7" t="str">
        <f t="shared" si="362"/>
        <v>Freshwater ecotoxicity</v>
      </c>
      <c r="AW520" s="7" t="str">
        <f t="shared" si="362"/>
        <v>Freshwater eutrophication</v>
      </c>
      <c r="AX520" s="7" t="str">
        <f t="shared" si="362"/>
        <v>Global warming</v>
      </c>
      <c r="AY520" s="7" t="str">
        <f t="shared" si="362"/>
        <v>Human carcinogenic toxicity</v>
      </c>
      <c r="AZ520" s="7" t="str">
        <f t="shared" si="362"/>
        <v>Human non-carcinogenic toxicity</v>
      </c>
      <c r="BA520" s="7" t="str">
        <f t="shared" si="362"/>
        <v>Ionizing radiation</v>
      </c>
      <c r="BB520" s="7" t="str">
        <f t="shared" si="362"/>
        <v>Land use</v>
      </c>
      <c r="BC520" s="7" t="str">
        <f t="shared" si="362"/>
        <v>Marine ecotoxicity</v>
      </c>
      <c r="BD520" s="7" t="str">
        <f t="shared" si="362"/>
        <v>Marine eutrophication</v>
      </c>
      <c r="BE520" s="7" t="str">
        <f t="shared" si="362"/>
        <v>Mineral resource scarcity</v>
      </c>
      <c r="BF520" s="7" t="str">
        <f t="shared" si="362"/>
        <v>Ozone formation, Human health</v>
      </c>
      <c r="BG520" s="7" t="str">
        <f t="shared" si="362"/>
        <v>Ozone formation, Terrestrial ecosystems</v>
      </c>
      <c r="BH520" s="7" t="str">
        <f t="shared" si="362"/>
        <v>Stratospheric ozone depletion</v>
      </c>
      <c r="BI520" s="7" t="str">
        <f t="shared" si="362"/>
        <v>Terrestrial acidification</v>
      </c>
      <c r="BJ520" s="7" t="str">
        <f t="shared" si="362"/>
        <v>Terrestrial ecotoxicity</v>
      </c>
      <c r="BK520" s="7" t="str">
        <f t="shared" si="362"/>
        <v>Water consumption</v>
      </c>
    </row>
    <row r="521" spans="43:63" x14ac:dyDescent="0.2">
      <c r="AQ521" s="345" t="str">
        <f>AQ507</f>
        <v>Cathode active material</v>
      </c>
      <c r="AR521" s="340">
        <f t="shared" ref="AR521:BK521" si="363">(SUMPRODUCT($AH$101:$AH$144,AR$101:AR$144)+SUMPRODUCT($AH$11:$AH$70,AR$11:AR$70))/$AQ$520</f>
        <v>0.20181694213225618</v>
      </c>
      <c r="AS521" s="340">
        <f t="shared" si="363"/>
        <v>3.2616179790796229</v>
      </c>
      <c r="AT521" s="340">
        <f t="shared" si="363"/>
        <v>4.5226928718364973E-4</v>
      </c>
      <c r="AU521" s="340">
        <f t="shared" si="363"/>
        <v>5.379587920774382E-2</v>
      </c>
      <c r="AV521" s="340">
        <f t="shared" si="363"/>
        <v>5.0303785082063818E-3</v>
      </c>
      <c r="AW521" s="340">
        <f t="shared" si="363"/>
        <v>8.391527482601138E-5</v>
      </c>
      <c r="AX521" s="340">
        <f t="shared" si="363"/>
        <v>0.20503357150330132</v>
      </c>
      <c r="AY521" s="340">
        <f t="shared" si="363"/>
        <v>7.9026831515398473E-3</v>
      </c>
      <c r="AZ521" s="340">
        <f t="shared" si="363"/>
        <v>0.14466164601410461</v>
      </c>
      <c r="BA521" s="340">
        <f t="shared" si="363"/>
        <v>2.3085685783099556E-2</v>
      </c>
      <c r="BB521" s="340">
        <f t="shared" si="363"/>
        <v>1.0073816700441748E-3</v>
      </c>
      <c r="BC521" s="340">
        <f t="shared" si="363"/>
        <v>6.6580304365667121E-3</v>
      </c>
      <c r="BD521" s="340">
        <f t="shared" si="363"/>
        <v>6.1863669994315862E-6</v>
      </c>
      <c r="BE521" s="340">
        <f t="shared" si="363"/>
        <v>1.3600096874317276E-4</v>
      </c>
      <c r="BF521" s="340">
        <f t="shared" si="363"/>
        <v>4.3171792107170656E-4</v>
      </c>
      <c r="BG521" s="340">
        <f t="shared" si="363"/>
        <v>4.3571476984796069E-4</v>
      </c>
      <c r="BH521" s="340">
        <f t="shared" si="363"/>
        <v>7.8491169459931772E-8</v>
      </c>
      <c r="BI521" s="340">
        <f t="shared" si="363"/>
        <v>6.5529173126631477E-4</v>
      </c>
      <c r="BJ521" s="340">
        <f t="shared" si="363"/>
        <v>0.20592282255012495</v>
      </c>
      <c r="BK521" s="340">
        <f t="shared" si="363"/>
        <v>5.9801825230414727E-3</v>
      </c>
    </row>
    <row r="522" spans="43:63" x14ac:dyDescent="0.2">
      <c r="AQ522" s="345" t="str">
        <f t="shared" ref="AQ522:AQ531" si="364">AQ508</f>
        <v>Anode active material</v>
      </c>
      <c r="AR522" s="340">
        <f t="shared" ref="AR522:BK522" si="365">SUMPRODUCT($AH$180:$AH$201,AR$180:AR$201)/$AQ$520</f>
        <v>19.151456638460253</v>
      </c>
      <c r="AS522" s="340">
        <f t="shared" si="365"/>
        <v>281.05773563830434</v>
      </c>
      <c r="AT522" s="340">
        <f t="shared" si="365"/>
        <v>5.0866204035200237E-2</v>
      </c>
      <c r="AU522" s="340">
        <f t="shared" si="365"/>
        <v>4.945074487470686</v>
      </c>
      <c r="AV522" s="340">
        <f t="shared" si="365"/>
        <v>0.88190511398196014</v>
      </c>
      <c r="AW522" s="340">
        <f t="shared" si="365"/>
        <v>7.2974780699051559E-3</v>
      </c>
      <c r="AX522" s="340">
        <f t="shared" si="365"/>
        <v>19.486381866998897</v>
      </c>
      <c r="AY522" s="340">
        <f t="shared" si="365"/>
        <v>1.3511258065408358</v>
      </c>
      <c r="AZ522" s="340">
        <f t="shared" si="365"/>
        <v>21.614113686423362</v>
      </c>
      <c r="BA522" s="340">
        <f t="shared" si="365"/>
        <v>1.4082133812516731</v>
      </c>
      <c r="BB522" s="340">
        <f t="shared" si="365"/>
        <v>0.3422701310609394</v>
      </c>
      <c r="BC522" s="340">
        <f t="shared" si="365"/>
        <v>1.1524838588440161</v>
      </c>
      <c r="BD522" s="340">
        <f t="shared" si="365"/>
        <v>3.2357294126578013E-3</v>
      </c>
      <c r="BE522" s="340">
        <f t="shared" si="365"/>
        <v>2.6292156888152403</v>
      </c>
      <c r="BF522" s="340">
        <f t="shared" si="365"/>
        <v>4.7684524672510671E-2</v>
      </c>
      <c r="BG522" s="340">
        <f t="shared" si="365"/>
        <v>4.830929178176889E-2</v>
      </c>
      <c r="BH522" s="340">
        <f t="shared" si="365"/>
        <v>6.3479838357312799E-6</v>
      </c>
      <c r="BI522" s="340">
        <f t="shared" si="365"/>
        <v>6.7841905557372531E-2</v>
      </c>
      <c r="BJ522" s="340">
        <f t="shared" si="365"/>
        <v>65.043704606905322</v>
      </c>
      <c r="BK522" s="340">
        <f t="shared" si="365"/>
        <v>0.22210441264975161</v>
      </c>
    </row>
    <row r="523" spans="43:63" x14ac:dyDescent="0.2">
      <c r="AQ523" s="345" t="str">
        <f t="shared" si="364"/>
        <v>Electrolyte</v>
      </c>
      <c r="AR523" s="340">
        <f t="shared" ref="AR523:BK523" si="366">SUMPRODUCT($AH$236:$AH$313,AR$236:AR$313)/$AQ$520</f>
        <v>4.3436954961858554</v>
      </c>
      <c r="AS523" s="340">
        <f t="shared" si="366"/>
        <v>109.28783656847854</v>
      </c>
      <c r="AT523" s="340">
        <f t="shared" si="366"/>
        <v>6.8540674216491246E-3</v>
      </c>
      <c r="AU523" s="340">
        <f t="shared" si="366"/>
        <v>2.0646881857457009</v>
      </c>
      <c r="AV523" s="340">
        <f t="shared" si="366"/>
        <v>0.2098983578563407</v>
      </c>
      <c r="AW523" s="340">
        <f t="shared" si="366"/>
        <v>1.2935423036267827E-3</v>
      </c>
      <c r="AX523" s="340">
        <f t="shared" si="366"/>
        <v>4.4532407683769657</v>
      </c>
      <c r="AY523" s="340">
        <f t="shared" si="366"/>
        <v>0.26623035261323091</v>
      </c>
      <c r="AZ523" s="340">
        <f t="shared" si="366"/>
        <v>4.8437132755247285</v>
      </c>
      <c r="BA523" s="340">
        <f t="shared" si="366"/>
        <v>0.40678205206899481</v>
      </c>
      <c r="BB523" s="340">
        <f t="shared" si="366"/>
        <v>4.2871178953992846E-2</v>
      </c>
      <c r="BC523" s="340">
        <f t="shared" si="366"/>
        <v>0.27396968313072434</v>
      </c>
      <c r="BD523" s="340">
        <f t="shared" si="366"/>
        <v>1.8045897910273315E-4</v>
      </c>
      <c r="BE523" s="340">
        <f t="shared" si="366"/>
        <v>8.7452328397962908E-2</v>
      </c>
      <c r="BF523" s="340">
        <f t="shared" si="366"/>
        <v>9.8852418288873437E-3</v>
      </c>
      <c r="BG523" s="340">
        <f t="shared" si="366"/>
        <v>1.0269195831784844E-2</v>
      </c>
      <c r="BH523" s="340">
        <f t="shared" si="366"/>
        <v>1.5061236312222578E-6</v>
      </c>
      <c r="BI523" s="340">
        <f t="shared" si="366"/>
        <v>1.3469266245828938E-2</v>
      </c>
      <c r="BJ523" s="340">
        <f t="shared" si="366"/>
        <v>13.394015331033197</v>
      </c>
      <c r="BK523" s="340">
        <f t="shared" si="366"/>
        <v>6.7103906233655919E-2</v>
      </c>
    </row>
    <row r="524" spans="43:63" x14ac:dyDescent="0.2">
      <c r="AQ524" s="345" t="str">
        <f t="shared" si="364"/>
        <v>Separator</v>
      </c>
      <c r="AR524" s="340">
        <f t="shared" ref="AR524:BK524" si="367">SUMPRODUCT($AH$314:$AH$316,AR$314:AR$316)/$AQ$520</f>
        <v>0.95947640625643826</v>
      </c>
      <c r="AS524" s="340">
        <f t="shared" si="367"/>
        <v>30.174188016415236</v>
      </c>
      <c r="AT524" s="340">
        <f t="shared" si="367"/>
        <v>1.2142643157527155E-3</v>
      </c>
      <c r="AU524" s="340">
        <f t="shared" si="367"/>
        <v>0.59563186296736659</v>
      </c>
      <c r="AV524" s="340">
        <f t="shared" si="367"/>
        <v>2.3992002374443114E-2</v>
      </c>
      <c r="AW524" s="340">
        <f t="shared" si="367"/>
        <v>2.2506152848454948E-4</v>
      </c>
      <c r="AX524" s="340">
        <f t="shared" si="367"/>
        <v>0.98525420829245614</v>
      </c>
      <c r="AY524" s="340">
        <f t="shared" si="367"/>
        <v>3.8159935494473711E-2</v>
      </c>
      <c r="AZ524" s="340">
        <f t="shared" si="367"/>
        <v>0.55443685052646496</v>
      </c>
      <c r="BA524" s="340">
        <f t="shared" si="367"/>
        <v>6.4892026064149108E-2</v>
      </c>
      <c r="BB524" s="340">
        <f t="shared" si="367"/>
        <v>2.0405633370580625E-2</v>
      </c>
      <c r="BC524" s="340">
        <f t="shared" si="367"/>
        <v>3.1890836465930508E-2</v>
      </c>
      <c r="BD524" s="340">
        <f t="shared" si="367"/>
        <v>2.2318283406284188E-5</v>
      </c>
      <c r="BE524" s="340">
        <f t="shared" si="367"/>
        <v>2.1501352142726271E-3</v>
      </c>
      <c r="BF524" s="340">
        <f t="shared" si="367"/>
        <v>1.9552653871997014E-3</v>
      </c>
      <c r="BG524" s="340">
        <f t="shared" si="367"/>
        <v>2.0858899556657384E-3</v>
      </c>
      <c r="BH524" s="340">
        <f t="shared" si="367"/>
        <v>2.2573145983057882E-7</v>
      </c>
      <c r="BI524" s="340">
        <f t="shared" si="367"/>
        <v>2.610786314020772E-3</v>
      </c>
      <c r="BJ524" s="340">
        <f t="shared" si="367"/>
        <v>1.802809530027383</v>
      </c>
      <c r="BK524" s="340">
        <f t="shared" si="367"/>
        <v>1.03539536297458E-2</v>
      </c>
    </row>
    <row r="525" spans="43:63" x14ac:dyDescent="0.2">
      <c r="AQ525" s="345" t="str">
        <f t="shared" si="364"/>
        <v>BMS</v>
      </c>
      <c r="AR525" s="340">
        <f t="shared" ref="AR525:BK525" si="368">SUMPRODUCT($AH$357:$AH$361,AR$357:AR$361)/$AQ$520</f>
        <v>17.577438660209388</v>
      </c>
      <c r="AS525" s="340">
        <f t="shared" si="368"/>
        <v>294.44826780231341</v>
      </c>
      <c r="AT525" s="340">
        <f t="shared" si="368"/>
        <v>4.6337932846282057E-2</v>
      </c>
      <c r="AU525" s="340">
        <f t="shared" si="368"/>
        <v>4.74672873504114</v>
      </c>
      <c r="AV525" s="340">
        <f t="shared" si="368"/>
        <v>16.844600368744604</v>
      </c>
      <c r="AW525" s="340">
        <f t="shared" si="368"/>
        <v>3.2068303761788104E-2</v>
      </c>
      <c r="AX525" s="340">
        <f t="shared" si="368"/>
        <v>17.88252001156054</v>
      </c>
      <c r="AY525" s="340">
        <f t="shared" si="368"/>
        <v>2.0509812324780943</v>
      </c>
      <c r="AZ525" s="340">
        <f t="shared" si="368"/>
        <v>260.52735330497967</v>
      </c>
      <c r="BA525" s="340">
        <f t="shared" si="368"/>
        <v>2.2702482625162039</v>
      </c>
      <c r="BB525" s="340">
        <f t="shared" si="368"/>
        <v>0.29712037446611539</v>
      </c>
      <c r="BC525" s="340">
        <f t="shared" si="368"/>
        <v>22.122662700154709</v>
      </c>
      <c r="BD525" s="340">
        <f t="shared" si="368"/>
        <v>1.078046683546878E-3</v>
      </c>
      <c r="BE525" s="340">
        <f t="shared" si="368"/>
        <v>0.86726869058565781</v>
      </c>
      <c r="BF525" s="340">
        <f t="shared" si="368"/>
        <v>5.9431005556122019E-2</v>
      </c>
      <c r="BG525" s="340">
        <f t="shared" si="368"/>
        <v>6.0367133531411363E-2</v>
      </c>
      <c r="BH525" s="340">
        <f t="shared" si="368"/>
        <v>1.0844486306813264E-5</v>
      </c>
      <c r="BI525" s="340">
        <f t="shared" si="368"/>
        <v>9.2597687700870776E-2</v>
      </c>
      <c r="BJ525" s="340">
        <f t="shared" si="368"/>
        <v>290.42791015226902</v>
      </c>
      <c r="BK525" s="340">
        <f t="shared" si="368"/>
        <v>0.19835077033986198</v>
      </c>
    </row>
    <row r="526" spans="43:63" x14ac:dyDescent="0.2">
      <c r="AQ526" s="345" t="str">
        <f t="shared" si="364"/>
        <v>Al</v>
      </c>
      <c r="AR526" s="340">
        <f t="shared" ref="AR526:BK526" si="369">(SUMPRODUCT($AH$160:$AH$169,AR$160:AR$169)+SUMPRODUCT($AH$317:$AH$318,AR$317:AR$318)+SUMPRODUCT($AH$321:$AH$322,AR$321:AR$322)+SUMPRODUCT($AH$340:$AH$343,AR$340:AR$343)+SUMPRODUCT($AH$348:$AH$351,AR$348:AR$351))/$AQ$520</f>
        <v>55.056367386555522</v>
      </c>
      <c r="AS526" s="340">
        <f t="shared" si="369"/>
        <v>632.79013864208252</v>
      </c>
      <c r="AT526" s="340">
        <f t="shared" si="369"/>
        <v>0.12629859354933379</v>
      </c>
      <c r="AU526" s="340">
        <f t="shared" si="369"/>
        <v>12.081391220205475</v>
      </c>
      <c r="AV526" s="340">
        <f t="shared" si="369"/>
        <v>12.024282298205339</v>
      </c>
      <c r="AW526" s="340">
        <f t="shared" si="369"/>
        <v>1.9766334600956514E-2</v>
      </c>
      <c r="AX526" s="340">
        <f t="shared" si="369"/>
        <v>56.210528919623599</v>
      </c>
      <c r="AY526" s="340">
        <f t="shared" si="369"/>
        <v>10.757914323030098</v>
      </c>
      <c r="AZ526" s="340">
        <f t="shared" si="369"/>
        <v>63.418142261849816</v>
      </c>
      <c r="BA526" s="340">
        <f t="shared" si="369"/>
        <v>1.163386776613301</v>
      </c>
      <c r="BB526" s="340">
        <f t="shared" si="369"/>
        <v>0.20498495558494398</v>
      </c>
      <c r="BC526" s="340">
        <f t="shared" si="369"/>
        <v>14.684205618340368</v>
      </c>
      <c r="BD526" s="340">
        <f t="shared" si="369"/>
        <v>1.3587263612564781E-3</v>
      </c>
      <c r="BE526" s="340">
        <f t="shared" si="369"/>
        <v>0.66377455710705568</v>
      </c>
      <c r="BF526" s="340">
        <f t="shared" si="369"/>
        <v>0.14249420895585829</v>
      </c>
      <c r="BG526" s="340">
        <f t="shared" si="369"/>
        <v>0.14365726445867547</v>
      </c>
      <c r="BH526" s="340">
        <f t="shared" si="369"/>
        <v>1.3345457670894301E-5</v>
      </c>
      <c r="BI526" s="340">
        <f t="shared" si="369"/>
        <v>0.25135059830330064</v>
      </c>
      <c r="BJ526" s="340">
        <f t="shared" si="369"/>
        <v>112.65249558834439</v>
      </c>
      <c r="BK526" s="340">
        <f t="shared" si="369"/>
        <v>0.32189847462276577</v>
      </c>
    </row>
    <row r="527" spans="43:63" x14ac:dyDescent="0.2">
      <c r="AQ527" s="345" t="str">
        <f t="shared" si="364"/>
        <v>Cu</v>
      </c>
      <c r="AR527" s="340">
        <f t="shared" ref="AR527:BK527" si="370">(SUMPRODUCT($AH$216:$AH$225,AR$216:AR$225)+SUMPRODUCT($AH$319:$AH$320,AR$319:AR$320)+SUMPRODUCT($AH$344:$AH$347,AR$344:AR$347)+SUMPRODUCT($AH$355:$AH$356,AR$355:AR$356)+SUMPRODUCT($AH$364:$AH$365,AR$364:AR$365))/$AQ$520</f>
        <v>8.4543284617551624</v>
      </c>
      <c r="AS527" s="340">
        <f t="shared" si="370"/>
        <v>141.40962082620243</v>
      </c>
      <c r="AT527" s="340">
        <f t="shared" si="370"/>
        <v>6.9501868380305087E-2</v>
      </c>
      <c r="AU527" s="340">
        <f t="shared" si="370"/>
        <v>2.1147080856232443</v>
      </c>
      <c r="AV527" s="340">
        <f t="shared" si="370"/>
        <v>47.996679682853788</v>
      </c>
      <c r="AW527" s="340">
        <f t="shared" si="370"/>
        <v>5.7108193129110189E-2</v>
      </c>
      <c r="AX527" s="340">
        <f t="shared" si="370"/>
        <v>8.6202895001113014</v>
      </c>
      <c r="AY527" s="340">
        <f t="shared" si="370"/>
        <v>4.7538378475297112</v>
      </c>
      <c r="AZ527" s="340">
        <f t="shared" si="370"/>
        <v>619.89507766067322</v>
      </c>
      <c r="BA527" s="340">
        <f t="shared" si="370"/>
        <v>0.84108863018360891</v>
      </c>
      <c r="BB527" s="340">
        <f t="shared" si="370"/>
        <v>-0.8891560292015882</v>
      </c>
      <c r="BC527" s="340">
        <f t="shared" si="370"/>
        <v>60.140558680124819</v>
      </c>
      <c r="BD527" s="340">
        <f t="shared" si="370"/>
        <v>9.4843268938727614E-4</v>
      </c>
      <c r="BE527" s="340">
        <f t="shared" si="370"/>
        <v>2.1402275604742873</v>
      </c>
      <c r="BF527" s="340">
        <f t="shared" si="370"/>
        <v>8.2313443563270416E-2</v>
      </c>
      <c r="BG527" s="340">
        <f t="shared" si="370"/>
        <v>8.3854860385350893E-2</v>
      </c>
      <c r="BH527" s="340">
        <f t="shared" si="370"/>
        <v>1.0809542393946893E-5</v>
      </c>
      <c r="BI527" s="340">
        <f t="shared" si="370"/>
        <v>0.18489360290067081</v>
      </c>
      <c r="BJ527" s="340">
        <f t="shared" si="370"/>
        <v>1464.1873107980343</v>
      </c>
      <c r="BK527" s="340">
        <f t="shared" si="370"/>
        <v>0.2671318286950547</v>
      </c>
    </row>
    <row r="528" spans="43:63" x14ac:dyDescent="0.2">
      <c r="AQ528" s="345" t="str">
        <f t="shared" si="364"/>
        <v>Steel</v>
      </c>
      <c r="AR528" s="340">
        <f t="shared" ref="AR528:BK528" si="371">SUMPRODUCT($AH$353:$AH$354,AR$353:AR$354)/$AQ$520</f>
        <v>9.8777991043420887E-2</v>
      </c>
      <c r="AS528" s="340">
        <f t="shared" si="371"/>
        <v>1.2647795342413235</v>
      </c>
      <c r="AT528" s="340">
        <f t="shared" si="371"/>
        <v>1.7551510149413152E-4</v>
      </c>
      <c r="AU528" s="340">
        <f t="shared" si="371"/>
        <v>2.4245703149173219E-2</v>
      </c>
      <c r="AV528" s="340">
        <f t="shared" si="371"/>
        <v>7.5667558741746247E-3</v>
      </c>
      <c r="AW528" s="340">
        <f t="shared" si="371"/>
        <v>4.3283463660743655E-5</v>
      </c>
      <c r="AX528" s="340">
        <f t="shared" si="371"/>
        <v>0.10051452660335096</v>
      </c>
      <c r="AY528" s="340">
        <f t="shared" si="371"/>
        <v>8.237401752502474E-2</v>
      </c>
      <c r="AZ528" s="340">
        <f t="shared" si="371"/>
        <v>8.599743337189239E-2</v>
      </c>
      <c r="BA528" s="340">
        <f t="shared" si="371"/>
        <v>3.7853114137122185E-3</v>
      </c>
      <c r="BB528" s="340">
        <f t="shared" si="371"/>
        <v>1.0542829333688591E-3</v>
      </c>
      <c r="BC528" s="340">
        <f t="shared" si="371"/>
        <v>1.044263025579086E-2</v>
      </c>
      <c r="BD528" s="340">
        <f t="shared" si="371"/>
        <v>3.748270731383711E-6</v>
      </c>
      <c r="BE528" s="340">
        <f t="shared" si="371"/>
        <v>3.5845584484226548E-3</v>
      </c>
      <c r="BF528" s="340">
        <f t="shared" si="371"/>
        <v>2.5310616036421183E-4</v>
      </c>
      <c r="BG528" s="340">
        <f t="shared" si="371"/>
        <v>2.7239366280527345E-4</v>
      </c>
      <c r="BH528" s="340">
        <f t="shared" si="371"/>
        <v>2.2946133312380125E-8</v>
      </c>
      <c r="BI528" s="340">
        <f t="shared" si="371"/>
        <v>2.6592812535350201E-4</v>
      </c>
      <c r="BJ528" s="340">
        <f t="shared" si="371"/>
        <v>0.32249423182131493</v>
      </c>
      <c r="BK528" s="340">
        <f t="shared" si="371"/>
        <v>1.2276050993747225E-3</v>
      </c>
    </row>
    <row r="529" spans="43:63" x14ac:dyDescent="0.2">
      <c r="AQ529" s="345" t="str">
        <f t="shared" si="364"/>
        <v>Others (Additives, Plastics, binders, solvents, and coolants)</v>
      </c>
      <c r="AR529" s="340">
        <f t="shared" ref="AR529:BK529" si="372">(SUMPRODUCT($AH$71:$AH$100,AR$71:AR$100)+SUMPRODUCT($AH$145:$AH$159,AR$145:AR$159)+SUMPRODUCT($AH$202:$AH$215,AR$202:AR$215)+SUMPRODUCT($AH$323:$AH$325,AR$323:AR$325)+$AH$352*AR$352+SUMPRODUCT($AH$362:$AH$363,AR$362:AR$363))/$AQ$520</f>
        <v>1.8423977801220657</v>
      </c>
      <c r="AS529" s="340">
        <f t="shared" si="372"/>
        <v>47.158063352668741</v>
      </c>
      <c r="AT529" s="340">
        <f t="shared" si="372"/>
        <v>2.9590766890635924E-3</v>
      </c>
      <c r="AU529" s="340">
        <f t="shared" si="372"/>
        <v>0.92306121016629472</v>
      </c>
      <c r="AV529" s="340">
        <f t="shared" si="372"/>
        <v>0.25344208561186765</v>
      </c>
      <c r="AW529" s="340">
        <f t="shared" si="372"/>
        <v>6.9015814785931676E-4</v>
      </c>
      <c r="AX529" s="340">
        <f t="shared" si="372"/>
        <v>1.8862105547264818</v>
      </c>
      <c r="AY529" s="340">
        <f t="shared" si="372"/>
        <v>9.0854023392637123E-2</v>
      </c>
      <c r="AZ529" s="340">
        <f t="shared" si="372"/>
        <v>3.3101400805851009</v>
      </c>
      <c r="BA529" s="340">
        <f t="shared" si="372"/>
        <v>0.13076532987182579</v>
      </c>
      <c r="BB529" s="340">
        <f t="shared" si="372"/>
        <v>1.2154677755795698E-2</v>
      </c>
      <c r="BC529" s="340">
        <f t="shared" si="372"/>
        <v>0.31986123734345218</v>
      </c>
      <c r="BD529" s="340">
        <f t="shared" si="372"/>
        <v>4.8457410469760693E-5</v>
      </c>
      <c r="BE529" s="340">
        <f t="shared" si="372"/>
        <v>3.1442821889353399E-2</v>
      </c>
      <c r="BF529" s="340">
        <f t="shared" si="372"/>
        <v>4.059426180582611E-3</v>
      </c>
      <c r="BG529" s="340">
        <f t="shared" si="372"/>
        <v>4.2092321461061708E-3</v>
      </c>
      <c r="BH529" s="340">
        <f t="shared" si="372"/>
        <v>1.4888767663251101E-6</v>
      </c>
      <c r="BI529" s="340">
        <f t="shared" si="372"/>
        <v>5.721705463227398E-3</v>
      </c>
      <c r="BJ529" s="340">
        <f t="shared" si="372"/>
        <v>6.1889402267311553</v>
      </c>
      <c r="BK529" s="340">
        <f t="shared" si="372"/>
        <v>1.8273778561882899E-2</v>
      </c>
    </row>
    <row r="530" spans="43:63" x14ac:dyDescent="0.2">
      <c r="AQ530" s="345" t="str">
        <f t="shared" si="364"/>
        <v>Assembly</v>
      </c>
      <c r="AR530" s="340">
        <f t="shared" ref="AR530:BK530" si="373">(SUMPRODUCT($AH$170:$AH$179,AR$170:AR$179)+SUMPRODUCT($AH$226:$AH$235,AR$226:AR$235)+SUMPRODUCT($AH$326:$AH$339,AR$326:AR$339)+SUMPRODUCT($AH$366:$AH$373,AR$366:AR$373))/$AQ$520</f>
        <v>1.5203621787006985</v>
      </c>
      <c r="AS530" s="340">
        <f t="shared" si="373"/>
        <v>31.09199703136084</v>
      </c>
      <c r="AT530" s="340">
        <f t="shared" si="373"/>
        <v>1.8689997319177216E-3</v>
      </c>
      <c r="AU530" s="340">
        <f t="shared" si="373"/>
        <v>0.48013069498274508</v>
      </c>
      <c r="AV530" s="340">
        <f t="shared" si="373"/>
        <v>3.5574058776356041E-2</v>
      </c>
      <c r="AW530" s="340">
        <f t="shared" si="373"/>
        <v>4.9447276923806867E-4</v>
      </c>
      <c r="AX530" s="340">
        <f t="shared" si="373"/>
        <v>1.5456027252993743</v>
      </c>
      <c r="AY530" s="340">
        <f t="shared" si="373"/>
        <v>5.0463301073370104E-2</v>
      </c>
      <c r="AZ530" s="340">
        <f t="shared" si="373"/>
        <v>0.75667106188286082</v>
      </c>
      <c r="BA530" s="340">
        <f t="shared" si="373"/>
        <v>0.17411504094657276</v>
      </c>
      <c r="BB530" s="340">
        <f t="shared" si="373"/>
        <v>1.0702847012843972E-2</v>
      </c>
      <c r="BC530" s="340">
        <f t="shared" si="373"/>
        <v>4.6015622619921343E-2</v>
      </c>
      <c r="BD530" s="340">
        <f t="shared" si="373"/>
        <v>3.6901451548614768E-5</v>
      </c>
      <c r="BE530" s="340">
        <f t="shared" si="373"/>
        <v>1.3775701052617306E-3</v>
      </c>
      <c r="BF530" s="340">
        <f t="shared" si="373"/>
        <v>1.5860443879479897E-3</v>
      </c>
      <c r="BG530" s="340">
        <f t="shared" si="373"/>
        <v>1.6390127903987992E-3</v>
      </c>
      <c r="BH530" s="340">
        <f t="shared" si="373"/>
        <v>4.7852961942589508E-7</v>
      </c>
      <c r="BI530" s="340">
        <f t="shared" si="373"/>
        <v>2.4073910656775672E-3</v>
      </c>
      <c r="BJ530" s="340">
        <f t="shared" si="373"/>
        <v>1.0039522088167736</v>
      </c>
      <c r="BK530" s="340">
        <f t="shared" si="373"/>
        <v>7.8471019760202546E-3</v>
      </c>
    </row>
    <row r="531" spans="43:63" x14ac:dyDescent="0.2">
      <c r="AQ531" s="345" t="str">
        <f t="shared" si="364"/>
        <v>Transport</v>
      </c>
      <c r="AR531" s="340">
        <f t="shared" ref="AR531:BK531" si="374">SUMPRODUCT($AH$374:$AH$376,AR$374:AR$376)/$AQ$520</f>
        <v>15.275541107247737</v>
      </c>
      <c r="AS531" s="340">
        <f t="shared" si="374"/>
        <v>217.74938286539734</v>
      </c>
      <c r="AT531" s="340">
        <f t="shared" si="374"/>
        <v>8.7970341894701071E-2</v>
      </c>
      <c r="AU531" s="340">
        <f t="shared" si="374"/>
        <v>4.6746490457174659</v>
      </c>
      <c r="AV531" s="340">
        <f t="shared" si="374"/>
        <v>0.15032241731466403</v>
      </c>
      <c r="AW531" s="340">
        <f t="shared" si="374"/>
        <v>5.5498106128266901E-4</v>
      </c>
      <c r="AX531" s="340">
        <f t="shared" si="374"/>
        <v>15.341821711384858</v>
      </c>
      <c r="AY531" s="340">
        <f t="shared" si="374"/>
        <v>0.62505695176053044</v>
      </c>
      <c r="AZ531" s="340">
        <f t="shared" si="374"/>
        <v>3.6007224865691638</v>
      </c>
      <c r="BA531" s="340">
        <f t="shared" si="374"/>
        <v>0.17905878349081333</v>
      </c>
      <c r="BB531" s="340">
        <f t="shared" si="374"/>
        <v>0.21571738868692969</v>
      </c>
      <c r="BC531" s="340">
        <f t="shared" si="374"/>
        <v>0.24768347329691495</v>
      </c>
      <c r="BD531" s="340">
        <f t="shared" si="374"/>
        <v>8.9317961752176256E-5</v>
      </c>
      <c r="BE531" s="340">
        <f t="shared" si="374"/>
        <v>2.8609623577619984E-2</v>
      </c>
      <c r="BF531" s="340">
        <f t="shared" si="374"/>
        <v>0.28317358464540771</v>
      </c>
      <c r="BG531" s="340">
        <f t="shared" si="374"/>
        <v>0.28536825650598735</v>
      </c>
      <c r="BH531" s="340">
        <f t="shared" si="374"/>
        <v>1.0195109141599089E-5</v>
      </c>
      <c r="BI531" s="340">
        <f t="shared" si="374"/>
        <v>0.27079776033774955</v>
      </c>
      <c r="BJ531" s="340">
        <f t="shared" si="374"/>
        <v>85.038295473468182</v>
      </c>
      <c r="BK531" s="340">
        <f t="shared" si="374"/>
        <v>1.4061785030197567E-2</v>
      </c>
    </row>
    <row r="533" spans="43:63" x14ac:dyDescent="0.2">
      <c r="AR533" s="9" t="s">
        <v>70</v>
      </c>
    </row>
    <row r="534" spans="43:63" x14ac:dyDescent="0.2">
      <c r="AQ534" s="337">
        <v>58</v>
      </c>
      <c r="AR534" s="7" t="str">
        <f>AR520</f>
        <v>Carbon footprint</v>
      </c>
      <c r="AS534" s="7" t="str">
        <f t="shared" ref="AS534:BK534" si="375">AS520</f>
        <v>CED</v>
      </c>
      <c r="AT534" s="7" t="str">
        <f t="shared" si="375"/>
        <v>Fine particulate matter formation</v>
      </c>
      <c r="AU534" s="7" t="str">
        <f t="shared" si="375"/>
        <v>Fossil resource scarcity</v>
      </c>
      <c r="AV534" s="7" t="str">
        <f t="shared" si="375"/>
        <v>Freshwater ecotoxicity</v>
      </c>
      <c r="AW534" s="7" t="str">
        <f t="shared" si="375"/>
        <v>Freshwater eutrophication</v>
      </c>
      <c r="AX534" s="7" t="str">
        <f t="shared" si="375"/>
        <v>Global warming</v>
      </c>
      <c r="AY534" s="7" t="str">
        <f t="shared" si="375"/>
        <v>Human carcinogenic toxicity</v>
      </c>
      <c r="AZ534" s="7" t="str">
        <f t="shared" si="375"/>
        <v>Human non-carcinogenic toxicity</v>
      </c>
      <c r="BA534" s="7" t="str">
        <f t="shared" si="375"/>
        <v>Ionizing radiation</v>
      </c>
      <c r="BB534" s="7" t="str">
        <f t="shared" si="375"/>
        <v>Land use</v>
      </c>
      <c r="BC534" s="7" t="str">
        <f t="shared" si="375"/>
        <v>Marine ecotoxicity</v>
      </c>
      <c r="BD534" s="7" t="str">
        <f t="shared" si="375"/>
        <v>Marine eutrophication</v>
      </c>
      <c r="BE534" s="7" t="str">
        <f t="shared" si="375"/>
        <v>Mineral resource scarcity</v>
      </c>
      <c r="BF534" s="7" t="str">
        <f t="shared" si="375"/>
        <v>Ozone formation, Human health</v>
      </c>
      <c r="BG534" s="7" t="str">
        <f t="shared" si="375"/>
        <v>Ozone formation, Terrestrial ecosystems</v>
      </c>
      <c r="BH534" s="7" t="str">
        <f t="shared" si="375"/>
        <v>Stratospheric ozone depletion</v>
      </c>
      <c r="BI534" s="7" t="str">
        <f t="shared" si="375"/>
        <v>Terrestrial acidification</v>
      </c>
      <c r="BJ534" s="7" t="str">
        <f t="shared" si="375"/>
        <v>Terrestrial ecotoxicity</v>
      </c>
      <c r="BK534" s="7" t="str">
        <f t="shared" si="375"/>
        <v>Water consumption</v>
      </c>
    </row>
    <row r="535" spans="43:63" x14ac:dyDescent="0.2">
      <c r="AQ535" s="345" t="str">
        <f>AQ521</f>
        <v>Cathode active material</v>
      </c>
      <c r="AR535" s="340">
        <f t="shared" ref="AR535:BK535" si="376">(SUMPRODUCT($AI$101:$AI$144,AR$101:AR$144)+SUMPRODUCT($AI$11:$AI$70,AR$11:AR$70))/$AQ$534</f>
        <v>30.516172637010179</v>
      </c>
      <c r="AS535" s="340">
        <f t="shared" si="376"/>
        <v>446.85734809516964</v>
      </c>
      <c r="AT535" s="340">
        <f t="shared" si="376"/>
        <v>0.25894593195546967</v>
      </c>
      <c r="AU535" s="340">
        <f t="shared" si="376"/>
        <v>8.2940689374247416</v>
      </c>
      <c r="AV535" s="340">
        <f t="shared" si="376"/>
        <v>14.144329489313773</v>
      </c>
      <c r="AW535" s="340">
        <f t="shared" si="376"/>
        <v>2.5324797555582802E-2</v>
      </c>
      <c r="AX535" s="340">
        <f t="shared" si="376"/>
        <v>31.022744937859631</v>
      </c>
      <c r="AY535" s="340">
        <f t="shared" si="376"/>
        <v>4.2383875823476469</v>
      </c>
      <c r="AZ535" s="340">
        <f t="shared" si="376"/>
        <v>169.96804162513226</v>
      </c>
      <c r="BA535" s="340">
        <f t="shared" si="376"/>
        <v>1.8514405745669777</v>
      </c>
      <c r="BB535" s="340">
        <f t="shared" si="376"/>
        <v>0.47117246731254403</v>
      </c>
      <c r="BC535" s="340">
        <f t="shared" si="376"/>
        <v>19.632331974775372</v>
      </c>
      <c r="BD535" s="340">
        <f t="shared" si="376"/>
        <v>3.2391310966092481E-3</v>
      </c>
      <c r="BE535" s="340">
        <f t="shared" si="376"/>
        <v>4.0009227876161786</v>
      </c>
      <c r="BF535" s="340">
        <f t="shared" si="376"/>
        <v>0.10899380655323646</v>
      </c>
      <c r="BG535" s="340">
        <f t="shared" si="376"/>
        <v>0.11080900958020361</v>
      </c>
      <c r="BH535" s="340">
        <f t="shared" si="376"/>
        <v>1.0909462179667381E-5</v>
      </c>
      <c r="BI535" s="340">
        <f t="shared" si="376"/>
        <v>0.85293389837737521</v>
      </c>
      <c r="BJ535" s="340">
        <f t="shared" si="376"/>
        <v>4194.0367511681407</v>
      </c>
      <c r="BK535" s="340">
        <f t="shared" si="376"/>
        <v>0.28255467928559369</v>
      </c>
    </row>
    <row r="536" spans="43:63" x14ac:dyDescent="0.2">
      <c r="AQ536" s="345" t="str">
        <f t="shared" ref="AQ536:AQ545" si="377">AQ522</f>
        <v>Anode active material</v>
      </c>
      <c r="AR536" s="340">
        <f t="shared" ref="AR536:BK536" si="378">SUMPRODUCT($AI$180:$AI$201,AR$180:AR$201)/$AQ$534</f>
        <v>3.514673242738334</v>
      </c>
      <c r="AS536" s="340">
        <f t="shared" si="378"/>
        <v>82.942730261161472</v>
      </c>
      <c r="AT536" s="340">
        <f t="shared" si="378"/>
        <v>2.453112887417493E-2</v>
      </c>
      <c r="AU536" s="340">
        <f t="shared" si="378"/>
        <v>1.5500948320933703</v>
      </c>
      <c r="AV536" s="340">
        <f t="shared" si="378"/>
        <v>9.559869311382406E-2</v>
      </c>
      <c r="AW536" s="340">
        <f t="shared" si="378"/>
        <v>8.5271364802905647E-4</v>
      </c>
      <c r="AX536" s="340">
        <f t="shared" si="378"/>
        <v>3.5980824033687582</v>
      </c>
      <c r="AY536" s="340">
        <f t="shared" si="378"/>
        <v>0.13337356755825047</v>
      </c>
      <c r="AZ536" s="340">
        <f t="shared" si="378"/>
        <v>2.0806005493885618</v>
      </c>
      <c r="BA536" s="340">
        <f t="shared" si="378"/>
        <v>0.3869542743367469</v>
      </c>
      <c r="BB536" s="340">
        <f t="shared" si="378"/>
        <v>1.8465928328872328E-2</v>
      </c>
      <c r="BC536" s="340">
        <f t="shared" si="378"/>
        <v>0.12636985657402008</v>
      </c>
      <c r="BD536" s="340">
        <f t="shared" si="378"/>
        <v>6.3040795504497161E-5</v>
      </c>
      <c r="BE536" s="340">
        <f t="shared" si="378"/>
        <v>4.9127567961474612E-3</v>
      </c>
      <c r="BF536" s="340">
        <f t="shared" si="378"/>
        <v>1.6214670514039721E-2</v>
      </c>
      <c r="BG536" s="340">
        <f t="shared" si="378"/>
        <v>1.657950187015261E-2</v>
      </c>
      <c r="BH536" s="340">
        <f t="shared" si="378"/>
        <v>1.3921064677498817E-6</v>
      </c>
      <c r="BI536" s="340">
        <f t="shared" si="378"/>
        <v>7.1136051468678296E-2</v>
      </c>
      <c r="BJ536" s="340">
        <f t="shared" si="378"/>
        <v>5.7432989274135293</v>
      </c>
      <c r="BK536" s="340">
        <f t="shared" si="378"/>
        <v>1.0064380057460064E-2</v>
      </c>
    </row>
    <row r="537" spans="43:63" x14ac:dyDescent="0.2">
      <c r="AQ537" s="345" t="str">
        <f t="shared" si="377"/>
        <v>Electrolyte</v>
      </c>
      <c r="AR537" s="340">
        <f t="shared" ref="AR537:BK537" si="379">SUMPRODUCT($AI$236:$AI$313,AR$236:AR$313)/$AQ$534</f>
        <v>2.1109944961638396</v>
      </c>
      <c r="AS537" s="340">
        <f t="shared" si="379"/>
        <v>35.300851082008862</v>
      </c>
      <c r="AT537" s="340">
        <f t="shared" si="379"/>
        <v>4.5734958671086517E-3</v>
      </c>
      <c r="AU537" s="340">
        <f t="shared" si="379"/>
        <v>0.63888860030018091</v>
      </c>
      <c r="AV537" s="340">
        <f t="shared" si="379"/>
        <v>0.26637105301518427</v>
      </c>
      <c r="AW537" s="340">
        <f t="shared" si="379"/>
        <v>7.7659229373341432E-4</v>
      </c>
      <c r="AX537" s="340">
        <f t="shared" si="379"/>
        <v>2.1510609269256395</v>
      </c>
      <c r="AY537" s="340">
        <f t="shared" si="379"/>
        <v>0.14135883862238666</v>
      </c>
      <c r="AZ537" s="340">
        <f t="shared" si="379"/>
        <v>5.1296060539054231</v>
      </c>
      <c r="BA537" s="340">
        <f t="shared" si="379"/>
        <v>0.15848081048738849</v>
      </c>
      <c r="BB537" s="340">
        <f t="shared" si="379"/>
        <v>3.638866670695956E-2</v>
      </c>
      <c r="BC537" s="340">
        <f t="shared" si="379"/>
        <v>0.3486907896221651</v>
      </c>
      <c r="BD537" s="340">
        <f t="shared" si="379"/>
        <v>3.3049491320356428E-4</v>
      </c>
      <c r="BE537" s="340">
        <f t="shared" si="379"/>
        <v>4.6375968615521304E-2</v>
      </c>
      <c r="BF537" s="340">
        <f t="shared" si="379"/>
        <v>4.686141355328478E-3</v>
      </c>
      <c r="BG537" s="340">
        <f t="shared" si="379"/>
        <v>4.8337001455110639E-3</v>
      </c>
      <c r="BH537" s="340">
        <f t="shared" si="379"/>
        <v>7.435980147178823E-7</v>
      </c>
      <c r="BI537" s="340">
        <f t="shared" si="379"/>
        <v>1.1838396181380157E-2</v>
      </c>
      <c r="BJ537" s="340">
        <f t="shared" si="379"/>
        <v>28.754637086985976</v>
      </c>
      <c r="BK537" s="340">
        <f t="shared" si="379"/>
        <v>2.966141981323395E-2</v>
      </c>
    </row>
    <row r="538" spans="43:63" x14ac:dyDescent="0.2">
      <c r="AQ538" s="345" t="str">
        <f t="shared" si="377"/>
        <v>Separator</v>
      </c>
      <c r="AR538" s="340">
        <f t="shared" ref="AR538:BK538" si="380">SUMPRODUCT($AI$314:$AI$316,AR$314:AR$316)/$AQ$534</f>
        <v>9.7465992169279869E-2</v>
      </c>
      <c r="AS538" s="340">
        <f t="shared" si="380"/>
        <v>3.0651688293169754</v>
      </c>
      <c r="AT538" s="340">
        <f t="shared" si="380"/>
        <v>1.2334797970942394E-4</v>
      </c>
      <c r="AU538" s="340">
        <f t="shared" si="380"/>
        <v>6.050576138527259E-2</v>
      </c>
      <c r="AV538" s="340">
        <f t="shared" si="380"/>
        <v>2.437167084364796E-3</v>
      </c>
      <c r="AW538" s="340">
        <f t="shared" si="380"/>
        <v>2.2862308056607369E-5</v>
      </c>
      <c r="AX538" s="340">
        <f t="shared" si="380"/>
        <v>0.10008456521078544</v>
      </c>
      <c r="AY538" s="340">
        <f t="shared" si="380"/>
        <v>3.8763808571344355E-3</v>
      </c>
      <c r="AZ538" s="340">
        <f t="shared" si="380"/>
        <v>5.6321069887079384E-2</v>
      </c>
      <c r="BA538" s="340">
        <f t="shared" si="380"/>
        <v>6.5918928938484478E-3</v>
      </c>
      <c r="BB538" s="340">
        <f t="shared" si="380"/>
        <v>2.0728548292980615E-3</v>
      </c>
      <c r="BC538" s="340">
        <f t="shared" si="380"/>
        <v>3.2395502348907396E-3</v>
      </c>
      <c r="BD538" s="340">
        <f t="shared" si="380"/>
        <v>2.26714656194191E-6</v>
      </c>
      <c r="BE538" s="340">
        <f t="shared" si="380"/>
        <v>2.1841606587789144E-4</v>
      </c>
      <c r="BF538" s="340">
        <f t="shared" si="380"/>
        <v>1.9862070570470715E-4</v>
      </c>
      <c r="BG538" s="340">
        <f t="shared" si="380"/>
        <v>2.1188987322587658E-4</v>
      </c>
      <c r="BH538" s="340">
        <f t="shared" si="380"/>
        <v>2.2930361343692162E-8</v>
      </c>
      <c r="BI538" s="340">
        <f t="shared" si="380"/>
        <v>2.6521014667868931E-4</v>
      </c>
      <c r="BJ538" s="340">
        <f t="shared" si="380"/>
        <v>0.18313386175062388</v>
      </c>
      <c r="BK538" s="340">
        <f t="shared" si="380"/>
        <v>1.0517802801793693E-3</v>
      </c>
    </row>
    <row r="539" spans="43:63" x14ac:dyDescent="0.2">
      <c r="AQ539" s="345" t="str">
        <f t="shared" si="377"/>
        <v>BMS</v>
      </c>
      <c r="AR539" s="340">
        <f t="shared" ref="AR539:BK539" si="381">SUMPRODUCT($AI$357:$AI$361,AR$357:AR$361)/$AQ$534</f>
        <v>8.6953770696332366</v>
      </c>
      <c r="AS539" s="340">
        <f t="shared" si="381"/>
        <v>145.66051206524099</v>
      </c>
      <c r="AT539" s="340">
        <f t="shared" si="381"/>
        <v>2.2922896021129738E-2</v>
      </c>
      <c r="AU539" s="340">
        <f t="shared" si="381"/>
        <v>2.3481576011344893</v>
      </c>
      <c r="AV539" s="340">
        <f t="shared" si="381"/>
        <v>8.3328495479313833</v>
      </c>
      <c r="AW539" s="340">
        <f t="shared" si="381"/>
        <v>1.5863858129883179E-2</v>
      </c>
      <c r="AX539" s="340">
        <f t="shared" si="381"/>
        <v>8.8462976581326753</v>
      </c>
      <c r="AY539" s="340">
        <f t="shared" si="381"/>
        <v>1.014599198659681</v>
      </c>
      <c r="AZ539" s="340">
        <f t="shared" si="381"/>
        <v>128.88018656942202</v>
      </c>
      <c r="BA539" s="340">
        <f t="shared" si="381"/>
        <v>1.1230683301399125</v>
      </c>
      <c r="BB539" s="340">
        <f t="shared" si="381"/>
        <v>0.14698237558934113</v>
      </c>
      <c r="BC539" s="340">
        <f t="shared" si="381"/>
        <v>10.943852382635153</v>
      </c>
      <c r="BD539" s="340">
        <f t="shared" si="381"/>
        <v>5.3329854214356949E-4</v>
      </c>
      <c r="BE539" s="340">
        <f t="shared" si="381"/>
        <v>0.42902884948764985</v>
      </c>
      <c r="BF539" s="340">
        <f t="shared" si="381"/>
        <v>2.9399903645107809E-2</v>
      </c>
      <c r="BG539" s="340">
        <f t="shared" si="381"/>
        <v>2.9862996470400943E-2</v>
      </c>
      <c r="BH539" s="340">
        <f t="shared" si="381"/>
        <v>5.3646551916394178E-6</v>
      </c>
      <c r="BI539" s="340">
        <f t="shared" si="381"/>
        <v>4.5807118198506629E-2</v>
      </c>
      <c r="BJ539" s="340">
        <f t="shared" si="381"/>
        <v>143.67168272567073</v>
      </c>
      <c r="BK539" s="340">
        <f t="shared" si="381"/>
        <v>9.8122074182608959E-2</v>
      </c>
    </row>
    <row r="540" spans="43:63" x14ac:dyDescent="0.2">
      <c r="AQ540" s="345" t="str">
        <f t="shared" si="377"/>
        <v>Al</v>
      </c>
      <c r="AR540" s="340">
        <f t="shared" ref="AR540:BK540" si="382">(SUMPRODUCT($AI$160:$AI$169,AR$160:AR$169)+SUMPRODUCT($AI$317:$AI$318,AR$317:AR$318)+SUMPRODUCT($AI$321:$AI$322,AR$321:AR$322)+SUMPRODUCT($AI$340:$AI$343,AR$340:AR$343)+SUMPRODUCT($AI$348:$AI$351,AR$348:AR$351))/$AQ$534</f>
        <v>13.096203995462439</v>
      </c>
      <c r="AS540" s="340">
        <f t="shared" si="382"/>
        <v>150.67687172892468</v>
      </c>
      <c r="AT540" s="340">
        <f t="shared" si="382"/>
        <v>2.8639428657342762E-2</v>
      </c>
      <c r="AU540" s="340">
        <f t="shared" si="382"/>
        <v>2.863997369774375</v>
      </c>
      <c r="AV540" s="340">
        <f t="shared" si="382"/>
        <v>2.9075709827416127</v>
      </c>
      <c r="AW540" s="340">
        <f t="shared" si="382"/>
        <v>4.5700891104012492E-3</v>
      </c>
      <c r="AX540" s="340">
        <f t="shared" si="382"/>
        <v>13.377260111614058</v>
      </c>
      <c r="AY540" s="340">
        <f t="shared" si="382"/>
        <v>2.5950335816697159</v>
      </c>
      <c r="AZ540" s="340">
        <f t="shared" si="382"/>
        <v>15.028707167929893</v>
      </c>
      <c r="BA540" s="340">
        <f t="shared" si="382"/>
        <v>0.28182768412327824</v>
      </c>
      <c r="BB540" s="340">
        <f t="shared" si="382"/>
        <v>4.7797751820037516E-2</v>
      </c>
      <c r="BC540" s="340">
        <f t="shared" si="382"/>
        <v>3.5497127736025984</v>
      </c>
      <c r="BD540" s="340">
        <f t="shared" si="382"/>
        <v>3.157346285851617E-4</v>
      </c>
      <c r="BE540" s="340">
        <f t="shared" si="382"/>
        <v>0.16095733736119874</v>
      </c>
      <c r="BF540" s="340">
        <f t="shared" si="382"/>
        <v>3.3937066337785454E-2</v>
      </c>
      <c r="BG540" s="340">
        <f t="shared" si="382"/>
        <v>3.4213597444881727E-2</v>
      </c>
      <c r="BH540" s="340">
        <f t="shared" si="382"/>
        <v>3.1918269602727713E-6</v>
      </c>
      <c r="BI540" s="340">
        <f t="shared" si="382"/>
        <v>5.9984986856671092E-2</v>
      </c>
      <c r="BJ540" s="340">
        <f t="shared" si="382"/>
        <v>27.12682898643072</v>
      </c>
      <c r="BK540" s="340">
        <f t="shared" si="382"/>
        <v>7.8645339908048034E-2</v>
      </c>
    </row>
    <row r="541" spans="43:63" x14ac:dyDescent="0.2">
      <c r="AQ541" s="345" t="str">
        <f t="shared" si="377"/>
        <v>Cu</v>
      </c>
      <c r="AR541" s="340">
        <f t="shared" ref="AR541:BK541" si="383">(SUMPRODUCT($AI$216:$AI$225,AR$216:AR$225)+SUMPRODUCT($AI$319:$AI$320,AR$319:AR$320)+SUMPRODUCT($AI$344:$AI$347,AR$344:AR$347)+SUMPRODUCT($AI$355:$AI$356,AR$355:AR$356)+SUMPRODUCT($AI$364:$AI$365,AR$364:AR$365))/$AQ$534</f>
        <v>2.6934531908474511</v>
      </c>
      <c r="AS541" s="340">
        <f t="shared" si="383"/>
        <v>45.498761872620882</v>
      </c>
      <c r="AT541" s="340">
        <f t="shared" si="383"/>
        <v>2.7588183566024452E-2</v>
      </c>
      <c r="AU541" s="340">
        <f t="shared" si="383"/>
        <v>0.67916213789572322</v>
      </c>
      <c r="AV541" s="340">
        <f t="shared" si="383"/>
        <v>15.466460118069927</v>
      </c>
      <c r="AW541" s="340">
        <f t="shared" si="383"/>
        <v>1.8430131847741813E-2</v>
      </c>
      <c r="AX541" s="340">
        <f t="shared" si="383"/>
        <v>2.7448739921908079</v>
      </c>
      <c r="AY541" s="340">
        <f t="shared" si="383"/>
        <v>1.5582119326948882</v>
      </c>
      <c r="AZ541" s="340">
        <f t="shared" si="383"/>
        <v>206.08976637774967</v>
      </c>
      <c r="BA541" s="340">
        <f t="shared" si="383"/>
        <v>0.26468226816882834</v>
      </c>
      <c r="BB541" s="340">
        <f t="shared" si="383"/>
        <v>-0.28440315457091103</v>
      </c>
      <c r="BC541" s="340">
        <f t="shared" si="383"/>
        <v>19.468060768053284</v>
      </c>
      <c r="BD541" s="340">
        <f t="shared" si="383"/>
        <v>3.0653349868113323E-4</v>
      </c>
      <c r="BE541" s="340">
        <f t="shared" si="383"/>
        <v>0.68785591959707548</v>
      </c>
      <c r="BF541" s="340">
        <f t="shared" si="383"/>
        <v>2.636784135203122E-2</v>
      </c>
      <c r="BG541" s="340">
        <f t="shared" si="383"/>
        <v>2.6864377201437899E-2</v>
      </c>
      <c r="BH541" s="340">
        <f t="shared" si="383"/>
        <v>3.4921795817319429E-6</v>
      </c>
      <c r="BI541" s="340">
        <f t="shared" si="383"/>
        <v>7.7216699670232467E-2</v>
      </c>
      <c r="BJ541" s="340">
        <f t="shared" si="383"/>
        <v>676.85810976503296</v>
      </c>
      <c r="BK541" s="340">
        <f t="shared" si="383"/>
        <v>8.6497497113399491E-2</v>
      </c>
    </row>
    <row r="542" spans="43:63" x14ac:dyDescent="0.2">
      <c r="AQ542" s="345" t="str">
        <f t="shared" si="377"/>
        <v>Steel</v>
      </c>
      <c r="AR542" s="340">
        <f t="shared" ref="AR542:BK542" si="384">SUMPRODUCT($AI$353:$AI$354,AR$353:AR$354)/$AQ$534</f>
        <v>6.2957509750179039E-2</v>
      </c>
      <c r="AS542" s="340">
        <f t="shared" si="384"/>
        <v>0.80612461356723031</v>
      </c>
      <c r="AT542" s="340">
        <f t="shared" si="384"/>
        <v>1.1186696142426183E-4</v>
      </c>
      <c r="AU542" s="340">
        <f t="shared" si="384"/>
        <v>1.5453332025582722E-2</v>
      </c>
      <c r="AV542" s="340">
        <f t="shared" si="384"/>
        <v>4.8227758197285486E-3</v>
      </c>
      <c r="AW542" s="340">
        <f t="shared" si="384"/>
        <v>2.7587310256643333E-5</v>
      </c>
      <c r="AX542" s="340">
        <f t="shared" si="384"/>
        <v>6.4064314548403486E-2</v>
      </c>
      <c r="AY542" s="340">
        <f t="shared" si="384"/>
        <v>5.2502211846093029E-2</v>
      </c>
      <c r="AZ542" s="340">
        <f t="shared" si="384"/>
        <v>5.4811645719959182E-2</v>
      </c>
      <c r="BA542" s="340">
        <f t="shared" si="384"/>
        <v>2.4126202377561302E-3</v>
      </c>
      <c r="BB542" s="340">
        <f t="shared" si="384"/>
        <v>6.7196171288642762E-4</v>
      </c>
      <c r="BC542" s="340">
        <f t="shared" si="384"/>
        <v>6.6557538698825023E-3</v>
      </c>
      <c r="BD542" s="340">
        <f t="shared" si="384"/>
        <v>2.3890118499541835E-6</v>
      </c>
      <c r="BE542" s="340">
        <f t="shared" si="384"/>
        <v>2.284667577086617E-3</v>
      </c>
      <c r="BF542" s="340">
        <f t="shared" si="384"/>
        <v>1.6132068885624088E-4</v>
      </c>
      <c r="BG542" s="340">
        <f t="shared" si="384"/>
        <v>1.7361384353738795E-4</v>
      </c>
      <c r="BH542" s="340">
        <f t="shared" si="384"/>
        <v>1.4625033334683307E-8</v>
      </c>
      <c r="BI542" s="340">
        <f t="shared" si="384"/>
        <v>1.694929444093513E-4</v>
      </c>
      <c r="BJ542" s="340">
        <f t="shared" si="384"/>
        <v>0.2055461295557422</v>
      </c>
      <c r="BK542" s="340">
        <f t="shared" si="384"/>
        <v>7.8243097674743931E-4</v>
      </c>
    </row>
    <row r="543" spans="43:63" x14ac:dyDescent="0.2">
      <c r="AQ543" s="345" t="str">
        <f t="shared" si="377"/>
        <v>Others (Additives, Plastics, binders, solvents, and coolants)</v>
      </c>
      <c r="AR543" s="340">
        <f t="shared" ref="AR543:BK543" si="385">(SUMPRODUCT($AI$71:$AI$100,AR$71:AR$100)+SUMPRODUCT($AI$145:$AI$159,AR$145:AR$159)+SUMPRODUCT($AI$202:$AI$215,AR$202:AR$215)+SUMPRODUCT($AI$323:$AI$325,AR$323:AR$325)+$AI$352*AR$352+SUMPRODUCT($AI$362:$AI$363,AR$362:AR$363))/$AQ$534</f>
        <v>1.1093716540165817</v>
      </c>
      <c r="AS543" s="340">
        <f t="shared" si="385"/>
        <v>20.424168656529467</v>
      </c>
      <c r="AT543" s="340">
        <f t="shared" si="385"/>
        <v>1.4762849588082403E-3</v>
      </c>
      <c r="AU543" s="340">
        <f t="shared" si="385"/>
        <v>0.37585147953223436</v>
      </c>
      <c r="AV543" s="340">
        <f t="shared" si="385"/>
        <v>4.4179678534991509E-2</v>
      </c>
      <c r="AW543" s="340">
        <f t="shared" si="385"/>
        <v>2.4488480685631934E-4</v>
      </c>
      <c r="AX543" s="340">
        <f t="shared" si="385"/>
        <v>1.1717653082665505</v>
      </c>
      <c r="AY543" s="340">
        <f t="shared" si="385"/>
        <v>4.3651322285241947E-2</v>
      </c>
      <c r="AZ543" s="340">
        <f t="shared" si="385"/>
        <v>0.95328040139568737</v>
      </c>
      <c r="BA543" s="340">
        <f t="shared" si="385"/>
        <v>9.5356206254071679E-2</v>
      </c>
      <c r="BB543" s="340">
        <f t="shared" si="385"/>
        <v>1.0311985383611345E-2</v>
      </c>
      <c r="BC543" s="340">
        <f t="shared" si="385"/>
        <v>5.8229495805548315E-2</v>
      </c>
      <c r="BD543" s="340">
        <f t="shared" si="385"/>
        <v>2.3914597819583894E-5</v>
      </c>
      <c r="BE543" s="340">
        <f t="shared" si="385"/>
        <v>3.1370439465549498E-3</v>
      </c>
      <c r="BF543" s="340">
        <f t="shared" si="385"/>
        <v>1.8399021036905622E-3</v>
      </c>
      <c r="BG543" s="340">
        <f t="shared" si="385"/>
        <v>1.9033955193419653E-3</v>
      </c>
      <c r="BH543" s="340">
        <f t="shared" si="385"/>
        <v>5.5684401436160652E-7</v>
      </c>
      <c r="BI543" s="340">
        <f t="shared" si="385"/>
        <v>3.3288239800279762E-3</v>
      </c>
      <c r="BJ543" s="340">
        <f t="shared" si="385"/>
        <v>4.0582186356951073</v>
      </c>
      <c r="BK543" s="340">
        <f t="shared" si="385"/>
        <v>1.6974203912697928E-2</v>
      </c>
    </row>
    <row r="544" spans="43:63" x14ac:dyDescent="0.2">
      <c r="AQ544" s="345" t="str">
        <f t="shared" si="377"/>
        <v>Assembly</v>
      </c>
      <c r="AR544" s="340">
        <f t="shared" ref="AR544:BK544" si="386">(SUMPRODUCT($AI$170:$AI$179,AR$170:AR$179)+SUMPRODUCT($AI$226:$AI$235,AR$226:AR$235)+SUMPRODUCT($AI$326:$AI$339,AR$326:AR$339)+SUMPRODUCT($AI$366:$AI$373,AR$366:AR$373))/$AQ$534</f>
        <v>1.2687615553123754</v>
      </c>
      <c r="AS544" s="340">
        <f t="shared" si="386"/>
        <v>26.205899772243672</v>
      </c>
      <c r="AT544" s="340">
        <f t="shared" si="386"/>
        <v>1.6136203199126472E-3</v>
      </c>
      <c r="AU544" s="340">
        <f t="shared" si="386"/>
        <v>0.39913161068201231</v>
      </c>
      <c r="AV544" s="340">
        <f t="shared" si="386"/>
        <v>3.0819832308711353E-2</v>
      </c>
      <c r="AW544" s="340">
        <f t="shared" si="386"/>
        <v>4.312665945024544E-4</v>
      </c>
      <c r="AX544" s="340">
        <f t="shared" si="386"/>
        <v>1.2895954178009548</v>
      </c>
      <c r="AY544" s="340">
        <f t="shared" si="386"/>
        <v>4.3513949031955282E-2</v>
      </c>
      <c r="AZ544" s="340">
        <f t="shared" si="386"/>
        <v>0.65692537069423051</v>
      </c>
      <c r="BA544" s="340">
        <f t="shared" si="386"/>
        <v>0.15075436309265455</v>
      </c>
      <c r="BB544" s="340">
        <f t="shared" si="386"/>
        <v>9.2361501539021673E-3</v>
      </c>
      <c r="BC544" s="340">
        <f t="shared" si="386"/>
        <v>3.9879536437877089E-2</v>
      </c>
      <c r="BD544" s="340">
        <f t="shared" si="386"/>
        <v>3.2014432468060693E-5</v>
      </c>
      <c r="BE544" s="340">
        <f t="shared" si="386"/>
        <v>1.1800575798254494E-3</v>
      </c>
      <c r="BF544" s="340">
        <f t="shared" si="386"/>
        <v>1.3407938911841209E-3</v>
      </c>
      <c r="BG544" s="340">
        <f t="shared" si="386"/>
        <v>1.3846162824276865E-3</v>
      </c>
      <c r="BH544" s="340">
        <f t="shared" si="386"/>
        <v>4.0727020151656834E-7</v>
      </c>
      <c r="BI544" s="340">
        <f t="shared" si="386"/>
        <v>2.0321749485594145E-3</v>
      </c>
      <c r="BJ544" s="340">
        <f t="shared" si="386"/>
        <v>0.86638744658215705</v>
      </c>
      <c r="BK544" s="340">
        <f t="shared" si="386"/>
        <v>6.825376394962699E-3</v>
      </c>
    </row>
    <row r="545" spans="43:63" x14ac:dyDescent="0.2">
      <c r="AQ545" s="345" t="str">
        <f t="shared" si="377"/>
        <v>Transport</v>
      </c>
      <c r="AR545" s="340">
        <f t="shared" ref="AR545:BK545" si="387">SUMPRODUCT($AI$374:$AI$376,AR$374:AR$376)/$AQ$534</f>
        <v>11.852685199924812</v>
      </c>
      <c r="AS545" s="340">
        <f t="shared" si="387"/>
        <v>168.70076449546329</v>
      </c>
      <c r="AT545" s="340">
        <f t="shared" si="387"/>
        <v>6.8768748171257041E-2</v>
      </c>
      <c r="AU545" s="340">
        <f t="shared" si="387"/>
        <v>3.6224172160864962</v>
      </c>
      <c r="AV545" s="340">
        <f t="shared" si="387"/>
        <v>0.11543286585797877</v>
      </c>
      <c r="AW545" s="340">
        <f t="shared" si="387"/>
        <v>4.2604198232474953E-4</v>
      </c>
      <c r="AX545" s="340">
        <f t="shared" si="387"/>
        <v>11.904035707397357</v>
      </c>
      <c r="AY545" s="340">
        <f t="shared" si="387"/>
        <v>0.48483708581845897</v>
      </c>
      <c r="AZ545" s="340">
        <f t="shared" si="387"/>
        <v>2.7360404632364106</v>
      </c>
      <c r="BA545" s="340">
        <f t="shared" si="387"/>
        <v>0.13811216219722577</v>
      </c>
      <c r="BB545" s="340">
        <f t="shared" si="387"/>
        <v>0.16114220606815552</v>
      </c>
      <c r="BC545" s="340">
        <f t="shared" si="387"/>
        <v>0.18973452466630664</v>
      </c>
      <c r="BD545" s="340">
        <f t="shared" si="387"/>
        <v>6.802612469781894E-5</v>
      </c>
      <c r="BE545" s="340">
        <f t="shared" si="387"/>
        <v>2.2176280358726826E-2</v>
      </c>
      <c r="BF545" s="340">
        <f t="shared" si="387"/>
        <v>0.22128767110333947</v>
      </c>
      <c r="BG545" s="340">
        <f t="shared" si="387"/>
        <v>0.2229942943369361</v>
      </c>
      <c r="BH545" s="340">
        <f t="shared" si="387"/>
        <v>7.9291304701651619E-6</v>
      </c>
      <c r="BI545" s="340">
        <f t="shared" si="387"/>
        <v>0.21182153914109153</v>
      </c>
      <c r="BJ545" s="340">
        <f t="shared" si="387"/>
        <v>64.363968399075489</v>
      </c>
      <c r="BK545" s="340">
        <f t="shared" si="387"/>
        <v>1.0782768923389014E-2</v>
      </c>
    </row>
    <row r="547" spans="43:63" x14ac:dyDescent="0.2">
      <c r="AR547" s="9" t="s">
        <v>71</v>
      </c>
    </row>
    <row r="548" spans="43:63" x14ac:dyDescent="0.2">
      <c r="AQ548" s="337">
        <v>58</v>
      </c>
      <c r="AR548" s="7" t="str">
        <f>AR534</f>
        <v>Carbon footprint</v>
      </c>
      <c r="AS548" s="7" t="str">
        <f t="shared" ref="AS548:BK548" si="388">AS534</f>
        <v>CED</v>
      </c>
      <c r="AT548" s="7" t="str">
        <f t="shared" si="388"/>
        <v>Fine particulate matter formation</v>
      </c>
      <c r="AU548" s="7" t="str">
        <f t="shared" si="388"/>
        <v>Fossil resource scarcity</v>
      </c>
      <c r="AV548" s="7" t="str">
        <f t="shared" si="388"/>
        <v>Freshwater ecotoxicity</v>
      </c>
      <c r="AW548" s="7" t="str">
        <f t="shared" si="388"/>
        <v>Freshwater eutrophication</v>
      </c>
      <c r="AX548" s="7" t="str">
        <f t="shared" si="388"/>
        <v>Global warming</v>
      </c>
      <c r="AY548" s="7" t="str">
        <f t="shared" si="388"/>
        <v>Human carcinogenic toxicity</v>
      </c>
      <c r="AZ548" s="7" t="str">
        <f t="shared" si="388"/>
        <v>Human non-carcinogenic toxicity</v>
      </c>
      <c r="BA548" s="7" t="str">
        <f t="shared" si="388"/>
        <v>Ionizing radiation</v>
      </c>
      <c r="BB548" s="7" t="str">
        <f t="shared" si="388"/>
        <v>Land use</v>
      </c>
      <c r="BC548" s="7" t="str">
        <f t="shared" si="388"/>
        <v>Marine ecotoxicity</v>
      </c>
      <c r="BD548" s="7" t="str">
        <f t="shared" si="388"/>
        <v>Marine eutrophication</v>
      </c>
      <c r="BE548" s="7" t="str">
        <f t="shared" si="388"/>
        <v>Mineral resource scarcity</v>
      </c>
      <c r="BF548" s="7" t="str">
        <f t="shared" si="388"/>
        <v>Ozone formation, Human health</v>
      </c>
      <c r="BG548" s="7" t="str">
        <f t="shared" si="388"/>
        <v>Ozone formation, Terrestrial ecosystems</v>
      </c>
      <c r="BH548" s="7" t="str">
        <f t="shared" si="388"/>
        <v>Stratospheric ozone depletion</v>
      </c>
      <c r="BI548" s="7" t="str">
        <f t="shared" si="388"/>
        <v>Terrestrial acidification</v>
      </c>
      <c r="BJ548" s="7" t="str">
        <f t="shared" si="388"/>
        <v>Terrestrial ecotoxicity</v>
      </c>
      <c r="BK548" s="7" t="str">
        <f t="shared" si="388"/>
        <v>Water consumption</v>
      </c>
    </row>
    <row r="549" spans="43:63" x14ac:dyDescent="0.2">
      <c r="AQ549" s="345" t="str">
        <f>AQ535</f>
        <v>Cathode active material</v>
      </c>
      <c r="AR549" s="340">
        <f t="shared" ref="AR549:BK549" si="389">(SUMPRODUCT($AJ$101:$AJ$144,AR$101:AR$144)+SUMPRODUCT(AJ$11:AJ$70,AR$11:AR$70))/$AQ$548</f>
        <v>29.294353368440028</v>
      </c>
      <c r="AS549" s="340">
        <f t="shared" si="389"/>
        <v>420.32556113336966</v>
      </c>
      <c r="AT549" s="340">
        <f t="shared" si="389"/>
        <v>0.26837117251397019</v>
      </c>
      <c r="AU549" s="340">
        <f t="shared" si="389"/>
        <v>7.8414037941747843</v>
      </c>
      <c r="AV549" s="340">
        <f t="shared" si="389"/>
        <v>14.889066394924885</v>
      </c>
      <c r="AW549" s="340">
        <f t="shared" si="389"/>
        <v>4.9493101052174027E-2</v>
      </c>
      <c r="AX549" s="340">
        <f t="shared" si="389"/>
        <v>29.782596925749434</v>
      </c>
      <c r="AY549" s="340">
        <f t="shared" si="389"/>
        <v>4.3292395039801734</v>
      </c>
      <c r="AZ549" s="340">
        <f t="shared" si="389"/>
        <v>178.40082546284512</v>
      </c>
      <c r="BA549" s="340">
        <f t="shared" si="389"/>
        <v>7.788876254517235</v>
      </c>
      <c r="BB549" s="340">
        <f t="shared" si="389"/>
        <v>0.47058083725965633</v>
      </c>
      <c r="BC549" s="340">
        <f t="shared" si="389"/>
        <v>20.720738560639106</v>
      </c>
      <c r="BD549" s="340">
        <f t="shared" si="389"/>
        <v>3.3561251508658361E-3</v>
      </c>
      <c r="BE549" s="340">
        <f t="shared" si="389"/>
        <v>3.350375510694219</v>
      </c>
      <c r="BF549" s="340">
        <f t="shared" si="389"/>
        <v>0.11441230951832188</v>
      </c>
      <c r="BG549" s="340">
        <f t="shared" si="389"/>
        <v>0.1096489574403451</v>
      </c>
      <c r="BH549" s="340">
        <f t="shared" si="389"/>
        <v>1.0880090530185056E-5</v>
      </c>
      <c r="BI549" s="340">
        <f t="shared" si="389"/>
        <v>0.89437062360159059</v>
      </c>
      <c r="BJ549" s="340">
        <f t="shared" si="389"/>
        <v>4456.6965953984336</v>
      </c>
      <c r="BK549" s="340">
        <f t="shared" si="389"/>
        <v>0.23610529234250752</v>
      </c>
    </row>
    <row r="550" spans="43:63" x14ac:dyDescent="0.2">
      <c r="AQ550" s="345" t="str">
        <f t="shared" ref="AQ550:AQ559" si="390">AQ536</f>
        <v>Anode active material</v>
      </c>
      <c r="AR550" s="340">
        <f t="shared" ref="AR550:BK550" si="391">SUMPRODUCT($AJ$180:$AJ$201,AR$180:AR$201)/$AQ$548</f>
        <v>3.6311467459294691</v>
      </c>
      <c r="AS550" s="340">
        <f t="shared" si="391"/>
        <v>85.691387018290897</v>
      </c>
      <c r="AT550" s="340">
        <f t="shared" si="391"/>
        <v>2.5344071164930308E-2</v>
      </c>
      <c r="AU550" s="340">
        <f t="shared" si="391"/>
        <v>1.6014637540110506</v>
      </c>
      <c r="AV550" s="340">
        <f t="shared" si="391"/>
        <v>9.8766758512354808E-2</v>
      </c>
      <c r="AW550" s="340">
        <f t="shared" si="391"/>
        <v>8.8097190674771189E-4</v>
      </c>
      <c r="AX550" s="340">
        <f t="shared" si="391"/>
        <v>3.7173200204521093</v>
      </c>
      <c r="AY550" s="340">
        <f t="shared" si="391"/>
        <v>0.13779346254527514</v>
      </c>
      <c r="AZ550" s="340">
        <f t="shared" si="391"/>
        <v>2.1495500129636951</v>
      </c>
      <c r="BA550" s="340">
        <f t="shared" si="391"/>
        <v>0.39977763423226576</v>
      </c>
      <c r="BB550" s="340">
        <f t="shared" si="391"/>
        <v>1.9077874650364358E-2</v>
      </c>
      <c r="BC550" s="340">
        <f t="shared" si="391"/>
        <v>0.13055765409498385</v>
      </c>
      <c r="BD550" s="340">
        <f t="shared" si="391"/>
        <v>6.5129917818082121E-5</v>
      </c>
      <c r="BE550" s="340">
        <f t="shared" si="391"/>
        <v>5.0755616872011555E-3</v>
      </c>
      <c r="BF550" s="340">
        <f t="shared" si="391"/>
        <v>1.6752011924585409E-2</v>
      </c>
      <c r="BG550" s="340">
        <f t="shared" si="391"/>
        <v>1.7128933504507362E-2</v>
      </c>
      <c r="BH550" s="340">
        <f t="shared" si="391"/>
        <v>1.4382397797011045E-6</v>
      </c>
      <c r="BI550" s="340">
        <f t="shared" si="391"/>
        <v>7.3493444189284801E-2</v>
      </c>
      <c r="BJ550" s="340">
        <f t="shared" si="391"/>
        <v>5.9336273305821123</v>
      </c>
      <c r="BK550" s="340">
        <f t="shared" si="391"/>
        <v>1.0397905686097464E-2</v>
      </c>
    </row>
    <row r="551" spans="43:63" x14ac:dyDescent="0.2">
      <c r="AQ551" s="345" t="str">
        <f t="shared" si="390"/>
        <v>Electrolyte</v>
      </c>
      <c r="AR551" s="340">
        <f t="shared" ref="AR551:BK551" si="392">SUMPRODUCT($AJ$236:$AJ$313,AR$236:AR$313)/$AQ$548</f>
        <v>2.0831449645521789</v>
      </c>
      <c r="AS551" s="340">
        <f t="shared" si="392"/>
        <v>34.835140645570753</v>
      </c>
      <c r="AT551" s="340">
        <f t="shared" si="392"/>
        <v>4.5131595100227836E-3</v>
      </c>
      <c r="AU551" s="340">
        <f t="shared" si="392"/>
        <v>0.63045999079753989</v>
      </c>
      <c r="AV551" s="340">
        <f t="shared" si="392"/>
        <v>0.26285692302817654</v>
      </c>
      <c r="AW551" s="340">
        <f t="shared" si="392"/>
        <v>7.6634701281344812E-4</v>
      </c>
      <c r="AX551" s="340">
        <f t="shared" si="392"/>
        <v>2.1226828144332175</v>
      </c>
      <c r="AY551" s="340">
        <f t="shared" si="392"/>
        <v>0.13949394629227602</v>
      </c>
      <c r="AZ551" s="340">
        <f t="shared" si="392"/>
        <v>5.0619331508195993</v>
      </c>
      <c r="BA551" s="340">
        <f t="shared" si="392"/>
        <v>0.15639003462343878</v>
      </c>
      <c r="BB551" s="340">
        <f t="shared" si="392"/>
        <v>3.5908605140904687E-2</v>
      </c>
      <c r="BC551" s="340">
        <f t="shared" si="392"/>
        <v>0.34409064727886468</v>
      </c>
      <c r="BD551" s="340">
        <f t="shared" si="392"/>
        <v>3.2613482200035077E-4</v>
      </c>
      <c r="BE551" s="340">
        <f t="shared" si="392"/>
        <v>4.576414844908961E-2</v>
      </c>
      <c r="BF551" s="340">
        <f t="shared" si="392"/>
        <v>4.6243189100075213E-3</v>
      </c>
      <c r="BG551" s="340">
        <f t="shared" si="392"/>
        <v>4.7699310143037923E-3</v>
      </c>
      <c r="BH551" s="340">
        <f t="shared" si="392"/>
        <v>7.3378801452371465E-7</v>
      </c>
      <c r="BI551" s="340">
        <f t="shared" si="392"/>
        <v>1.1682216812232657E-2</v>
      </c>
      <c r="BJ551" s="340">
        <f t="shared" si="392"/>
        <v>28.375288312751323</v>
      </c>
      <c r="BK551" s="340">
        <f t="shared" si="392"/>
        <v>2.9270108206199193E-2</v>
      </c>
    </row>
    <row r="552" spans="43:63" x14ac:dyDescent="0.2">
      <c r="AQ552" s="345" t="str">
        <f t="shared" si="390"/>
        <v>Separator</v>
      </c>
      <c r="AR552" s="340">
        <f t="shared" ref="AR552:BK552" si="393">SUMPRODUCT($AJ$314:$AJ$316,AR$314:AR$316)/$AQ$548</f>
        <v>0.11741353398936555</v>
      </c>
      <c r="AS552" s="340">
        <f t="shared" si="393"/>
        <v>3.6924910577946832</v>
      </c>
      <c r="AT552" s="340">
        <f t="shared" si="393"/>
        <v>1.4859256942645482E-4</v>
      </c>
      <c r="AU552" s="340">
        <f t="shared" si="393"/>
        <v>7.2888964785004312E-2</v>
      </c>
      <c r="AV552" s="340">
        <f t="shared" si="393"/>
        <v>2.9359614972248966E-3</v>
      </c>
      <c r="AW552" s="340">
        <f t="shared" si="393"/>
        <v>2.7541343645459646E-5</v>
      </c>
      <c r="AX552" s="340">
        <f t="shared" si="393"/>
        <v>0.12056802826957007</v>
      </c>
      <c r="AY552" s="340">
        <f t="shared" si="393"/>
        <v>4.6697270031827018E-3</v>
      </c>
      <c r="AZ552" s="340">
        <f t="shared" si="393"/>
        <v>6.7847827804581901E-2</v>
      </c>
      <c r="BA552" s="340">
        <f t="shared" si="393"/>
        <v>7.9409999643966153E-3</v>
      </c>
      <c r="BB552" s="340">
        <f t="shared" si="393"/>
        <v>2.4970885283976969E-3</v>
      </c>
      <c r="BC552" s="340">
        <f t="shared" si="393"/>
        <v>3.9025616335385568E-3</v>
      </c>
      <c r="BD552" s="340">
        <f t="shared" si="393"/>
        <v>2.7311443097722947E-6</v>
      </c>
      <c r="BE552" s="340">
        <f t="shared" si="393"/>
        <v>2.6311743823668088E-4</v>
      </c>
      <c r="BF552" s="340">
        <f t="shared" si="393"/>
        <v>2.3927072880710728E-4</v>
      </c>
      <c r="BG552" s="340">
        <f t="shared" si="393"/>
        <v>2.5525558482797969E-4</v>
      </c>
      <c r="BH552" s="340">
        <f t="shared" si="393"/>
        <v>2.76233248243137E-8</v>
      </c>
      <c r="BI552" s="340">
        <f t="shared" si="393"/>
        <v>3.1948846852448737E-4</v>
      </c>
      <c r="BJ552" s="340">
        <f t="shared" si="393"/>
        <v>0.22061432323917746</v>
      </c>
      <c r="BK552" s="340">
        <f t="shared" si="393"/>
        <v>1.2670392711100766E-3</v>
      </c>
    </row>
    <row r="553" spans="43:63" x14ac:dyDescent="0.2">
      <c r="AQ553" s="345" t="str">
        <f t="shared" si="390"/>
        <v>BMS</v>
      </c>
      <c r="AR553" s="340">
        <f t="shared" ref="AR553:BK553" si="394">SUMPRODUCT($AJ$357:$AJ$361,AR$357:AR$361)/$AQ$548</f>
        <v>8.6953770696332366</v>
      </c>
      <c r="AS553" s="340">
        <f t="shared" si="394"/>
        <v>145.66051206524099</v>
      </c>
      <c r="AT553" s="340">
        <f t="shared" si="394"/>
        <v>2.2922896021129738E-2</v>
      </c>
      <c r="AU553" s="340">
        <f t="shared" si="394"/>
        <v>2.3481576011344893</v>
      </c>
      <c r="AV553" s="340">
        <f t="shared" si="394"/>
        <v>8.3328495479313833</v>
      </c>
      <c r="AW553" s="340">
        <f t="shared" si="394"/>
        <v>1.5863858129883179E-2</v>
      </c>
      <c r="AX553" s="340">
        <f t="shared" si="394"/>
        <v>8.8462976581326753</v>
      </c>
      <c r="AY553" s="340">
        <f t="shared" si="394"/>
        <v>1.014599198659681</v>
      </c>
      <c r="AZ553" s="340">
        <f t="shared" si="394"/>
        <v>128.88018656942202</v>
      </c>
      <c r="BA553" s="340">
        <f t="shared" si="394"/>
        <v>1.1230683301399125</v>
      </c>
      <c r="BB553" s="340">
        <f t="shared" si="394"/>
        <v>0.14698237558934113</v>
      </c>
      <c r="BC553" s="340">
        <f t="shared" si="394"/>
        <v>10.943852382635153</v>
      </c>
      <c r="BD553" s="340">
        <f t="shared" si="394"/>
        <v>5.3329854214356949E-4</v>
      </c>
      <c r="BE553" s="340">
        <f t="shared" si="394"/>
        <v>0.42902884948764985</v>
      </c>
      <c r="BF553" s="340">
        <f t="shared" si="394"/>
        <v>2.9399903645107809E-2</v>
      </c>
      <c r="BG553" s="340">
        <f t="shared" si="394"/>
        <v>2.9862996470400943E-2</v>
      </c>
      <c r="BH553" s="340">
        <f t="shared" si="394"/>
        <v>5.3646551916394178E-6</v>
      </c>
      <c r="BI553" s="340">
        <f t="shared" si="394"/>
        <v>4.5807118198506629E-2</v>
      </c>
      <c r="BJ553" s="340">
        <f t="shared" si="394"/>
        <v>143.67168272567073</v>
      </c>
      <c r="BK553" s="340">
        <f t="shared" si="394"/>
        <v>9.8122074182608959E-2</v>
      </c>
    </row>
    <row r="554" spans="43:63" x14ac:dyDescent="0.2">
      <c r="AQ554" s="345" t="str">
        <f t="shared" si="390"/>
        <v>Al</v>
      </c>
      <c r="AR554" s="340">
        <f t="shared" ref="AR554:BK554" si="395">(SUMPRODUCT($AJ$160:$AJ$169,AR$160:AR$169)+SUMPRODUCT($AJ$317:$AJ$318,AR$317:AR$318)+SUMPRODUCT($AJ$321:$AJ$322,AR$321:AR$322)+SUMPRODUCT($AJ$340:$AJ$343,AR$340:AR$343)+SUMPRODUCT($AJ$348:$AJ$351,AR$348:AR$351))/$AQ$548</f>
        <v>13.102783889105259</v>
      </c>
      <c r="AS554" s="340">
        <f t="shared" si="395"/>
        <v>150.75585465631525</v>
      </c>
      <c r="AT554" s="340">
        <f t="shared" si="395"/>
        <v>2.8624272325658756E-2</v>
      </c>
      <c r="AU554" s="340">
        <f t="shared" si="395"/>
        <v>2.8652301414857253</v>
      </c>
      <c r="AV554" s="340">
        <f t="shared" si="395"/>
        <v>2.9100292497472928</v>
      </c>
      <c r="AW554" s="340">
        <f t="shared" si="395"/>
        <v>4.5696117838774355E-3</v>
      </c>
      <c r="AX554" s="340">
        <f t="shared" si="395"/>
        <v>13.384118443742832</v>
      </c>
      <c r="AY554" s="340">
        <f t="shared" si="395"/>
        <v>2.5970967100817144</v>
      </c>
      <c r="AZ554" s="340">
        <f t="shared" si="395"/>
        <v>15.035068174475878</v>
      </c>
      <c r="BA554" s="340">
        <f t="shared" si="395"/>
        <v>0.28207654906497592</v>
      </c>
      <c r="BB554" s="340">
        <f t="shared" si="395"/>
        <v>4.7801513294295349E-2</v>
      </c>
      <c r="BC554" s="340">
        <f t="shared" si="395"/>
        <v>3.5526922093121511</v>
      </c>
      <c r="BD554" s="340">
        <f t="shared" si="395"/>
        <v>3.1573608377813628E-4</v>
      </c>
      <c r="BE554" s="340">
        <f t="shared" si="395"/>
        <v>0.16110276754229627</v>
      </c>
      <c r="BF554" s="340">
        <f t="shared" si="395"/>
        <v>3.3955003960898976E-2</v>
      </c>
      <c r="BG554" s="340">
        <f t="shared" si="395"/>
        <v>3.4231671398725155E-2</v>
      </c>
      <c r="BH554" s="340">
        <f t="shared" si="395"/>
        <v>3.1937960963948182E-6</v>
      </c>
      <c r="BI554" s="340">
        <f t="shared" si="395"/>
        <v>6.0019262061697061E-2</v>
      </c>
      <c r="BJ554" s="340">
        <f t="shared" si="395"/>
        <v>27.147413328936825</v>
      </c>
      <c r="BK554" s="340">
        <f t="shared" si="395"/>
        <v>7.8728561722063467E-2</v>
      </c>
    </row>
    <row r="555" spans="43:63" x14ac:dyDescent="0.2">
      <c r="AQ555" s="345" t="str">
        <f t="shared" si="390"/>
        <v>Cu</v>
      </c>
      <c r="AR555" s="340">
        <f t="shared" ref="AR555:BK555" si="396">(SUMPRODUCT($AJ$216:$AJ$225,AR$216:AR$225)+SUMPRODUCT($AJ$319:$AJ$320,AR$319:AR$320)+SUMPRODUCT($AJ$344:$AJ$347,AR$344:AR$347)+SUMPRODUCT($AJ$355:$AJ$356,AR$355:AR$356)+SUMPRODUCT($AJ$364:$AJ$365,AR$364:AR$365))/$AQ$548</f>
        <v>2.671279555025436</v>
      </c>
      <c r="AS555" s="340">
        <f t="shared" si="396"/>
        <v>45.136259006981383</v>
      </c>
      <c r="AT555" s="340">
        <f t="shared" si="396"/>
        <v>2.7507169368735974E-2</v>
      </c>
      <c r="AU555" s="340">
        <f t="shared" si="396"/>
        <v>0.6737180354661787</v>
      </c>
      <c r="AV555" s="340">
        <f t="shared" si="396"/>
        <v>15.343659322852217</v>
      </c>
      <c r="AW555" s="340">
        <f t="shared" si="396"/>
        <v>1.8284545959752121E-2</v>
      </c>
      <c r="AX555" s="340">
        <f t="shared" si="396"/>
        <v>2.7222379560784393</v>
      </c>
      <c r="AY555" s="340">
        <f t="shared" si="396"/>
        <v>1.5465410307979757</v>
      </c>
      <c r="AZ555" s="340">
        <f t="shared" si="396"/>
        <v>204.62179843577124</v>
      </c>
      <c r="BA555" s="340">
        <f t="shared" si="396"/>
        <v>0.26241735067549865</v>
      </c>
      <c r="BB555" s="340">
        <f t="shared" si="396"/>
        <v>-0.28208847760118821</v>
      </c>
      <c r="BC555" s="340">
        <f t="shared" si="396"/>
        <v>19.315835941460012</v>
      </c>
      <c r="BD555" s="340">
        <f t="shared" si="396"/>
        <v>3.0412510032253764E-4</v>
      </c>
      <c r="BE555" s="340">
        <f t="shared" si="396"/>
        <v>0.68234632358222436</v>
      </c>
      <c r="BF555" s="340">
        <f t="shared" si="396"/>
        <v>2.615439651933341E-2</v>
      </c>
      <c r="BG555" s="340">
        <f t="shared" si="396"/>
        <v>2.6646996399003402E-2</v>
      </c>
      <c r="BH555" s="340">
        <f t="shared" si="396"/>
        <v>3.4647018746413224E-6</v>
      </c>
      <c r="BI555" s="340">
        <f t="shared" si="396"/>
        <v>7.7072369823127568E-2</v>
      </c>
      <c r="BJ555" s="340">
        <f t="shared" si="396"/>
        <v>676.93251488634553</v>
      </c>
      <c r="BK555" s="340">
        <f t="shared" si="396"/>
        <v>8.5821433562496607E-2</v>
      </c>
    </row>
    <row r="556" spans="43:63" x14ac:dyDescent="0.2">
      <c r="AQ556" s="345" t="str">
        <f t="shared" si="390"/>
        <v>Steel</v>
      </c>
      <c r="AR556" s="340">
        <f t="shared" ref="AR556:BK556" si="397">SUMPRODUCT($AJ$353:$AJ$354,AR$353:AR$354)/$AQ$548</f>
        <v>6.3671390800262059E-2</v>
      </c>
      <c r="AS556" s="340">
        <f t="shared" si="397"/>
        <v>0.81526533542733381</v>
      </c>
      <c r="AT556" s="340">
        <f t="shared" si="397"/>
        <v>1.131354312892238E-4</v>
      </c>
      <c r="AU556" s="340">
        <f t="shared" si="397"/>
        <v>1.5628558792611467E-2</v>
      </c>
      <c r="AV556" s="340">
        <f t="shared" si="397"/>
        <v>4.8774617226520368E-3</v>
      </c>
      <c r="AW556" s="340">
        <f t="shared" si="397"/>
        <v>2.7900125329747818E-5</v>
      </c>
      <c r="AX556" s="340">
        <f t="shared" si="397"/>
        <v>6.4790745760885379E-2</v>
      </c>
      <c r="AY556" s="340">
        <f t="shared" si="397"/>
        <v>5.3097539302231239E-2</v>
      </c>
      <c r="AZ556" s="340">
        <f t="shared" si="397"/>
        <v>5.5433160061276215E-2</v>
      </c>
      <c r="BA556" s="340">
        <f t="shared" si="397"/>
        <v>2.4399771626982896E-3</v>
      </c>
      <c r="BB556" s="340">
        <f t="shared" si="397"/>
        <v>6.7958114915565816E-4</v>
      </c>
      <c r="BC556" s="340">
        <f t="shared" si="397"/>
        <v>6.7312240811500685E-3</v>
      </c>
      <c r="BD556" s="340">
        <f t="shared" si="397"/>
        <v>2.4161010771944843E-6</v>
      </c>
      <c r="BE556" s="340">
        <f t="shared" si="397"/>
        <v>2.3105736349261514E-3</v>
      </c>
      <c r="BF556" s="340">
        <f t="shared" si="397"/>
        <v>1.6314991912944881E-4</v>
      </c>
      <c r="BG556" s="340">
        <f t="shared" si="397"/>
        <v>1.7558246703322226E-4</v>
      </c>
      <c r="BH556" s="340">
        <f t="shared" si="397"/>
        <v>1.4790867945929716E-8</v>
      </c>
      <c r="BI556" s="340">
        <f t="shared" si="397"/>
        <v>1.714148406472543E-4</v>
      </c>
      <c r="BJ556" s="340">
        <f t="shared" si="397"/>
        <v>0.20787683620837213</v>
      </c>
      <c r="BK556" s="340">
        <f t="shared" si="397"/>
        <v>7.9130303425915425E-4</v>
      </c>
    </row>
    <row r="557" spans="43:63" x14ac:dyDescent="0.2">
      <c r="AQ557" s="345" t="str">
        <f t="shared" si="390"/>
        <v>Others (Additives, Plastics, binders, solvents, and coolants)</v>
      </c>
      <c r="AR557" s="340">
        <f t="shared" ref="AR557:BK557" si="398">(SUMPRODUCT($AJ$71:$AJ$100,AR$71:AR$100)+SUMPRODUCT($AJ$145:$AJ$159,AR$145:AR$159)+SUMPRODUCT($AJ$202:$AJ$215,AR$202:AR$215)+SUMPRODUCT($AJ$323:$AJ$325,AR$323:AR$325)+$AJ$352*AR$352+SUMPRODUCT($AJ$362:$AJ$363,AR$362:AR$363))/$AQ$548</f>
        <v>1.799610304072881</v>
      </c>
      <c r="AS557" s="340">
        <f t="shared" si="398"/>
        <v>32.201384939095817</v>
      </c>
      <c r="AT557" s="340">
        <f t="shared" si="398"/>
        <v>2.368395510211777E-3</v>
      </c>
      <c r="AU557" s="340">
        <f t="shared" si="398"/>
        <v>0.58857903424727542</v>
      </c>
      <c r="AV557" s="340">
        <f t="shared" si="398"/>
        <v>7.0908519687069974E-2</v>
      </c>
      <c r="AW557" s="340">
        <f t="shared" si="398"/>
        <v>3.8752793701077277E-4</v>
      </c>
      <c r="AX557" s="340">
        <f t="shared" si="398"/>
        <v>1.906935608303155</v>
      </c>
      <c r="AY557" s="340">
        <f t="shared" si="398"/>
        <v>6.8106436596551523E-2</v>
      </c>
      <c r="AZ557" s="340">
        <f t="shared" si="398"/>
        <v>1.489357059869725</v>
      </c>
      <c r="BA557" s="340">
        <f t="shared" si="398"/>
        <v>0.15967319810977659</v>
      </c>
      <c r="BB557" s="340">
        <f t="shared" si="398"/>
        <v>1.63770127420922E-2</v>
      </c>
      <c r="BC557" s="340">
        <f t="shared" si="398"/>
        <v>9.3402640741684348E-2</v>
      </c>
      <c r="BD557" s="340">
        <f t="shared" si="398"/>
        <v>3.8357775957397578E-5</v>
      </c>
      <c r="BE557" s="340">
        <f t="shared" si="398"/>
        <v>4.9206005938082662E-3</v>
      </c>
      <c r="BF557" s="340">
        <f t="shared" si="398"/>
        <v>2.814279405765961E-3</v>
      </c>
      <c r="BG557" s="340">
        <f t="shared" si="398"/>
        <v>2.9075398891553915E-3</v>
      </c>
      <c r="BH557" s="340">
        <f t="shared" si="398"/>
        <v>7.7463812867314608E-7</v>
      </c>
      <c r="BI557" s="340">
        <f t="shared" si="398"/>
        <v>5.3819278342914986E-3</v>
      </c>
      <c r="BJ557" s="340">
        <f t="shared" si="398"/>
        <v>6.4030077525655544</v>
      </c>
      <c r="BK557" s="340">
        <f t="shared" si="398"/>
        <v>2.781604210634233E-2</v>
      </c>
    </row>
    <row r="558" spans="43:63" x14ac:dyDescent="0.2">
      <c r="AQ558" s="345" t="str">
        <f t="shared" si="390"/>
        <v>Assembly</v>
      </c>
      <c r="AR558" s="340">
        <f t="shared" ref="AR558:BK558" si="399">(SUMPRODUCT($AJ$170:$AJ$179,AR$170:AR$179)+SUMPRODUCT($AJ$226:$AJ$235,AR$226:AR$235)+SUMPRODUCT($AJ$326:$AJ$339,AR$326:AR$339)+SUMPRODUCT($AJ$366:$AJ$373,AR$366:AR$373))/$AQ$548</f>
        <v>1.2479869039221094</v>
      </c>
      <c r="AS558" s="340">
        <f t="shared" si="399"/>
        <v>25.818787601232014</v>
      </c>
      <c r="AT558" s="340">
        <f t="shared" si="399"/>
        <v>1.5970541031535305E-3</v>
      </c>
      <c r="AU558" s="340">
        <f t="shared" si="399"/>
        <v>0.39219221077103145</v>
      </c>
      <c r="AV558" s="340">
        <f t="shared" si="399"/>
        <v>3.0519559723938945E-2</v>
      </c>
      <c r="AW558" s="340">
        <f t="shared" si="399"/>
        <v>4.2755950391675841E-4</v>
      </c>
      <c r="AX558" s="340">
        <f t="shared" si="399"/>
        <v>1.2684685161691371</v>
      </c>
      <c r="AY558" s="340">
        <f t="shared" si="399"/>
        <v>4.3035490555738833E-2</v>
      </c>
      <c r="AZ558" s="340">
        <f t="shared" si="399"/>
        <v>0.65071050562415278</v>
      </c>
      <c r="BA558" s="340">
        <f t="shared" si="399"/>
        <v>0.14931863541700591</v>
      </c>
      <c r="BB558" s="340">
        <f t="shared" si="399"/>
        <v>9.1366258248734237E-3</v>
      </c>
      <c r="BC558" s="340">
        <f t="shared" si="399"/>
        <v>3.94901239831923E-2</v>
      </c>
      <c r="BD558" s="340">
        <f t="shared" si="399"/>
        <v>3.1713005304815262E-5</v>
      </c>
      <c r="BE558" s="340">
        <f t="shared" si="399"/>
        <v>1.1652966494525476E-3</v>
      </c>
      <c r="BF558" s="340">
        <f t="shared" si="399"/>
        <v>1.3217450435806335E-3</v>
      </c>
      <c r="BG558" s="340">
        <f t="shared" si="399"/>
        <v>1.3647644888078673E-3</v>
      </c>
      <c r="BH558" s="340">
        <f t="shared" si="399"/>
        <v>4.0234327928781594E-7</v>
      </c>
      <c r="BI558" s="340">
        <f t="shared" si="399"/>
        <v>2.0041739141785906E-3</v>
      </c>
      <c r="BJ558" s="340">
        <f t="shared" si="399"/>
        <v>0.85704541648158949</v>
      </c>
      <c r="BK558" s="340">
        <f t="shared" si="399"/>
        <v>6.7640210411089247E-3</v>
      </c>
    </row>
    <row r="559" spans="43:63" x14ac:dyDescent="0.2">
      <c r="AQ559" s="345" t="str">
        <f t="shared" si="390"/>
        <v>Transport</v>
      </c>
      <c r="AR559" s="340">
        <f t="shared" ref="AR559:BK559" si="400">SUMPRODUCT($AJ$374:$AJ$376,AR$374:AR$376)/$AQ$548</f>
        <v>11.287960286789611</v>
      </c>
      <c r="AS559" s="340">
        <f t="shared" si="400"/>
        <v>160.82286896830402</v>
      </c>
      <c r="AT559" s="340">
        <f t="shared" si="400"/>
        <v>6.5174214773674674E-2</v>
      </c>
      <c r="AU559" s="340">
        <f t="shared" si="400"/>
        <v>3.4527945043395283</v>
      </c>
      <c r="AV559" s="340">
        <f t="shared" si="400"/>
        <v>0.11068472933180375</v>
      </c>
      <c r="AW559" s="340">
        <f t="shared" si="400"/>
        <v>4.0859870662996774E-4</v>
      </c>
      <c r="AX559" s="340">
        <f t="shared" si="400"/>
        <v>11.33691299201978</v>
      </c>
      <c r="AY559" s="340">
        <f t="shared" si="400"/>
        <v>0.46183700739885597</v>
      </c>
      <c r="AZ559" s="340">
        <f t="shared" si="400"/>
        <v>2.6417356047214846</v>
      </c>
      <c r="BA559" s="340">
        <f t="shared" si="400"/>
        <v>0.13204538882283079</v>
      </c>
      <c r="BB559" s="340">
        <f t="shared" si="400"/>
        <v>0.15735243570077562</v>
      </c>
      <c r="BC559" s="340">
        <f t="shared" si="400"/>
        <v>0.18222109757927341</v>
      </c>
      <c r="BD559" s="340">
        <f t="shared" si="400"/>
        <v>6.5581453520232376E-5</v>
      </c>
      <c r="BE559" s="340">
        <f t="shared" si="400"/>
        <v>2.1133808015210392E-2</v>
      </c>
      <c r="BF559" s="340">
        <f t="shared" si="400"/>
        <v>0.20976839401181441</v>
      </c>
      <c r="BG559" s="340">
        <f t="shared" si="400"/>
        <v>0.21139138572951988</v>
      </c>
      <c r="BH559" s="340">
        <f t="shared" si="400"/>
        <v>7.539825626648323E-6</v>
      </c>
      <c r="BI559" s="340">
        <f t="shared" si="400"/>
        <v>0.200668155018947</v>
      </c>
      <c r="BJ559" s="340">
        <f t="shared" si="400"/>
        <v>62.306580360927612</v>
      </c>
      <c r="BK559" s="340">
        <f t="shared" si="400"/>
        <v>1.0348874048554765E-2</v>
      </c>
    </row>
    <row r="561" spans="43:63" x14ac:dyDescent="0.2">
      <c r="AR561" s="9" t="s">
        <v>72</v>
      </c>
    </row>
    <row r="562" spans="43:63" x14ac:dyDescent="0.2">
      <c r="AQ562" s="337">
        <v>58</v>
      </c>
      <c r="AR562" s="7" t="str">
        <f>AR548</f>
        <v>Carbon footprint</v>
      </c>
      <c r="AS562" s="7" t="str">
        <f t="shared" ref="AS562:BK562" si="401">AS548</f>
        <v>CED</v>
      </c>
      <c r="AT562" s="7" t="str">
        <f t="shared" si="401"/>
        <v>Fine particulate matter formation</v>
      </c>
      <c r="AU562" s="7" t="str">
        <f t="shared" si="401"/>
        <v>Fossil resource scarcity</v>
      </c>
      <c r="AV562" s="7" t="str">
        <f t="shared" si="401"/>
        <v>Freshwater ecotoxicity</v>
      </c>
      <c r="AW562" s="7" t="str">
        <f t="shared" si="401"/>
        <v>Freshwater eutrophication</v>
      </c>
      <c r="AX562" s="7" t="str">
        <f t="shared" si="401"/>
        <v>Global warming</v>
      </c>
      <c r="AY562" s="7" t="str">
        <f t="shared" si="401"/>
        <v>Human carcinogenic toxicity</v>
      </c>
      <c r="AZ562" s="7" t="str">
        <f t="shared" si="401"/>
        <v>Human non-carcinogenic toxicity</v>
      </c>
      <c r="BA562" s="7" t="str">
        <f t="shared" si="401"/>
        <v>Ionizing radiation</v>
      </c>
      <c r="BB562" s="7" t="str">
        <f t="shared" si="401"/>
        <v>Land use</v>
      </c>
      <c r="BC562" s="7" t="str">
        <f t="shared" si="401"/>
        <v>Marine ecotoxicity</v>
      </c>
      <c r="BD562" s="7" t="str">
        <f t="shared" si="401"/>
        <v>Marine eutrophication</v>
      </c>
      <c r="BE562" s="7" t="str">
        <f t="shared" si="401"/>
        <v>Mineral resource scarcity</v>
      </c>
      <c r="BF562" s="7" t="str">
        <f t="shared" si="401"/>
        <v>Ozone formation, Human health</v>
      </c>
      <c r="BG562" s="7" t="str">
        <f t="shared" si="401"/>
        <v>Ozone formation, Terrestrial ecosystems</v>
      </c>
      <c r="BH562" s="7" t="str">
        <f t="shared" si="401"/>
        <v>Stratospheric ozone depletion</v>
      </c>
      <c r="BI562" s="7" t="str">
        <f t="shared" si="401"/>
        <v>Terrestrial acidification</v>
      </c>
      <c r="BJ562" s="7" t="str">
        <f t="shared" si="401"/>
        <v>Terrestrial ecotoxicity</v>
      </c>
      <c r="BK562" s="7" t="str">
        <f t="shared" si="401"/>
        <v>Water consumption</v>
      </c>
    </row>
    <row r="563" spans="43:63" x14ac:dyDescent="0.2">
      <c r="AQ563" s="345" t="str">
        <f>AQ549</f>
        <v>Cathode active material</v>
      </c>
      <c r="AR563" s="340">
        <f t="shared" ref="AR563:BK563" si="402">(SUMPRODUCT($AK$101:$AK$144,AR$101:AR$144)+SUMPRODUCT($AK$11:$AK$70,AR$11:AR$70))/$AQ$562</f>
        <v>33.49268440849881</v>
      </c>
      <c r="AS563" s="340">
        <f t="shared" si="402"/>
        <v>483.1274839640123</v>
      </c>
      <c r="AT563" s="340">
        <f t="shared" si="402"/>
        <v>0.29601996138870967</v>
      </c>
      <c r="AU563" s="340">
        <f t="shared" si="402"/>
        <v>9.0627467603824616</v>
      </c>
      <c r="AV563" s="340">
        <f t="shared" si="402"/>
        <v>16.433698531781996</v>
      </c>
      <c r="AW563" s="340">
        <f t="shared" si="402"/>
        <v>2.8835028367199127E-2</v>
      </c>
      <c r="AX563" s="340">
        <f t="shared" si="402"/>
        <v>34.051276542489603</v>
      </c>
      <c r="AY563" s="340">
        <f t="shared" si="402"/>
        <v>4.8562533296145149</v>
      </c>
      <c r="AZ563" s="340">
        <f t="shared" si="402"/>
        <v>195.65165355795253</v>
      </c>
      <c r="BA563" s="340">
        <f t="shared" si="402"/>
        <v>1.8738262246093234</v>
      </c>
      <c r="BB563" s="340">
        <f t="shared" si="402"/>
        <v>0.52391179934608201</v>
      </c>
      <c r="BC563" s="340">
        <f t="shared" si="402"/>
        <v>22.822635677395347</v>
      </c>
      <c r="BD563" s="340">
        <f t="shared" si="402"/>
        <v>3.5628525160052238E-3</v>
      </c>
      <c r="BE563" s="340">
        <f t="shared" si="402"/>
        <v>3.9432435695950123</v>
      </c>
      <c r="BF563" s="340">
        <f t="shared" si="402"/>
        <v>0.1206734332624026</v>
      </c>
      <c r="BG563" s="340">
        <f t="shared" si="402"/>
        <v>0.12268168608722163</v>
      </c>
      <c r="BH563" s="340">
        <f t="shared" si="402"/>
        <v>1.1366904117960719E-5</v>
      </c>
      <c r="BI563" s="340">
        <f t="shared" si="402"/>
        <v>0.98025851033948519</v>
      </c>
      <c r="BJ563" s="340">
        <f t="shared" si="402"/>
        <v>4908.0793831962628</v>
      </c>
      <c r="BK563" s="340">
        <f t="shared" si="402"/>
        <v>0.29941274484974556</v>
      </c>
    </row>
    <row r="564" spans="43:63" x14ac:dyDescent="0.2">
      <c r="AQ564" s="345" t="str">
        <f t="shared" ref="AQ564:AQ573" si="403">AQ550</f>
        <v>Anode active material</v>
      </c>
      <c r="AR564" s="340">
        <f t="shared" ref="AR564:BK564" si="404">SUMPRODUCT($AK$180:$AK$201,AR$180:AR$201)/$AQ$562</f>
        <v>3.5911851255877405</v>
      </c>
      <c r="AS564" s="340">
        <f t="shared" si="404"/>
        <v>84.748333235510103</v>
      </c>
      <c r="AT564" s="340">
        <f t="shared" si="404"/>
        <v>2.5065153726261096E-2</v>
      </c>
      <c r="AU564" s="340">
        <f t="shared" si="404"/>
        <v>1.5838392703405493</v>
      </c>
      <c r="AV564" s="340">
        <f t="shared" si="404"/>
        <v>9.7679807204072266E-2</v>
      </c>
      <c r="AW564" s="340">
        <f t="shared" si="404"/>
        <v>8.7127660459319412E-4</v>
      </c>
      <c r="AX564" s="340">
        <f t="shared" si="404"/>
        <v>3.676410043042758</v>
      </c>
      <c r="AY564" s="340">
        <f t="shared" si="404"/>
        <v>0.13627701321918292</v>
      </c>
      <c r="AZ564" s="340">
        <f t="shared" si="404"/>
        <v>2.125893711653398</v>
      </c>
      <c r="BA564" s="340">
        <f t="shared" si="404"/>
        <v>0.39537798774091609</v>
      </c>
      <c r="BB564" s="340">
        <f t="shared" si="404"/>
        <v>1.8867918171860811E-2</v>
      </c>
      <c r="BC564" s="340">
        <f t="shared" si="404"/>
        <v>0.12912083653549</v>
      </c>
      <c r="BD564" s="340">
        <f t="shared" si="404"/>
        <v>6.4413147819278907E-5</v>
      </c>
      <c r="BE564" s="340">
        <f t="shared" si="404"/>
        <v>5.0197039421534433E-3</v>
      </c>
      <c r="BF564" s="340">
        <f t="shared" si="404"/>
        <v>1.6567652110088558E-2</v>
      </c>
      <c r="BG564" s="340">
        <f t="shared" si="404"/>
        <v>1.694042557974966E-2</v>
      </c>
      <c r="BH564" s="340">
        <f t="shared" si="404"/>
        <v>1.4224116140944085E-6</v>
      </c>
      <c r="BI564" s="340">
        <f t="shared" si="404"/>
        <v>7.2684631624055779E-2</v>
      </c>
      <c r="BJ564" s="340">
        <f t="shared" si="404"/>
        <v>5.8683263721728069</v>
      </c>
      <c r="BK564" s="340">
        <f t="shared" si="404"/>
        <v>1.0283474298866222E-2</v>
      </c>
    </row>
    <row r="565" spans="43:63" x14ac:dyDescent="0.2">
      <c r="AQ565" s="345" t="str">
        <f t="shared" si="403"/>
        <v>Electrolyte</v>
      </c>
      <c r="AR565" s="340">
        <f t="shared" ref="AR565:BK565" si="405">SUMPRODUCT($AK$236:$AK$313,AR$236:AR$313)/$AQ$562</f>
        <v>2.0190910418453605</v>
      </c>
      <c r="AS565" s="340">
        <f t="shared" si="405"/>
        <v>33.764006641763089</v>
      </c>
      <c r="AT565" s="340">
        <f t="shared" si="405"/>
        <v>4.3743858887252927E-3</v>
      </c>
      <c r="AU565" s="340">
        <f t="shared" si="405"/>
        <v>0.6110741889414657</v>
      </c>
      <c r="AV565" s="340">
        <f t="shared" si="405"/>
        <v>0.25477442405805878</v>
      </c>
      <c r="AW565" s="340">
        <f t="shared" si="405"/>
        <v>7.4278286669752645E-4</v>
      </c>
      <c r="AX565" s="340">
        <f t="shared" si="405"/>
        <v>2.0574131557006439</v>
      </c>
      <c r="AY565" s="340">
        <f t="shared" si="405"/>
        <v>0.13520469393302148</v>
      </c>
      <c r="AZ565" s="340">
        <f t="shared" si="405"/>
        <v>4.906285473722205</v>
      </c>
      <c r="BA565" s="340">
        <f t="shared" si="405"/>
        <v>0.15158125013635437</v>
      </c>
      <c r="BB565" s="340">
        <f t="shared" si="405"/>
        <v>3.4804463538978467E-2</v>
      </c>
      <c r="BC565" s="340">
        <f t="shared" si="405"/>
        <v>0.33351031988927382</v>
      </c>
      <c r="BD565" s="340">
        <f t="shared" si="405"/>
        <v>3.1610661223296032E-4</v>
      </c>
      <c r="BE565" s="340">
        <f t="shared" si="405"/>
        <v>4.4356962066296746E-2</v>
      </c>
      <c r="BF565" s="340">
        <f t="shared" si="405"/>
        <v>4.4821272857693221E-3</v>
      </c>
      <c r="BG565" s="340">
        <f t="shared" si="405"/>
        <v>4.6232620125270692E-3</v>
      </c>
      <c r="BH565" s="340">
        <f t="shared" si="405"/>
        <v>7.1122501407712962E-7</v>
      </c>
      <c r="BI565" s="340">
        <f t="shared" si="405"/>
        <v>1.1323004263193414E-2</v>
      </c>
      <c r="BJ565" s="340">
        <f t="shared" si="405"/>
        <v>27.502786132011654</v>
      </c>
      <c r="BK565" s="340">
        <f t="shared" si="405"/>
        <v>2.837009151001927E-2</v>
      </c>
    </row>
    <row r="566" spans="43:63" x14ac:dyDescent="0.2">
      <c r="AQ566" s="345" t="str">
        <f t="shared" si="403"/>
        <v>Separator</v>
      </c>
      <c r="AR566" s="340">
        <f t="shared" ref="AR566:BK566" si="406">SUMPRODUCT($AK$314:$AK$316,AR$314:AR$316)/$AQ$562</f>
        <v>8.7570019784276351E-2</v>
      </c>
      <c r="AS566" s="340">
        <f t="shared" si="406"/>
        <v>2.7539543696353666</v>
      </c>
      <c r="AT566" s="340">
        <f t="shared" si="406"/>
        <v>1.1082414268911841E-4</v>
      </c>
      <c r="AU566" s="340">
        <f t="shared" si="406"/>
        <v>5.4362456110522699E-2</v>
      </c>
      <c r="AV566" s="340">
        <f t="shared" si="406"/>
        <v>2.1897152539599412E-3</v>
      </c>
      <c r="AW566" s="340">
        <f t="shared" si="406"/>
        <v>2.0541039230936505E-5</v>
      </c>
      <c r="AX566" s="340">
        <f t="shared" si="406"/>
        <v>8.992272238287044E-2</v>
      </c>
      <c r="AY566" s="340">
        <f t="shared" si="406"/>
        <v>3.4828019578468385E-3</v>
      </c>
      <c r="AZ566" s="340">
        <f t="shared" si="406"/>
        <v>5.0602647082452545E-2</v>
      </c>
      <c r="BA566" s="340">
        <f t="shared" si="406"/>
        <v>5.9226010866186233E-3</v>
      </c>
      <c r="BB566" s="340">
        <f t="shared" si="406"/>
        <v>1.8623925573578366E-3</v>
      </c>
      <c r="BC566" s="340">
        <f t="shared" si="406"/>
        <v>2.9106303834554727E-3</v>
      </c>
      <c r="BD566" s="340">
        <f t="shared" si="406"/>
        <v>2.0369573516298E-6</v>
      </c>
      <c r="BE566" s="340">
        <f t="shared" si="406"/>
        <v>1.9623972202438905E-4</v>
      </c>
      <c r="BF566" s="340">
        <f t="shared" si="406"/>
        <v>1.7845423558526371E-4</v>
      </c>
      <c r="BG566" s="340">
        <f t="shared" si="406"/>
        <v>1.9037615046539486E-4</v>
      </c>
      <c r="BH566" s="340">
        <f t="shared" si="406"/>
        <v>2.0602182893087399E-8</v>
      </c>
      <c r="BI566" s="340">
        <f t="shared" si="406"/>
        <v>2.3828267967874566E-4</v>
      </c>
      <c r="BJ566" s="340">
        <f t="shared" si="406"/>
        <v>0.16453981065333831</v>
      </c>
      <c r="BK566" s="340">
        <f t="shared" si="406"/>
        <v>9.4499032836039101E-4</v>
      </c>
    </row>
    <row r="567" spans="43:63" x14ac:dyDescent="0.2">
      <c r="AQ567" s="345" t="str">
        <f t="shared" si="403"/>
        <v>BMS</v>
      </c>
      <c r="AR567" s="340">
        <f t="shared" ref="AR567:BK567" si="407">SUMPRODUCT($AK$357:$AK$361,AR$357:AR$361)/$AQ$562</f>
        <v>8.6953770696332366</v>
      </c>
      <c r="AS567" s="340">
        <f t="shared" si="407"/>
        <v>145.66051206524099</v>
      </c>
      <c r="AT567" s="340">
        <f t="shared" si="407"/>
        <v>2.2922896021129738E-2</v>
      </c>
      <c r="AU567" s="340">
        <f t="shared" si="407"/>
        <v>2.3481576011344893</v>
      </c>
      <c r="AV567" s="340">
        <f t="shared" si="407"/>
        <v>8.3328495479313833</v>
      </c>
      <c r="AW567" s="340">
        <f t="shared" si="407"/>
        <v>1.5863858129883179E-2</v>
      </c>
      <c r="AX567" s="340">
        <f t="shared" si="407"/>
        <v>8.8462976581326753</v>
      </c>
      <c r="AY567" s="340">
        <f t="shared" si="407"/>
        <v>1.014599198659681</v>
      </c>
      <c r="AZ567" s="340">
        <f t="shared" si="407"/>
        <v>128.88018656942202</v>
      </c>
      <c r="BA567" s="340">
        <f t="shared" si="407"/>
        <v>1.1230683301399125</v>
      </c>
      <c r="BB567" s="340">
        <f t="shared" si="407"/>
        <v>0.14698237558934113</v>
      </c>
      <c r="BC567" s="340">
        <f t="shared" si="407"/>
        <v>10.943852382635153</v>
      </c>
      <c r="BD567" s="340">
        <f t="shared" si="407"/>
        <v>5.3329854214356949E-4</v>
      </c>
      <c r="BE567" s="340">
        <f t="shared" si="407"/>
        <v>0.42902884948764985</v>
      </c>
      <c r="BF567" s="340">
        <f t="shared" si="407"/>
        <v>2.9399903645107809E-2</v>
      </c>
      <c r="BG567" s="340">
        <f t="shared" si="407"/>
        <v>2.9862996470400943E-2</v>
      </c>
      <c r="BH567" s="340">
        <f t="shared" si="407"/>
        <v>5.3646551916394178E-6</v>
      </c>
      <c r="BI567" s="340">
        <f t="shared" si="407"/>
        <v>4.5807118198506629E-2</v>
      </c>
      <c r="BJ567" s="340">
        <f t="shared" si="407"/>
        <v>143.67168272567073</v>
      </c>
      <c r="BK567" s="340">
        <f t="shared" si="407"/>
        <v>9.8122074182608959E-2</v>
      </c>
    </row>
    <row r="568" spans="43:63" x14ac:dyDescent="0.2">
      <c r="AQ568" s="345" t="str">
        <f t="shared" si="403"/>
        <v>Al</v>
      </c>
      <c r="AR568" s="340">
        <f t="shared" ref="AR568:BK568" si="408">(SUMPRODUCT($AK$160:$AK$169,AR$160:AR$169)+SUMPRODUCT($AK$317:$AK$318,AR$317:AR$318)+SUMPRODUCT($AK$321:$AK$322,AR$321:AR$322)+SUMPRODUCT($AK$340:$AK$343,AR$340:AR$343)+SUMPRODUCT($AK$348:$AK$351,AR$348:AR$351))/$AQ$562</f>
        <v>12.693807859236085</v>
      </c>
      <c r="AS568" s="340">
        <f t="shared" si="408"/>
        <v>146.06067378152699</v>
      </c>
      <c r="AT568" s="340">
        <f t="shared" si="408"/>
        <v>2.7637574240671408E-2</v>
      </c>
      <c r="AU568" s="340">
        <f t="shared" si="408"/>
        <v>2.7751472274983313</v>
      </c>
      <c r="AV568" s="340">
        <f t="shared" si="408"/>
        <v>2.8223468152061093</v>
      </c>
      <c r="AW568" s="340">
        <f t="shared" si="408"/>
        <v>4.4182273343114772E-3</v>
      </c>
      <c r="AX568" s="340">
        <f t="shared" si="408"/>
        <v>12.96679426051921</v>
      </c>
      <c r="AY568" s="340">
        <f t="shared" si="408"/>
        <v>2.5184302886821111</v>
      </c>
      <c r="AZ568" s="340">
        <f t="shared" si="408"/>
        <v>14.5620246062101</v>
      </c>
      <c r="BA568" s="340">
        <f t="shared" si="408"/>
        <v>0.2736106728797853</v>
      </c>
      <c r="BB568" s="340">
        <f t="shared" si="408"/>
        <v>4.6245565370840756E-2</v>
      </c>
      <c r="BC568" s="340">
        <f t="shared" si="408"/>
        <v>3.4455770181777017</v>
      </c>
      <c r="BD568" s="340">
        <f t="shared" si="408"/>
        <v>3.0538495711758491E-4</v>
      </c>
      <c r="BE568" s="340">
        <f t="shared" si="408"/>
        <v>0.15627804678554658</v>
      </c>
      <c r="BF568" s="340">
        <f t="shared" si="408"/>
        <v>3.2897968044370292E-2</v>
      </c>
      <c r="BG568" s="340">
        <f t="shared" si="408"/>
        <v>3.3165991660652983E-2</v>
      </c>
      <c r="BH568" s="340">
        <f t="shared" si="408"/>
        <v>3.0952619262419223E-6</v>
      </c>
      <c r="BI568" s="340">
        <f t="shared" si="408"/>
        <v>5.8158943593673816E-2</v>
      </c>
      <c r="BJ568" s="340">
        <f t="shared" si="408"/>
        <v>26.322015019277003</v>
      </c>
      <c r="BK568" s="340">
        <f t="shared" si="408"/>
        <v>7.6409165271911314E-2</v>
      </c>
    </row>
    <row r="569" spans="43:63" x14ac:dyDescent="0.2">
      <c r="AQ569" s="345" t="str">
        <f t="shared" si="403"/>
        <v>Cu</v>
      </c>
      <c r="AR569" s="340">
        <f t="shared" ref="AR569:BK569" si="409">(SUMPRODUCT($AK$216:$AK$225,AR$216:AR$225)+SUMPRODUCT($AK$319:$AK$320,AR$319:AR$320)+SUMPRODUCT($AK$344:$AK$347,AR$344:AR$347)+SUMPRODUCT($AK$355:$AK$356,AR$355:AR$356)+SUMPRODUCT($AK$364:$AK$365,AR$364:AR$365))/$AQ$562</f>
        <v>2.5239089398046697</v>
      </c>
      <c r="AS569" s="340">
        <f t="shared" si="409"/>
        <v>42.693204225767388</v>
      </c>
      <c r="AT569" s="340">
        <f t="shared" si="409"/>
        <v>2.6556610550594325E-2</v>
      </c>
      <c r="AU569" s="340">
        <f t="shared" si="409"/>
        <v>0.63712479479681394</v>
      </c>
      <c r="AV569" s="340">
        <f t="shared" si="409"/>
        <v>14.514057580205941</v>
      </c>
      <c r="AW569" s="340">
        <f t="shared" si="409"/>
        <v>1.7298885341605529E-2</v>
      </c>
      <c r="AX569" s="340">
        <f t="shared" si="409"/>
        <v>2.5719039411773688</v>
      </c>
      <c r="AY569" s="340">
        <f t="shared" si="409"/>
        <v>1.4656516843009202</v>
      </c>
      <c r="AZ569" s="340">
        <f t="shared" si="409"/>
        <v>194.21261930491016</v>
      </c>
      <c r="BA569" s="340">
        <f t="shared" si="409"/>
        <v>0.24761444176938921</v>
      </c>
      <c r="BB569" s="340">
        <f t="shared" si="409"/>
        <v>-0.26661562058489258</v>
      </c>
      <c r="BC569" s="340">
        <f t="shared" si="409"/>
        <v>18.28059168853126</v>
      </c>
      <c r="BD569" s="340">
        <f t="shared" si="409"/>
        <v>2.8778514421316423E-4</v>
      </c>
      <c r="BE569" s="340">
        <f t="shared" si="409"/>
        <v>0.64526601193222433</v>
      </c>
      <c r="BF569" s="340">
        <f t="shared" si="409"/>
        <v>2.4724689913471917E-2</v>
      </c>
      <c r="BG569" s="340">
        <f t="shared" si="409"/>
        <v>2.5190722812168786E-2</v>
      </c>
      <c r="BH569" s="340">
        <f t="shared" si="409"/>
        <v>3.2783908646772466E-6</v>
      </c>
      <c r="BI569" s="340">
        <f t="shared" si="409"/>
        <v>7.4727381265241033E-2</v>
      </c>
      <c r="BJ569" s="340">
        <f t="shared" si="409"/>
        <v>661.50754716412257</v>
      </c>
      <c r="BK569" s="340">
        <f t="shared" si="409"/>
        <v>8.1221455850925134E-2</v>
      </c>
    </row>
    <row r="570" spans="43:63" x14ac:dyDescent="0.2">
      <c r="AQ570" s="345" t="str">
        <f t="shared" si="403"/>
        <v>Steel</v>
      </c>
      <c r="AR570" s="340">
        <f t="shared" ref="AR570:BK570" si="410">SUMPRODUCT($AK$353:$AK$354,AR$353:AR$354)/$AQ$562</f>
        <v>6.0781872264211723E-2</v>
      </c>
      <c r="AS570" s="340">
        <f t="shared" si="410"/>
        <v>0.77826717551739077</v>
      </c>
      <c r="AT570" s="340">
        <f t="shared" si="410"/>
        <v>1.0800114850247311E-4</v>
      </c>
      <c r="AU570" s="340">
        <f t="shared" si="410"/>
        <v>1.4919307592733209E-2</v>
      </c>
      <c r="AV570" s="340">
        <f t="shared" si="410"/>
        <v>4.6561140203426801E-3</v>
      </c>
      <c r="AW570" s="340">
        <f t="shared" si="410"/>
        <v>2.6633969081467752E-5</v>
      </c>
      <c r="AX570" s="340">
        <f t="shared" si="410"/>
        <v>6.1850428948458658E-2</v>
      </c>
      <c r="AY570" s="340">
        <f t="shared" si="410"/>
        <v>5.0687880551195649E-2</v>
      </c>
      <c r="AZ570" s="340">
        <f t="shared" si="410"/>
        <v>5.2917506774992989E-2</v>
      </c>
      <c r="BA570" s="340">
        <f t="shared" si="410"/>
        <v>2.3292467522181217E-3</v>
      </c>
      <c r="BB570" s="340">
        <f t="shared" si="410"/>
        <v>6.4874057378020117E-4</v>
      </c>
      <c r="BC570" s="340">
        <f t="shared" si="410"/>
        <v>6.4257494164956346E-3</v>
      </c>
      <c r="BD570" s="340">
        <f t="shared" si="410"/>
        <v>2.3064542050313606E-6</v>
      </c>
      <c r="BE570" s="340">
        <f t="shared" si="410"/>
        <v>2.2057157817661288E-3</v>
      </c>
      <c r="BF570" s="340">
        <f t="shared" si="410"/>
        <v>1.5574589183313102E-4</v>
      </c>
      <c r="BG570" s="340">
        <f t="shared" si="410"/>
        <v>1.6761422907389292E-4</v>
      </c>
      <c r="BH570" s="340">
        <f t="shared" si="410"/>
        <v>1.411963261469425E-8</v>
      </c>
      <c r="BI570" s="340">
        <f t="shared" si="410"/>
        <v>1.6363573682717068E-4</v>
      </c>
      <c r="BJ570" s="340">
        <f t="shared" si="410"/>
        <v>0.19844302356677485</v>
      </c>
      <c r="BK570" s="340">
        <f t="shared" si="410"/>
        <v>7.5539232528316479E-4</v>
      </c>
    </row>
    <row r="571" spans="43:63" x14ac:dyDescent="0.2">
      <c r="AQ571" s="345" t="str">
        <f t="shared" si="403"/>
        <v>Others (Additives, Plastics, binders, solvents, and coolants)</v>
      </c>
      <c r="AR571" s="340">
        <f t="shared" ref="AR571:BK571" si="411">(SUMPRODUCT($AK$71:$AK$100,AR$71:AR$100)+SUMPRODUCT($AK$145:$AK$159,AR$145:AR$159)+SUMPRODUCT($AK$202:$AK$215,AR$202:AR$215)+SUMPRODUCT($AK$323:$AK$325,AR$323:AR$325)+$AK$352*AR$352+SUMPRODUCT($AK$362:$AK$363,AR$362:AR$363))/$AQ$562</f>
        <v>1.0756428359827483</v>
      </c>
      <c r="AS571" s="340">
        <f t="shared" si="411"/>
        <v>19.885494695163842</v>
      </c>
      <c r="AT571" s="340">
        <f t="shared" si="411"/>
        <v>1.4321482861600677E-3</v>
      </c>
      <c r="AU571" s="340">
        <f t="shared" si="411"/>
        <v>0.36632156878039873</v>
      </c>
      <c r="AV571" s="340">
        <f t="shared" si="411"/>
        <v>4.2907341088996978E-2</v>
      </c>
      <c r="AW571" s="340">
        <f t="shared" si="411"/>
        <v>2.382196351282248E-4</v>
      </c>
      <c r="AX571" s="340">
        <f t="shared" si="411"/>
        <v>1.1357273665665759</v>
      </c>
      <c r="AY571" s="340">
        <f t="shared" si="411"/>
        <v>4.2506890947979097E-2</v>
      </c>
      <c r="AZ571" s="340">
        <f t="shared" si="411"/>
        <v>0.92652674395649259</v>
      </c>
      <c r="BA571" s="340">
        <f t="shared" si="411"/>
        <v>9.2015039589169623E-2</v>
      </c>
      <c r="BB571" s="340">
        <f t="shared" si="411"/>
        <v>9.9751788358865747E-3</v>
      </c>
      <c r="BC571" s="340">
        <f t="shared" si="411"/>
        <v>5.654822366671404E-2</v>
      </c>
      <c r="BD571" s="340">
        <f t="shared" si="411"/>
        <v>2.3172912995833433E-5</v>
      </c>
      <c r="BE571" s="340">
        <f t="shared" si="411"/>
        <v>3.0482120767284858E-3</v>
      </c>
      <c r="BF571" s="340">
        <f t="shared" si="411"/>
        <v>1.7935409293974693E-3</v>
      </c>
      <c r="BG571" s="340">
        <f t="shared" si="411"/>
        <v>1.8559190879585978E-3</v>
      </c>
      <c r="BH571" s="340">
        <f t="shared" si="411"/>
        <v>5.374304052764831E-7</v>
      </c>
      <c r="BI571" s="340">
        <f t="shared" si="411"/>
        <v>3.2251999730712128E-3</v>
      </c>
      <c r="BJ571" s="340">
        <f t="shared" si="411"/>
        <v>3.9386515320201285</v>
      </c>
      <c r="BK571" s="340">
        <f t="shared" si="411"/>
        <v>1.6458705706579427E-2</v>
      </c>
    </row>
    <row r="572" spans="43:63" x14ac:dyDescent="0.2">
      <c r="AQ572" s="345" t="str">
        <f t="shared" si="403"/>
        <v>Assembly</v>
      </c>
      <c r="AR572" s="340">
        <f t="shared" ref="AR572:BK572" si="412">(SUMPRODUCT($AK$170:$AK$179,AR$170:AR$179)+SUMPRODUCT($AK$226:$AK$235,AR$226:AR$235)+SUMPRODUCT($AK$326:$AK$339,AR$326:AR$339)+SUMPRODUCT($AK$366:$AK$373,AR$366:AR$373))/$AQ$562</f>
        <v>1.2350980946722552</v>
      </c>
      <c r="AS572" s="340">
        <f t="shared" si="412"/>
        <v>25.580671709040551</v>
      </c>
      <c r="AT572" s="340">
        <f t="shared" si="412"/>
        <v>1.5870798689714355E-3</v>
      </c>
      <c r="AU572" s="340">
        <f t="shared" si="412"/>
        <v>0.38789374626723988</v>
      </c>
      <c r="AV572" s="340">
        <f t="shared" si="412"/>
        <v>3.034072458054397E-2</v>
      </c>
      <c r="AW572" s="340">
        <f t="shared" si="412"/>
        <v>4.2534692767154668E-4</v>
      </c>
      <c r="AX572" s="340">
        <f t="shared" si="412"/>
        <v>1.2553618037193583</v>
      </c>
      <c r="AY572" s="340">
        <f t="shared" si="412"/>
        <v>4.2754142760449906E-2</v>
      </c>
      <c r="AZ572" s="340">
        <f t="shared" si="412"/>
        <v>0.64699664605982066</v>
      </c>
      <c r="BA572" s="340">
        <f t="shared" si="412"/>
        <v>0.14846460501550823</v>
      </c>
      <c r="BB572" s="340">
        <f t="shared" si="412"/>
        <v>9.0789152372578764E-3</v>
      </c>
      <c r="BC572" s="340">
        <f t="shared" si="412"/>
        <v>3.9258746780731449E-2</v>
      </c>
      <c r="BD572" s="340">
        <f t="shared" si="412"/>
        <v>3.1532515118628033E-5</v>
      </c>
      <c r="BE572" s="340">
        <f t="shared" si="412"/>
        <v>1.1567284755606558E-3</v>
      </c>
      <c r="BF572" s="340">
        <f t="shared" si="412"/>
        <v>1.3102180530119539E-3</v>
      </c>
      <c r="BG572" s="340">
        <f t="shared" si="412"/>
        <v>1.3527392571694966E-3</v>
      </c>
      <c r="BH572" s="340">
        <f t="shared" si="412"/>
        <v>3.993414937760313E-7</v>
      </c>
      <c r="BI572" s="340">
        <f t="shared" si="412"/>
        <v>1.9872411686483954E-3</v>
      </c>
      <c r="BJ572" s="340">
        <f t="shared" si="412"/>
        <v>0.85157754858821466</v>
      </c>
      <c r="BK572" s="340">
        <f t="shared" si="412"/>
        <v>6.7274965168572579E-3</v>
      </c>
    </row>
    <row r="573" spans="43:63" x14ac:dyDescent="0.2">
      <c r="AQ573" s="345" t="str">
        <f t="shared" si="403"/>
        <v>Transport</v>
      </c>
      <c r="AR573" s="340">
        <f t="shared" ref="AR573:BK573" si="413">SUMPRODUCT($AK$374:$AK$376,AR$374:AR$376)/$AQ$562</f>
        <v>11.760701027300202</v>
      </c>
      <c r="AS573" s="340">
        <f t="shared" si="413"/>
        <v>167.38664053998073</v>
      </c>
      <c r="AT573" s="340">
        <f t="shared" si="413"/>
        <v>6.8244808607792612E-2</v>
      </c>
      <c r="AU573" s="340">
        <f t="shared" si="413"/>
        <v>3.5942140226842652</v>
      </c>
      <c r="AV573" s="340">
        <f t="shared" si="413"/>
        <v>0.11451399339632806</v>
      </c>
      <c r="AW573" s="340">
        <f t="shared" si="413"/>
        <v>4.2264809866785391E-4</v>
      </c>
      <c r="AX573" s="340">
        <f t="shared" si="413"/>
        <v>11.811651526906846</v>
      </c>
      <c r="AY573" s="340">
        <f t="shared" si="413"/>
        <v>0.48107138045250381</v>
      </c>
      <c r="AZ573" s="340">
        <f t="shared" si="413"/>
        <v>2.7137019049203057</v>
      </c>
      <c r="BA573" s="340">
        <f t="shared" si="413"/>
        <v>0.13702458211390689</v>
      </c>
      <c r="BB573" s="340">
        <f t="shared" si="413"/>
        <v>0.15977246615376989</v>
      </c>
      <c r="BC573" s="340">
        <f t="shared" si="413"/>
        <v>0.18821527415181671</v>
      </c>
      <c r="BD573" s="340">
        <f t="shared" si="413"/>
        <v>6.7473785963606978E-5</v>
      </c>
      <c r="BE573" s="340">
        <f t="shared" si="413"/>
        <v>2.2003745767598358E-2</v>
      </c>
      <c r="BF573" s="340">
        <f t="shared" si="413"/>
        <v>0.21960025802813704</v>
      </c>
      <c r="BG573" s="340">
        <f t="shared" si="413"/>
        <v>0.22129370789144992</v>
      </c>
      <c r="BH573" s="340">
        <f t="shared" si="413"/>
        <v>7.8679486027224729E-6</v>
      </c>
      <c r="BI573" s="340">
        <f t="shared" si="413"/>
        <v>0.21021019842872088</v>
      </c>
      <c r="BJ573" s="340">
        <f t="shared" si="413"/>
        <v>63.83352730390699</v>
      </c>
      <c r="BK573" s="340">
        <f t="shared" si="413"/>
        <v>1.0696640195261019E-2</v>
      </c>
    </row>
    <row r="575" spans="43:63" x14ac:dyDescent="0.2">
      <c r="AR575" s="9" t="s">
        <v>73</v>
      </c>
    </row>
    <row r="576" spans="43:63" x14ac:dyDescent="0.2">
      <c r="AQ576" s="337">
        <v>56.24</v>
      </c>
      <c r="AR576" s="7" t="str">
        <f>AR562</f>
        <v>Carbon footprint</v>
      </c>
      <c r="AS576" s="7" t="str">
        <f t="shared" ref="AS576:BK576" si="414">AS562</f>
        <v>CED</v>
      </c>
      <c r="AT576" s="7" t="str">
        <f t="shared" si="414"/>
        <v>Fine particulate matter formation</v>
      </c>
      <c r="AU576" s="7" t="str">
        <f t="shared" si="414"/>
        <v>Fossil resource scarcity</v>
      </c>
      <c r="AV576" s="7" t="str">
        <f t="shared" si="414"/>
        <v>Freshwater ecotoxicity</v>
      </c>
      <c r="AW576" s="7" t="str">
        <f t="shared" si="414"/>
        <v>Freshwater eutrophication</v>
      </c>
      <c r="AX576" s="7" t="str">
        <f t="shared" si="414"/>
        <v>Global warming</v>
      </c>
      <c r="AY576" s="7" t="str">
        <f t="shared" si="414"/>
        <v>Human carcinogenic toxicity</v>
      </c>
      <c r="AZ576" s="7" t="str">
        <f t="shared" si="414"/>
        <v>Human non-carcinogenic toxicity</v>
      </c>
      <c r="BA576" s="7" t="str">
        <f t="shared" si="414"/>
        <v>Ionizing radiation</v>
      </c>
      <c r="BB576" s="7" t="str">
        <f t="shared" si="414"/>
        <v>Land use</v>
      </c>
      <c r="BC576" s="7" t="str">
        <f t="shared" si="414"/>
        <v>Marine ecotoxicity</v>
      </c>
      <c r="BD576" s="7" t="str">
        <f t="shared" si="414"/>
        <v>Marine eutrophication</v>
      </c>
      <c r="BE576" s="7" t="str">
        <f t="shared" si="414"/>
        <v>Mineral resource scarcity</v>
      </c>
      <c r="BF576" s="7" t="str">
        <f t="shared" si="414"/>
        <v>Ozone formation, Human health</v>
      </c>
      <c r="BG576" s="7" t="str">
        <f t="shared" si="414"/>
        <v>Ozone formation, Terrestrial ecosystems</v>
      </c>
      <c r="BH576" s="7" t="str">
        <f t="shared" si="414"/>
        <v>Stratospheric ozone depletion</v>
      </c>
      <c r="BI576" s="7" t="str">
        <f t="shared" si="414"/>
        <v>Terrestrial acidification</v>
      </c>
      <c r="BJ576" s="7" t="str">
        <f t="shared" si="414"/>
        <v>Terrestrial ecotoxicity</v>
      </c>
      <c r="BK576" s="7" t="str">
        <f t="shared" si="414"/>
        <v>Water consumption</v>
      </c>
    </row>
    <row r="577" spans="43:63" x14ac:dyDescent="0.2">
      <c r="AQ577" s="345" t="str">
        <f>AQ563</f>
        <v>Cathode active material</v>
      </c>
      <c r="AR577" s="340">
        <f t="shared" ref="AR577:BK577" si="415">(SUMPRODUCT($AL$101:$AL$144,AR$101:AR$144)+SUMPRODUCT($AL$11:$AL$70,AR$11:AR$70))/$AQ$576</f>
        <v>9.4874998741519452</v>
      </c>
      <c r="AS577" s="340">
        <f t="shared" si="415"/>
        <v>130.72377793220778</v>
      </c>
      <c r="AT577" s="340">
        <f t="shared" si="415"/>
        <v>2.2682225756334197E-2</v>
      </c>
      <c r="AU577" s="340">
        <f t="shared" si="415"/>
        <v>2.5276448061110623</v>
      </c>
      <c r="AV577" s="340">
        <f t="shared" si="415"/>
        <v>0.94241897036936872</v>
      </c>
      <c r="AW577" s="340">
        <f t="shared" si="415"/>
        <v>5.8487082569083065E-3</v>
      </c>
      <c r="AX577" s="340">
        <f t="shared" si="415"/>
        <v>9.6020002572117829</v>
      </c>
      <c r="AY577" s="340">
        <f t="shared" si="415"/>
        <v>2.2609396478308788</v>
      </c>
      <c r="AZ577" s="340">
        <f t="shared" si="415"/>
        <v>22.407396154926285</v>
      </c>
      <c r="BA577" s="340">
        <f t="shared" si="415"/>
        <v>0.33274296787664931</v>
      </c>
      <c r="BB577" s="340">
        <f t="shared" si="415"/>
        <v>0.66785119152048045</v>
      </c>
      <c r="BC577" s="340">
        <f t="shared" si="415"/>
        <v>1.2511060612457636</v>
      </c>
      <c r="BD577" s="340">
        <f t="shared" si="415"/>
        <v>2.5458095879315546E-3</v>
      </c>
      <c r="BE577" s="340">
        <f t="shared" si="415"/>
        <v>2.2416655309808604</v>
      </c>
      <c r="BF577" s="340">
        <f t="shared" si="415"/>
        <v>2.3288728203281168E-2</v>
      </c>
      <c r="BG577" s="340">
        <f t="shared" si="415"/>
        <v>2.3747526083495753E-2</v>
      </c>
      <c r="BH577" s="340">
        <f t="shared" si="415"/>
        <v>2.688097146547856E-6</v>
      </c>
      <c r="BI577" s="340">
        <f t="shared" si="415"/>
        <v>5.5342488882066471E-2</v>
      </c>
      <c r="BJ577" s="340">
        <f t="shared" si="415"/>
        <v>88.426699031774888</v>
      </c>
      <c r="BK577" s="340">
        <f t="shared" si="415"/>
        <v>0.32993727141627222</v>
      </c>
    </row>
    <row r="578" spans="43:63" x14ac:dyDescent="0.2">
      <c r="AQ578" s="345" t="str">
        <f t="shared" ref="AQ578:AQ587" si="416">AQ564</f>
        <v>Anode active material</v>
      </c>
      <c r="AR578" s="340">
        <f t="shared" ref="AR578:BK578" si="417">SUMPRODUCT($AL$180:$AL$201,AR$180:AR$201)/$AQ$576</f>
        <v>1.1752261184021096</v>
      </c>
      <c r="AS578" s="340">
        <f t="shared" si="417"/>
        <v>27.734146591263954</v>
      </c>
      <c r="AT578" s="340">
        <f t="shared" si="417"/>
        <v>8.2026468396125853E-3</v>
      </c>
      <c r="AU578" s="340">
        <f t="shared" si="417"/>
        <v>0.51831615824887844</v>
      </c>
      <c r="AV578" s="340">
        <f t="shared" si="417"/>
        <v>3.196601028690231E-2</v>
      </c>
      <c r="AW578" s="340">
        <f t="shared" si="417"/>
        <v>2.8512788571517821E-4</v>
      </c>
      <c r="AX578" s="340">
        <f t="shared" si="417"/>
        <v>1.2031162286106187</v>
      </c>
      <c r="AY578" s="340">
        <f t="shared" si="417"/>
        <v>4.4597061881292428E-2</v>
      </c>
      <c r="AZ578" s="340">
        <f t="shared" si="417"/>
        <v>0.69570510221830539</v>
      </c>
      <c r="BA578" s="340">
        <f t="shared" si="417"/>
        <v>0.12938863399818376</v>
      </c>
      <c r="BB578" s="340">
        <f t="shared" si="417"/>
        <v>6.1745828911606328E-3</v>
      </c>
      <c r="BC578" s="340">
        <f t="shared" si="417"/>
        <v>4.2255181568118722E-2</v>
      </c>
      <c r="BD578" s="340">
        <f t="shared" si="417"/>
        <v>2.1079396087474952E-5</v>
      </c>
      <c r="BE578" s="340">
        <f t="shared" si="417"/>
        <v>1.6427131916512577E-3</v>
      </c>
      <c r="BF578" s="340">
        <f t="shared" si="417"/>
        <v>5.4218139136420268E-3</v>
      </c>
      <c r="BG578" s="340">
        <f t="shared" si="417"/>
        <v>5.5438051512063683E-3</v>
      </c>
      <c r="BH578" s="340">
        <f t="shared" si="417"/>
        <v>4.6548847289755495E-7</v>
      </c>
      <c r="BI578" s="340">
        <f t="shared" si="417"/>
        <v>2.3786264005826258E-2</v>
      </c>
      <c r="BJ578" s="340">
        <f t="shared" si="417"/>
        <v>1.9204274306957843</v>
      </c>
      <c r="BK578" s="340">
        <f t="shared" si="417"/>
        <v>3.3652978505157084E-3</v>
      </c>
    </row>
    <row r="579" spans="43:63" x14ac:dyDescent="0.2">
      <c r="AQ579" s="345" t="str">
        <f t="shared" si="416"/>
        <v>Electrolyte</v>
      </c>
      <c r="AR579" s="340">
        <f t="shared" ref="AR579:BK579" si="418">SUMPRODUCT($AL$236:$AL$313,AR$236:AR$313)/$AQ$576</f>
        <v>3.6131701209646772</v>
      </c>
      <c r="AS579" s="340">
        <f t="shared" si="418"/>
        <v>60.420801951839266</v>
      </c>
      <c r="AT579" s="340">
        <f t="shared" si="418"/>
        <v>7.8279780669356543E-3</v>
      </c>
      <c r="AU579" s="340">
        <f t="shared" si="418"/>
        <v>1.0935192893323378</v>
      </c>
      <c r="AV579" s="340">
        <f t="shared" si="418"/>
        <v>0.45591967747587347</v>
      </c>
      <c r="AW579" s="340">
        <f t="shared" si="418"/>
        <v>1.3292124053322111E-3</v>
      </c>
      <c r="AX579" s="340">
        <f t="shared" si="418"/>
        <v>3.6817476709039672</v>
      </c>
      <c r="AY579" s="340">
        <f t="shared" si="418"/>
        <v>0.24194924855220193</v>
      </c>
      <c r="AZ579" s="340">
        <f t="shared" si="418"/>
        <v>8.7798141397201075</v>
      </c>
      <c r="BA579" s="340">
        <f t="shared" si="418"/>
        <v>0.2712551502336345</v>
      </c>
      <c r="BB579" s="340">
        <f t="shared" si="418"/>
        <v>6.2282703022795587E-2</v>
      </c>
      <c r="BC579" s="340">
        <f t="shared" si="418"/>
        <v>0.59681782439882047</v>
      </c>
      <c r="BD579" s="340">
        <f t="shared" si="418"/>
        <v>5.6567383178305188E-4</v>
      </c>
      <c r="BE579" s="340">
        <f t="shared" si="418"/>
        <v>7.9376930843211513E-2</v>
      </c>
      <c r="BF579" s="340">
        <f t="shared" si="418"/>
        <v>8.0207816545513431E-3</v>
      </c>
      <c r="BG579" s="340">
        <f t="shared" si="418"/>
        <v>8.2733427165258173E-3</v>
      </c>
      <c r="BH579" s="340">
        <f t="shared" si="418"/>
        <v>1.2727395233240716E-6</v>
      </c>
      <c r="BI579" s="340">
        <f t="shared" si="418"/>
        <v>2.026255371126524E-2</v>
      </c>
      <c r="BJ579" s="340">
        <f t="shared" si="418"/>
        <v>49.216327067968329</v>
      </c>
      <c r="BK579" s="340">
        <f t="shared" si="418"/>
        <v>5.0768372920593691E-2</v>
      </c>
    </row>
    <row r="580" spans="43:63" x14ac:dyDescent="0.2">
      <c r="AQ580" s="345" t="str">
        <f t="shared" si="416"/>
        <v>Separator</v>
      </c>
      <c r="AR580" s="340">
        <f t="shared" ref="AR580:BK580" si="419">SUMPRODUCT($AL$314:$AL$316,AR$314:AR$316)/$AQ$576</f>
        <v>0.13667723452100805</v>
      </c>
      <c r="AS580" s="340">
        <f t="shared" si="419"/>
        <v>4.2983074363355689</v>
      </c>
      <c r="AT580" s="340">
        <f t="shared" si="419"/>
        <v>1.7297172454938792E-4</v>
      </c>
      <c r="AU580" s="340">
        <f t="shared" si="419"/>
        <v>8.4847647416999128E-2</v>
      </c>
      <c r="AV580" s="340">
        <f t="shared" si="419"/>
        <v>3.4176562485309569E-3</v>
      </c>
      <c r="AW580" s="340">
        <f t="shared" si="419"/>
        <v>3.2059972616062328E-5</v>
      </c>
      <c r="AX580" s="340">
        <f t="shared" si="419"/>
        <v>0.14034927759714733</v>
      </c>
      <c r="AY580" s="340">
        <f t="shared" si="419"/>
        <v>5.4358756701837615E-3</v>
      </c>
      <c r="AZ580" s="340">
        <f t="shared" si="419"/>
        <v>7.8979425603761422E-2</v>
      </c>
      <c r="BA580" s="340">
        <f t="shared" si="419"/>
        <v>9.2438569693631366E-3</v>
      </c>
      <c r="BB580" s="340">
        <f t="shared" si="419"/>
        <v>2.9067786550606928E-3</v>
      </c>
      <c r="BC580" s="340">
        <f t="shared" si="419"/>
        <v>4.5428436867265077E-3</v>
      </c>
      <c r="BD580" s="340">
        <f t="shared" si="419"/>
        <v>3.1792352947256827E-6</v>
      </c>
      <c r="BE580" s="340">
        <f t="shared" si="419"/>
        <v>3.0628635891071014E-4</v>
      </c>
      <c r="BF580" s="340">
        <f t="shared" si="419"/>
        <v>2.7852718851085345E-4</v>
      </c>
      <c r="BG580" s="340">
        <f t="shared" si="419"/>
        <v>2.9713463384460181E-4</v>
      </c>
      <c r="BH580" s="340">
        <f t="shared" si="419"/>
        <v>3.2155404210937577E-8</v>
      </c>
      <c r="BI580" s="340">
        <f t="shared" si="419"/>
        <v>3.7190602186655997E-4</v>
      </c>
      <c r="BJ580" s="340">
        <f t="shared" si="419"/>
        <v>0.25680988018626177</v>
      </c>
      <c r="BK580" s="340">
        <f t="shared" si="419"/>
        <v>1.4749187569852381E-3</v>
      </c>
    </row>
    <row r="581" spans="43:63" x14ac:dyDescent="0.2">
      <c r="AQ581" s="345" t="str">
        <f t="shared" si="416"/>
        <v>BMS</v>
      </c>
      <c r="AR581" s="340">
        <f t="shared" ref="AR581:BK581" si="420">SUMPRODUCT($AL$357:$AL$361,AR$357:AR$361)/$AQ$576</f>
        <v>7.7220088367317468</v>
      </c>
      <c r="AS581" s="340">
        <f t="shared" si="420"/>
        <v>129.35514496073537</v>
      </c>
      <c r="AT581" s="340">
        <f t="shared" si="420"/>
        <v>2.0356886679109013E-2</v>
      </c>
      <c r="AU581" s="340">
        <f t="shared" si="420"/>
        <v>2.0853027534968249</v>
      </c>
      <c r="AV581" s="340">
        <f t="shared" si="420"/>
        <v>7.4000629678266883</v>
      </c>
      <c r="AW581" s="340">
        <f t="shared" si="420"/>
        <v>1.4088043759646141E-2</v>
      </c>
      <c r="AX581" s="340">
        <f t="shared" si="420"/>
        <v>7.8560352404983336</v>
      </c>
      <c r="AY581" s="340">
        <f t="shared" si="420"/>
        <v>0.90102406313720285</v>
      </c>
      <c r="AZ581" s="340">
        <f t="shared" si="420"/>
        <v>114.45322400615458</v>
      </c>
      <c r="BA581" s="340">
        <f t="shared" si="420"/>
        <v>0.99735106369110682</v>
      </c>
      <c r="BB581" s="340">
        <f t="shared" si="420"/>
        <v>0.13052903790779363</v>
      </c>
      <c r="BC581" s="340">
        <f t="shared" si="420"/>
        <v>9.7187878259730169</v>
      </c>
      <c r="BD581" s="340">
        <f t="shared" si="420"/>
        <v>4.7360062963002701E-4</v>
      </c>
      <c r="BE581" s="340">
        <f t="shared" si="420"/>
        <v>0.38100297898826196</v>
      </c>
      <c r="BF581" s="340">
        <f t="shared" si="420"/>
        <v>2.6108852316413706E-2</v>
      </c>
      <c r="BG581" s="340">
        <f t="shared" si="420"/>
        <v>2.6520106119498236E-2</v>
      </c>
      <c r="BH581" s="340">
        <f t="shared" si="420"/>
        <v>4.7641309242965037E-6</v>
      </c>
      <c r="BI581" s="340">
        <f t="shared" si="420"/>
        <v>4.0679428698887174E-2</v>
      </c>
      <c r="BJ581" s="340">
        <f t="shared" si="420"/>
        <v>127.58894694402758</v>
      </c>
      <c r="BK581" s="340">
        <f t="shared" si="420"/>
        <v>8.7138202041020116E-2</v>
      </c>
    </row>
    <row r="582" spans="43:63" x14ac:dyDescent="0.2">
      <c r="AQ582" s="345" t="str">
        <f t="shared" si="416"/>
        <v>Al</v>
      </c>
      <c r="AR582" s="340">
        <f t="shared" ref="AR582:BK582" si="421">(SUMPRODUCT($AL$160:$AL$169,AR$160:AR$169)+SUMPRODUCT($AL$317:$AL$318,AR$317:AR$318)+SUMPRODUCT($AL$321:$AL$322,AR$321:AR$322)+SUMPRODUCT($AL$340:$AL$343,AR$340:AR$343)+SUMPRODUCT($AL$348:$AL$351,AR$348:AR$351))/$AQ$576</f>
        <v>6.9050790334417123</v>
      </c>
      <c r="AS582" s="340">
        <f t="shared" si="421"/>
        <v>79.291467156489873</v>
      </c>
      <c r="AT582" s="340">
        <f t="shared" si="421"/>
        <v>1.6489257589735018E-2</v>
      </c>
      <c r="AU582" s="340">
        <f t="shared" si="421"/>
        <v>1.5197578339535218</v>
      </c>
      <c r="AV582" s="340">
        <f t="shared" si="421"/>
        <v>1.4861530073298572</v>
      </c>
      <c r="AW582" s="340">
        <f t="shared" si="421"/>
        <v>2.5399922842189626E-3</v>
      </c>
      <c r="AX582" s="340">
        <f t="shared" si="421"/>
        <v>7.0468172667778175</v>
      </c>
      <c r="AY582" s="340">
        <f t="shared" si="421"/>
        <v>1.3325583573159687</v>
      </c>
      <c r="AZ582" s="340">
        <f t="shared" si="421"/>
        <v>7.9799388246909375</v>
      </c>
      <c r="BA582" s="340">
        <f t="shared" si="421"/>
        <v>0.14355347508753191</v>
      </c>
      <c r="BB582" s="340">
        <f t="shared" si="421"/>
        <v>2.6153829863480291E-2</v>
      </c>
      <c r="BC582" s="340">
        <f t="shared" si="421"/>
        <v>1.8153944506026189</v>
      </c>
      <c r="BD582" s="340">
        <f t="shared" si="421"/>
        <v>1.7386233000448947E-4</v>
      </c>
      <c r="BE582" s="340">
        <f t="shared" si="421"/>
        <v>8.1831157355386819E-2</v>
      </c>
      <c r="BF582" s="340">
        <f t="shared" si="421"/>
        <v>1.7851908972579104E-2</v>
      </c>
      <c r="BG582" s="340">
        <f t="shared" si="421"/>
        <v>1.7997834735153401E-2</v>
      </c>
      <c r="BH582" s="340">
        <f t="shared" si="421"/>
        <v>1.6657361301960638E-6</v>
      </c>
      <c r="BI582" s="340">
        <f t="shared" si="421"/>
        <v>3.1433089460805183E-2</v>
      </c>
      <c r="BJ582" s="340">
        <f t="shared" si="421"/>
        <v>13.975892470388986</v>
      </c>
      <c r="BK582" s="340">
        <f t="shared" si="421"/>
        <v>3.9411737610719602E-2</v>
      </c>
    </row>
    <row r="583" spans="43:63" x14ac:dyDescent="0.2">
      <c r="AQ583" s="345" t="str">
        <f t="shared" si="416"/>
        <v>Cu</v>
      </c>
      <c r="AR583" s="340">
        <f t="shared" ref="AR583:BK583" si="422">(SUMPRODUCT($AL$216:$AL$225,AR$216:AR$225)+SUMPRODUCT($AL$319:$AL$320,AR$319:AR$320)+SUMPRODUCT($AL$344:$AL$347,AR$344:AR$347)+SUMPRODUCT($AL$355:$AL$356,AR$355:AR$356)+SUMPRODUCT($AL$364:$AL$365,AR$364:AR$365))/$AQ$576</f>
        <v>0.8958825571909097</v>
      </c>
      <c r="AS583" s="340">
        <f t="shared" si="422"/>
        <v>15.086625834439831</v>
      </c>
      <c r="AT583" s="340">
        <f t="shared" si="422"/>
        <v>8.630459059981185E-3</v>
      </c>
      <c r="AU583" s="340">
        <f t="shared" si="422"/>
        <v>0.22531724620180477</v>
      </c>
      <c r="AV583" s="340">
        <f t="shared" si="422"/>
        <v>5.1327899254941238</v>
      </c>
      <c r="AW583" s="340">
        <f t="shared" si="422"/>
        <v>6.1131093715046346E-3</v>
      </c>
      <c r="AX583" s="340">
        <f t="shared" si="422"/>
        <v>0.91313528628521701</v>
      </c>
      <c r="AY583" s="340">
        <f t="shared" si="422"/>
        <v>0.51442366727311595</v>
      </c>
      <c r="AZ583" s="340">
        <f t="shared" si="422"/>
        <v>67.755689319868949</v>
      </c>
      <c r="BA583" s="340">
        <f t="shared" si="422"/>
        <v>8.8297064562798608E-2</v>
      </c>
      <c r="BB583" s="340">
        <f t="shared" si="422"/>
        <v>-9.4606195738495852E-2</v>
      </c>
      <c r="BC583" s="340">
        <f t="shared" si="422"/>
        <v>6.4518838857941274</v>
      </c>
      <c r="BD583" s="340">
        <f t="shared" si="422"/>
        <v>1.0159467653657179E-4</v>
      </c>
      <c r="BE583" s="340">
        <f t="shared" si="422"/>
        <v>0.22845875521956996</v>
      </c>
      <c r="BF583" s="340">
        <f t="shared" si="422"/>
        <v>8.7637025289239168E-3</v>
      </c>
      <c r="BG583" s="340">
        <f t="shared" si="422"/>
        <v>8.928131546703362E-3</v>
      </c>
      <c r="BH583" s="340">
        <f t="shared" si="422"/>
        <v>1.1576052847035446E-6</v>
      </c>
      <c r="BI583" s="340">
        <f t="shared" si="422"/>
        <v>2.3846080843312963E-2</v>
      </c>
      <c r="BJ583" s="340">
        <f t="shared" si="422"/>
        <v>203.97567296616779</v>
      </c>
      <c r="BK583" s="340">
        <f t="shared" si="422"/>
        <v>2.8676028132493515E-2</v>
      </c>
    </row>
    <row r="584" spans="43:63" x14ac:dyDescent="0.2">
      <c r="AQ584" s="345" t="str">
        <f t="shared" si="416"/>
        <v>Steel</v>
      </c>
      <c r="AR584" s="340">
        <f t="shared" ref="AR584:BK584" si="423">SUMPRODUCT($AL$353:$AL$354,AR$353:AR$354)/$AQ$576</f>
        <v>0</v>
      </c>
      <c r="AS584" s="340">
        <f t="shared" si="423"/>
        <v>0</v>
      </c>
      <c r="AT584" s="340">
        <f t="shared" si="423"/>
        <v>0</v>
      </c>
      <c r="AU584" s="340">
        <f t="shared" si="423"/>
        <v>0</v>
      </c>
      <c r="AV584" s="340">
        <f t="shared" si="423"/>
        <v>0</v>
      </c>
      <c r="AW584" s="340">
        <f t="shared" si="423"/>
        <v>0</v>
      </c>
      <c r="AX584" s="340">
        <f t="shared" si="423"/>
        <v>0</v>
      </c>
      <c r="AY584" s="340">
        <f t="shared" si="423"/>
        <v>0</v>
      </c>
      <c r="AZ584" s="340">
        <f t="shared" si="423"/>
        <v>0</v>
      </c>
      <c r="BA584" s="340">
        <f t="shared" si="423"/>
        <v>0</v>
      </c>
      <c r="BB584" s="340">
        <f t="shared" si="423"/>
        <v>0</v>
      </c>
      <c r="BC584" s="340">
        <f t="shared" si="423"/>
        <v>0</v>
      </c>
      <c r="BD584" s="340">
        <f t="shared" si="423"/>
        <v>0</v>
      </c>
      <c r="BE584" s="340">
        <f t="shared" si="423"/>
        <v>0</v>
      </c>
      <c r="BF584" s="340">
        <f t="shared" si="423"/>
        <v>0</v>
      </c>
      <c r="BG584" s="340">
        <f t="shared" si="423"/>
        <v>0</v>
      </c>
      <c r="BH584" s="340">
        <f t="shared" si="423"/>
        <v>0</v>
      </c>
      <c r="BI584" s="340">
        <f t="shared" si="423"/>
        <v>0</v>
      </c>
      <c r="BJ584" s="340">
        <f t="shared" si="423"/>
        <v>0</v>
      </c>
      <c r="BK584" s="340">
        <f t="shared" si="423"/>
        <v>0</v>
      </c>
    </row>
    <row r="585" spans="43:63" x14ac:dyDescent="0.2">
      <c r="AQ585" s="345" t="str">
        <f t="shared" si="416"/>
        <v>Others (Additives, Plastics, binders, solvents, and coolants)</v>
      </c>
      <c r="AR585" s="340">
        <f t="shared" ref="AR585:BK585" si="424">(SUMPRODUCT($AL$71:$AL$100,AR$71:AR$100)+SUMPRODUCT($AL$145:$AL$159,AR$145:AR$159)+SUMPRODUCT($AL$202:$AL$215,AR$202:AR$215)+SUMPRODUCT($AL$323:$AL$325,AR$323:AR$325)+$AL$352*AR$352+SUMPRODUCT($AL$362:$AL$363,AR$362:AR$363))/$AQ$576</f>
        <v>0.96665821531404994</v>
      </c>
      <c r="AS585" s="340">
        <f t="shared" si="424"/>
        <v>17.170328354864818</v>
      </c>
      <c r="AT585" s="340">
        <f t="shared" si="424"/>
        <v>1.2697941050370039E-3</v>
      </c>
      <c r="AU585" s="340">
        <f t="shared" si="424"/>
        <v>0.31317449481947307</v>
      </c>
      <c r="AV585" s="340">
        <f t="shared" si="424"/>
        <v>3.7846405087759986E-2</v>
      </c>
      <c r="AW585" s="340">
        <f t="shared" si="424"/>
        <v>2.0567485620599506E-4</v>
      </c>
      <c r="AX585" s="340">
        <f t="shared" si="424"/>
        <v>1.0253273059940451</v>
      </c>
      <c r="AY585" s="340">
        <f t="shared" si="424"/>
        <v>3.60357668004367E-2</v>
      </c>
      <c r="AZ585" s="340">
        <f t="shared" si="424"/>
        <v>0.7901545955439172</v>
      </c>
      <c r="BA585" s="340">
        <f t="shared" si="424"/>
        <v>8.6933269655174727E-2</v>
      </c>
      <c r="BB585" s="340">
        <f t="shared" si="424"/>
        <v>8.8612171941091916E-3</v>
      </c>
      <c r="BC585" s="340">
        <f t="shared" si="424"/>
        <v>4.9860601357551292E-2</v>
      </c>
      <c r="BD585" s="340">
        <f t="shared" si="424"/>
        <v>2.0587039645480602E-5</v>
      </c>
      <c r="BE585" s="340">
        <f t="shared" si="424"/>
        <v>2.6188941863256932E-3</v>
      </c>
      <c r="BF585" s="340">
        <f t="shared" si="424"/>
        <v>1.482181794627113E-3</v>
      </c>
      <c r="BG585" s="340">
        <f t="shared" si="424"/>
        <v>1.5302366329618673E-3</v>
      </c>
      <c r="BH585" s="340">
        <f t="shared" si="424"/>
        <v>4.2143601871194914E-7</v>
      </c>
      <c r="BI585" s="340">
        <f t="shared" si="424"/>
        <v>2.8967269369580733E-3</v>
      </c>
      <c r="BJ585" s="340">
        <f t="shared" si="424"/>
        <v>3.4153566876348904</v>
      </c>
      <c r="BK585" s="340">
        <f t="shared" si="424"/>
        <v>1.4924320190637518E-2</v>
      </c>
    </row>
    <row r="586" spans="43:63" x14ac:dyDescent="0.2">
      <c r="AQ586" s="345" t="str">
        <f t="shared" si="416"/>
        <v>Assembly</v>
      </c>
      <c r="AR586" s="340">
        <f t="shared" ref="AR586:BK586" si="425">(SUMPRODUCT($AL$170:$AL$179,AR$170:AR$179)+SUMPRODUCT($AL$226:$AL$235,AR$226:AR$235)+SUMPRODUCT($AL$326:$AL$339,AR$326:AR$339)+SUMPRODUCT($AL$366:$AL$373,AR$366:AR$373))/$AQ$576</f>
        <v>1.256055491334336</v>
      </c>
      <c r="AS586" s="340">
        <f t="shared" si="425"/>
        <v>26.13473079602749</v>
      </c>
      <c r="AT586" s="340">
        <f t="shared" si="425"/>
        <v>1.6426328790713355E-3</v>
      </c>
      <c r="AU586" s="340">
        <f t="shared" si="425"/>
        <v>0.39331766454118666</v>
      </c>
      <c r="AV586" s="340">
        <f t="shared" si="425"/>
        <v>3.1469870609080353E-2</v>
      </c>
      <c r="AW586" s="340">
        <f t="shared" si="425"/>
        <v>4.416517111367293E-4</v>
      </c>
      <c r="AX586" s="340">
        <f t="shared" si="425"/>
        <v>1.2767893846613743</v>
      </c>
      <c r="AY586" s="340">
        <f t="shared" si="425"/>
        <v>4.4294852854893194E-2</v>
      </c>
      <c r="AZ586" s="340">
        <f t="shared" si="425"/>
        <v>0.6707325834874871</v>
      </c>
      <c r="BA586" s="340">
        <f t="shared" si="425"/>
        <v>0.1542721941385968</v>
      </c>
      <c r="BB586" s="340">
        <f t="shared" si="425"/>
        <v>9.4341356067564452E-3</v>
      </c>
      <c r="BC586" s="340">
        <f t="shared" si="425"/>
        <v>4.0719910561705146E-2</v>
      </c>
      <c r="BD586" s="340">
        <f t="shared" si="425"/>
        <v>3.2704298146419808E-5</v>
      </c>
      <c r="BE586" s="340">
        <f t="shared" si="425"/>
        <v>1.1977881974509759E-3</v>
      </c>
      <c r="BF586" s="340">
        <f t="shared" si="425"/>
        <v>1.3454532167650603E-3</v>
      </c>
      <c r="BG586" s="340">
        <f t="shared" si="425"/>
        <v>1.3884510071623184E-3</v>
      </c>
      <c r="BH586" s="340">
        <f t="shared" si="425"/>
        <v>4.1245497457535137E-7</v>
      </c>
      <c r="BI586" s="340">
        <f t="shared" si="425"/>
        <v>2.0483833483777437E-3</v>
      </c>
      <c r="BJ586" s="340">
        <f t="shared" si="425"/>
        <v>0.88344485204406276</v>
      </c>
      <c r="BK586" s="340">
        <f t="shared" si="425"/>
        <v>6.9868385577566356E-3</v>
      </c>
    </row>
    <row r="587" spans="43:63" x14ac:dyDescent="0.2">
      <c r="AQ587" s="345" t="str">
        <f t="shared" si="416"/>
        <v>Transport</v>
      </c>
      <c r="AR587" s="340">
        <f t="shared" ref="AR587:BK587" si="426">SUMPRODUCT($AL$374:$AL$376,AR$374:AR$376)/$AQ$576</f>
        <v>11.55835968379524</v>
      </c>
      <c r="AS587" s="340">
        <f t="shared" si="426"/>
        <v>163.65864635267152</v>
      </c>
      <c r="AT587" s="340">
        <f t="shared" si="426"/>
        <v>6.8757449319652872E-2</v>
      </c>
      <c r="AU587" s="340">
        <f t="shared" si="426"/>
        <v>3.5166313164789966</v>
      </c>
      <c r="AV587" s="340">
        <f t="shared" si="426"/>
        <v>0.10855683138218848</v>
      </c>
      <c r="AW587" s="340">
        <f t="shared" si="426"/>
        <v>4.0023041444681764E-4</v>
      </c>
      <c r="AX587" s="340">
        <f t="shared" si="426"/>
        <v>11.608174707583835</v>
      </c>
      <c r="AY587" s="340">
        <f t="shared" si="426"/>
        <v>0.47226348904460919</v>
      </c>
      <c r="AZ587" s="340">
        <f t="shared" si="426"/>
        <v>2.4757813667408906</v>
      </c>
      <c r="BA587" s="340">
        <f t="shared" si="426"/>
        <v>0.13194286161007091</v>
      </c>
      <c r="BB587" s="340">
        <f t="shared" si="426"/>
        <v>0.13640241494212405</v>
      </c>
      <c r="BC587" s="340">
        <f t="shared" si="426"/>
        <v>0.17688041208670713</v>
      </c>
      <c r="BD587" s="340">
        <f t="shared" si="426"/>
        <v>6.2088560193319378E-5</v>
      </c>
      <c r="BE587" s="340">
        <f t="shared" si="426"/>
        <v>2.1550263947747447E-2</v>
      </c>
      <c r="BF587" s="340">
        <f t="shared" si="426"/>
        <v>0.2209984768508246</v>
      </c>
      <c r="BG587" s="340">
        <f t="shared" si="426"/>
        <v>0.22267509051219944</v>
      </c>
      <c r="BH587" s="340">
        <f t="shared" si="426"/>
        <v>7.7936772550059485E-6</v>
      </c>
      <c r="BI587" s="340">
        <f t="shared" si="426"/>
        <v>0.21222146376305531</v>
      </c>
      <c r="BJ587" s="340">
        <f t="shared" si="426"/>
        <v>57.382261269676071</v>
      </c>
      <c r="BK587" s="340">
        <f t="shared" si="426"/>
        <v>1.0089067604964691E-2</v>
      </c>
    </row>
    <row r="589" spans="43:63" x14ac:dyDescent="0.2">
      <c r="AR589" s="9" t="s">
        <v>74</v>
      </c>
    </row>
    <row r="590" spans="43:63" x14ac:dyDescent="0.2">
      <c r="AQ590" s="337">
        <v>58</v>
      </c>
      <c r="AR590" s="7" t="str">
        <f>AR576</f>
        <v>Carbon footprint</v>
      </c>
      <c r="AS590" s="7" t="str">
        <f t="shared" ref="AS590:BK590" si="427">AS576</f>
        <v>CED</v>
      </c>
      <c r="AT590" s="7" t="str">
        <f t="shared" si="427"/>
        <v>Fine particulate matter formation</v>
      </c>
      <c r="AU590" s="7" t="str">
        <f t="shared" si="427"/>
        <v>Fossil resource scarcity</v>
      </c>
      <c r="AV590" s="7" t="str">
        <f t="shared" si="427"/>
        <v>Freshwater ecotoxicity</v>
      </c>
      <c r="AW590" s="7" t="str">
        <f t="shared" si="427"/>
        <v>Freshwater eutrophication</v>
      </c>
      <c r="AX590" s="7" t="str">
        <f t="shared" si="427"/>
        <v>Global warming</v>
      </c>
      <c r="AY590" s="7" t="str">
        <f t="shared" si="427"/>
        <v>Human carcinogenic toxicity</v>
      </c>
      <c r="AZ590" s="7" t="str">
        <f t="shared" si="427"/>
        <v>Human non-carcinogenic toxicity</v>
      </c>
      <c r="BA590" s="7" t="str">
        <f t="shared" si="427"/>
        <v>Ionizing radiation</v>
      </c>
      <c r="BB590" s="7" t="str">
        <f t="shared" si="427"/>
        <v>Land use</v>
      </c>
      <c r="BC590" s="7" t="str">
        <f t="shared" si="427"/>
        <v>Marine ecotoxicity</v>
      </c>
      <c r="BD590" s="7" t="str">
        <f t="shared" si="427"/>
        <v>Marine eutrophication</v>
      </c>
      <c r="BE590" s="7" t="str">
        <f t="shared" si="427"/>
        <v>Mineral resource scarcity</v>
      </c>
      <c r="BF590" s="7" t="str">
        <f t="shared" si="427"/>
        <v>Ozone formation, Human health</v>
      </c>
      <c r="BG590" s="7" t="str">
        <f t="shared" si="427"/>
        <v>Ozone formation, Terrestrial ecosystems</v>
      </c>
      <c r="BH590" s="7" t="str">
        <f t="shared" si="427"/>
        <v>Stratospheric ozone depletion</v>
      </c>
      <c r="BI590" s="7" t="str">
        <f t="shared" si="427"/>
        <v>Terrestrial acidification</v>
      </c>
      <c r="BJ590" s="7" t="str">
        <f t="shared" si="427"/>
        <v>Terrestrial ecotoxicity</v>
      </c>
      <c r="BK590" s="7" t="str">
        <f t="shared" si="427"/>
        <v>Water consumption</v>
      </c>
    </row>
    <row r="591" spans="43:63" x14ac:dyDescent="0.2">
      <c r="AQ591" s="345" t="str">
        <f>AQ577</f>
        <v>Cathode active material</v>
      </c>
      <c r="AR591" s="340">
        <f t="shared" ref="AR591:BK591" si="428">(SUMPRODUCT($AM$101:$AM$144,AR$101:AR$144)+SUMPRODUCT($AM$11:$AM$70,AR$11:AR$70))/$AQ$590</f>
        <v>29.820125183431063</v>
      </c>
      <c r="AS591" s="340">
        <f t="shared" si="428"/>
        <v>422.7982056585721</v>
      </c>
      <c r="AT591" s="340">
        <f t="shared" si="428"/>
        <v>0.28720330935421334</v>
      </c>
      <c r="AU591" s="340">
        <f t="shared" si="428"/>
        <v>7.9356750327685193</v>
      </c>
      <c r="AV591" s="340">
        <f t="shared" si="428"/>
        <v>16.053847327711388</v>
      </c>
      <c r="AW591" s="340">
        <f t="shared" si="428"/>
        <v>2.777227422933674E-2</v>
      </c>
      <c r="AX591" s="340">
        <f t="shared" si="428"/>
        <v>30.317302693706996</v>
      </c>
      <c r="AY591" s="340">
        <f t="shared" si="428"/>
        <v>4.5879540847752009</v>
      </c>
      <c r="AZ591" s="340">
        <f t="shared" si="428"/>
        <v>189.52054642885298</v>
      </c>
      <c r="BA591" s="340">
        <f t="shared" si="428"/>
        <v>1.6367899165653175</v>
      </c>
      <c r="BB591" s="340">
        <f t="shared" si="428"/>
        <v>0.4886676647081431</v>
      </c>
      <c r="BC591" s="340">
        <f t="shared" si="428"/>
        <v>22.306167708200132</v>
      </c>
      <c r="BD591" s="340">
        <f t="shared" si="428"/>
        <v>3.3515525584225316E-3</v>
      </c>
      <c r="BE591" s="340">
        <f t="shared" si="428"/>
        <v>3.2623268093539615</v>
      </c>
      <c r="BF591" s="340">
        <f t="shared" si="428"/>
        <v>0.11182397580169567</v>
      </c>
      <c r="BG591" s="340">
        <f t="shared" si="428"/>
        <v>0.11365808878378741</v>
      </c>
      <c r="BH591" s="340">
        <f t="shared" si="428"/>
        <v>9.945598870129433E-6</v>
      </c>
      <c r="BI591" s="340">
        <f t="shared" si="428"/>
        <v>0.95697626560146365</v>
      </c>
      <c r="BJ591" s="340">
        <f t="shared" si="428"/>
        <v>4827.3180158435262</v>
      </c>
      <c r="BK591" s="340">
        <f t="shared" si="428"/>
        <v>0.23031194484866779</v>
      </c>
    </row>
    <row r="592" spans="43:63" x14ac:dyDescent="0.2">
      <c r="AQ592" s="345" t="str">
        <f t="shared" ref="AQ592:AQ601" si="429">AQ578</f>
        <v>Anode active material</v>
      </c>
      <c r="AR592" s="340">
        <f t="shared" ref="AR592:BK592" si="430">SUMPRODUCT($AM$180:$AM$201,AR$180:AR$201)/$AQ$590</f>
        <v>3.6353703318192445</v>
      </c>
      <c r="AS592" s="340">
        <f t="shared" si="430"/>
        <v>85.791059369316528</v>
      </c>
      <c r="AT592" s="340">
        <f t="shared" si="430"/>
        <v>2.5373550243814047E-2</v>
      </c>
      <c r="AU592" s="340">
        <f t="shared" si="430"/>
        <v>1.6033265043176894</v>
      </c>
      <c r="AV592" s="340">
        <f t="shared" si="430"/>
        <v>9.8881639544937505E-2</v>
      </c>
      <c r="AW592" s="340">
        <f t="shared" si="430"/>
        <v>8.8199661347949032E-4</v>
      </c>
      <c r="AX592" s="340">
        <f t="shared" si="430"/>
        <v>3.7216438392026907</v>
      </c>
      <c r="AY592" s="340">
        <f t="shared" si="430"/>
        <v>0.1379537376773011</v>
      </c>
      <c r="AZ592" s="340">
        <f t="shared" si="430"/>
        <v>2.1520502724517749</v>
      </c>
      <c r="BA592" s="340">
        <f t="shared" si="430"/>
        <v>0.4002426375199693</v>
      </c>
      <c r="BB592" s="340">
        <f t="shared" si="430"/>
        <v>1.9100065172482611E-2</v>
      </c>
      <c r="BC592" s="340">
        <f t="shared" si="430"/>
        <v>0.13070951286143442</v>
      </c>
      <c r="BD592" s="340">
        <f t="shared" si="430"/>
        <v>6.520567399681742E-5</v>
      </c>
      <c r="BE592" s="340">
        <f t="shared" si="430"/>
        <v>5.0814653513118879E-3</v>
      </c>
      <c r="BF592" s="340">
        <f t="shared" si="430"/>
        <v>1.6771497108231413E-2</v>
      </c>
      <c r="BG592" s="340">
        <f t="shared" si="430"/>
        <v>1.7148857106311019E-2</v>
      </c>
      <c r="BH592" s="340">
        <f t="shared" si="430"/>
        <v>1.4399126752530319E-6</v>
      </c>
      <c r="BI592" s="340">
        <f t="shared" si="430"/>
        <v>7.3578928444146388E-2</v>
      </c>
      <c r="BJ592" s="340">
        <f t="shared" si="430"/>
        <v>5.9405290578936647</v>
      </c>
      <c r="BK592" s="340">
        <f t="shared" si="430"/>
        <v>1.0410000060357678E-2</v>
      </c>
    </row>
    <row r="593" spans="43:63" x14ac:dyDescent="0.2">
      <c r="AQ593" s="345" t="str">
        <f t="shared" si="429"/>
        <v>Electrolyte</v>
      </c>
      <c r="AR593" s="340">
        <f t="shared" ref="AR593:BK593" si="431">SUMPRODUCT($AM$236:$AM$313,AR$236:AR$313)/$AQ$590</f>
        <v>2.0246609481676932</v>
      </c>
      <c r="AS593" s="340">
        <f t="shared" si="431"/>
        <v>33.857148729050714</v>
      </c>
      <c r="AT593" s="340">
        <f t="shared" si="431"/>
        <v>4.3864531601424664E-3</v>
      </c>
      <c r="AU593" s="340">
        <f t="shared" si="431"/>
        <v>0.61275991084199399</v>
      </c>
      <c r="AV593" s="340">
        <f t="shared" si="431"/>
        <v>0.2554772500554604</v>
      </c>
      <c r="AW593" s="340">
        <f t="shared" si="431"/>
        <v>7.4483192288151974E-4</v>
      </c>
      <c r="AX593" s="340">
        <f t="shared" si="431"/>
        <v>2.0630887781991296</v>
      </c>
      <c r="AY593" s="340">
        <f t="shared" si="431"/>
        <v>0.13557767239904364</v>
      </c>
      <c r="AZ593" s="340">
        <f t="shared" si="431"/>
        <v>4.9198200543393709</v>
      </c>
      <c r="BA593" s="340">
        <f t="shared" si="431"/>
        <v>0.15199940530914435</v>
      </c>
      <c r="BB593" s="340">
        <f t="shared" si="431"/>
        <v>3.4900475852189451E-2</v>
      </c>
      <c r="BC593" s="340">
        <f t="shared" si="431"/>
        <v>0.33443034835793384</v>
      </c>
      <c r="BD593" s="340">
        <f t="shared" si="431"/>
        <v>3.1697863047360294E-4</v>
      </c>
      <c r="BE593" s="340">
        <f t="shared" si="431"/>
        <v>4.4479326099583077E-2</v>
      </c>
      <c r="BF593" s="340">
        <f t="shared" si="431"/>
        <v>4.4944917748335131E-3</v>
      </c>
      <c r="BG593" s="340">
        <f t="shared" si="431"/>
        <v>4.6360158387685263E-3</v>
      </c>
      <c r="BH593" s="340">
        <f t="shared" si="431"/>
        <v>7.1318701411596338E-7</v>
      </c>
      <c r="BI593" s="340">
        <f t="shared" si="431"/>
        <v>1.1354240137022919E-2</v>
      </c>
      <c r="BJ593" s="340">
        <f t="shared" si="431"/>
        <v>27.578655886858574</v>
      </c>
      <c r="BK593" s="340">
        <f t="shared" si="431"/>
        <v>2.8448353831426222E-2</v>
      </c>
    </row>
    <row r="594" spans="43:63" x14ac:dyDescent="0.2">
      <c r="AQ594" s="345" t="str">
        <f t="shared" si="429"/>
        <v>Separator</v>
      </c>
      <c r="AR594" s="340">
        <f t="shared" ref="AR594:BK594" si="432">SUMPRODUCT($AM$314:$AM$316,AR$314:AR$316)/$AQ$590</f>
        <v>0.11068136828929503</v>
      </c>
      <c r="AS594" s="340">
        <f t="shared" si="432"/>
        <v>3.4807738834410524</v>
      </c>
      <c r="AT594" s="340">
        <f t="shared" si="432"/>
        <v>1.4007268449335388E-4</v>
      </c>
      <c r="AU594" s="340">
        <f t="shared" si="432"/>
        <v>6.8709714131636707E-2</v>
      </c>
      <c r="AV594" s="340">
        <f t="shared" si="432"/>
        <v>2.7676216251779876E-3</v>
      </c>
      <c r="AW594" s="340">
        <f t="shared" si="432"/>
        <v>2.5962199549169929E-5</v>
      </c>
      <c r="AX594" s="340">
        <f t="shared" si="432"/>
        <v>0.11365499263506607</v>
      </c>
      <c r="AY594" s="340">
        <f t="shared" si="432"/>
        <v>4.401977835847639E-3</v>
      </c>
      <c r="AZ594" s="340">
        <f t="shared" si="432"/>
        <v>6.3957621934348327E-2</v>
      </c>
      <c r="BA594" s="340">
        <f t="shared" si="432"/>
        <v>7.4856850976333473E-3</v>
      </c>
      <c r="BB594" s="340">
        <f t="shared" si="432"/>
        <v>2.3539124125809188E-3</v>
      </c>
      <c r="BC594" s="340">
        <f t="shared" si="432"/>
        <v>3.6787995962413991E-3</v>
      </c>
      <c r="BD594" s="340">
        <f t="shared" si="432"/>
        <v>2.5745480859855448E-6</v>
      </c>
      <c r="BE594" s="340">
        <f t="shared" si="432"/>
        <v>2.4803101563613259E-4</v>
      </c>
      <c r="BF594" s="340">
        <f t="shared" si="432"/>
        <v>2.2555161024576684E-4</v>
      </c>
      <c r="BG594" s="340">
        <f t="shared" si="432"/>
        <v>2.4061993905067085E-4</v>
      </c>
      <c r="BH594" s="340">
        <f t="shared" si="432"/>
        <v>2.6039480155086773E-8</v>
      </c>
      <c r="BI594" s="340">
        <f t="shared" si="432"/>
        <v>3.0116988772473541E-4</v>
      </c>
      <c r="BJ594" s="340">
        <f t="shared" si="432"/>
        <v>0.20796491111953561</v>
      </c>
      <c r="BK594" s="340">
        <f t="shared" si="432"/>
        <v>1.1943907609103734E-3</v>
      </c>
    </row>
    <row r="595" spans="43:63" x14ac:dyDescent="0.2">
      <c r="AQ595" s="345" t="str">
        <f t="shared" si="429"/>
        <v>BMS</v>
      </c>
      <c r="AR595" s="340">
        <f t="shared" ref="AR595:BK595" si="433">SUMPRODUCT($AM$357:$AM$361,AR$357:AR$361)/$AQ$590</f>
        <v>8.6953770696332366</v>
      </c>
      <c r="AS595" s="340">
        <f t="shared" si="433"/>
        <v>145.66051206524099</v>
      </c>
      <c r="AT595" s="340">
        <f t="shared" si="433"/>
        <v>2.2922896021129738E-2</v>
      </c>
      <c r="AU595" s="340">
        <f t="shared" si="433"/>
        <v>2.3481576011344893</v>
      </c>
      <c r="AV595" s="340">
        <f t="shared" si="433"/>
        <v>8.3328495479313833</v>
      </c>
      <c r="AW595" s="340">
        <f t="shared" si="433"/>
        <v>1.5863858129883179E-2</v>
      </c>
      <c r="AX595" s="340">
        <f t="shared" si="433"/>
        <v>8.8462976581326753</v>
      </c>
      <c r="AY595" s="340">
        <f t="shared" si="433"/>
        <v>1.014599198659681</v>
      </c>
      <c r="AZ595" s="340">
        <f t="shared" si="433"/>
        <v>128.88018656942202</v>
      </c>
      <c r="BA595" s="340">
        <f t="shared" si="433"/>
        <v>1.1230683301399125</v>
      </c>
      <c r="BB595" s="340">
        <f t="shared" si="433"/>
        <v>0.14698237558934113</v>
      </c>
      <c r="BC595" s="340">
        <f t="shared" si="433"/>
        <v>10.943852382635153</v>
      </c>
      <c r="BD595" s="340">
        <f t="shared" si="433"/>
        <v>5.3329854214356949E-4</v>
      </c>
      <c r="BE595" s="340">
        <f t="shared" si="433"/>
        <v>0.42902884948764985</v>
      </c>
      <c r="BF595" s="340">
        <f t="shared" si="433"/>
        <v>2.9399903645107809E-2</v>
      </c>
      <c r="BG595" s="340">
        <f t="shared" si="433"/>
        <v>2.9862996470400943E-2</v>
      </c>
      <c r="BH595" s="340">
        <f t="shared" si="433"/>
        <v>5.3646551916394178E-6</v>
      </c>
      <c r="BI595" s="340">
        <f t="shared" si="433"/>
        <v>4.5807118198506629E-2</v>
      </c>
      <c r="BJ595" s="340">
        <f t="shared" si="433"/>
        <v>143.67168272567073</v>
      </c>
      <c r="BK595" s="340">
        <f t="shared" si="433"/>
        <v>9.8122074182608959E-2</v>
      </c>
    </row>
    <row r="596" spans="43:63" x14ac:dyDescent="0.2">
      <c r="AQ596" s="345" t="str">
        <f t="shared" si="429"/>
        <v>Al</v>
      </c>
      <c r="AR596" s="340">
        <f t="shared" ref="AR596:BK596" si="434">(SUMPRODUCT($AM$160:$AM$169,AR$160:AR$169)+SUMPRODUCT($AM$317:$AM$318,AR$317:AR$318)+SUMPRODUCT($AM$321:$AM$322,AR$321:AR$322)+SUMPRODUCT($AM$340:$AM$343,AR$340:AR$343)+SUMPRODUCT($AM$348:$AM$351,AR$348:AR$351))/$AQ$590</f>
        <v>12.841813248215152</v>
      </c>
      <c r="AS596" s="340">
        <f t="shared" si="434"/>
        <v>147.7600536476566</v>
      </c>
      <c r="AT596" s="340">
        <f t="shared" si="434"/>
        <v>2.7992591481979093E-2</v>
      </c>
      <c r="AU596" s="340">
        <f t="shared" si="434"/>
        <v>2.8077331796249165</v>
      </c>
      <c r="AV596" s="340">
        <f t="shared" si="434"/>
        <v>2.8541480301007116</v>
      </c>
      <c r="AW596" s="340">
        <f t="shared" si="434"/>
        <v>4.4728187309309494E-3</v>
      </c>
      <c r="AX596" s="340">
        <f t="shared" si="434"/>
        <v>13.117830358981957</v>
      </c>
      <c r="AY596" s="340">
        <f t="shared" si="434"/>
        <v>2.546952061724729</v>
      </c>
      <c r="AZ596" s="340">
        <f t="shared" si="434"/>
        <v>14.733132544202926</v>
      </c>
      <c r="BA596" s="340">
        <f t="shared" si="434"/>
        <v>0.27668189491182399</v>
      </c>
      <c r="BB596" s="340">
        <f t="shared" si="434"/>
        <v>4.6807238238874976E-2</v>
      </c>
      <c r="BC596" s="340">
        <f t="shared" si="434"/>
        <v>3.4844246559904848</v>
      </c>
      <c r="BD596" s="340">
        <f t="shared" si="434"/>
        <v>3.0911998625532557E-4</v>
      </c>
      <c r="BE596" s="340">
        <f t="shared" si="434"/>
        <v>0.15802858198060526</v>
      </c>
      <c r="BF596" s="340">
        <f t="shared" si="434"/>
        <v>3.3280563362915593E-2</v>
      </c>
      <c r="BG596" s="340">
        <f t="shared" si="434"/>
        <v>3.3551714932207891E-2</v>
      </c>
      <c r="BH596" s="340">
        <f t="shared" si="434"/>
        <v>3.1309462109891198E-6</v>
      </c>
      <c r="BI596" s="340">
        <f t="shared" si="434"/>
        <v>5.8832467692062948E-2</v>
      </c>
      <c r="BJ596" s="340">
        <f t="shared" si="434"/>
        <v>26.621205813377564</v>
      </c>
      <c r="BK596" s="340">
        <f t="shared" si="434"/>
        <v>7.7251587263668972E-2</v>
      </c>
    </row>
    <row r="597" spans="43:63" x14ac:dyDescent="0.2">
      <c r="AQ597" s="345" t="str">
        <f t="shared" si="429"/>
        <v>Cu</v>
      </c>
      <c r="AR597" s="340">
        <f t="shared" ref="AR597:BK597" si="435">(SUMPRODUCT($AM$216:$AM$225,AR$216:AR$225)+SUMPRODUCT($AM$319:$AM$320,AR$319:AR$320)+SUMPRODUCT($AM$344:$AM$347,AR$344:AR$347)+SUMPRODUCT($AM$355:$AM$356,AR$355:AR$356)+SUMPRODUCT($AM$364:$AM$365,AR$364:AR$365))/$AQ$590</f>
        <v>2.5743077045343643</v>
      </c>
      <c r="AS597" s="340">
        <f t="shared" si="435"/>
        <v>43.527002319812375</v>
      </c>
      <c r="AT597" s="340">
        <f t="shared" si="435"/>
        <v>2.6861841025417995E-2</v>
      </c>
      <c r="AU597" s="340">
        <f t="shared" si="435"/>
        <v>0.64961825028882592</v>
      </c>
      <c r="AV597" s="340">
        <f t="shared" si="435"/>
        <v>14.797311439257065</v>
      </c>
      <c r="AW597" s="340">
        <f t="shared" si="435"/>
        <v>1.7635307223425708E-2</v>
      </c>
      <c r="AX597" s="340">
        <f t="shared" si="435"/>
        <v>2.6233215579600544</v>
      </c>
      <c r="AY597" s="340">
        <f t="shared" si="435"/>
        <v>1.493171102573934</v>
      </c>
      <c r="AZ597" s="340">
        <f t="shared" si="435"/>
        <v>197.74315453168515</v>
      </c>
      <c r="BA597" s="340">
        <f t="shared" si="435"/>
        <v>0.25268671662012665</v>
      </c>
      <c r="BB597" s="340">
        <f t="shared" si="435"/>
        <v>-0.27190670608357775</v>
      </c>
      <c r="BC597" s="340">
        <f t="shared" si="435"/>
        <v>18.63373105542934</v>
      </c>
      <c r="BD597" s="340">
        <f t="shared" si="435"/>
        <v>2.9335951854548062E-4</v>
      </c>
      <c r="BE597" s="340">
        <f t="shared" si="435"/>
        <v>0.65793320499467511</v>
      </c>
      <c r="BF597" s="340">
        <f t="shared" si="435"/>
        <v>2.521334039440196E-2</v>
      </c>
      <c r="BG597" s="340">
        <f t="shared" si="435"/>
        <v>2.5688433556979588E-2</v>
      </c>
      <c r="BH597" s="340">
        <f t="shared" si="435"/>
        <v>3.3419575754454837E-6</v>
      </c>
      <c r="BI597" s="340">
        <f t="shared" si="435"/>
        <v>7.5462532226854867E-2</v>
      </c>
      <c r="BJ597" s="340">
        <f t="shared" si="435"/>
        <v>666.01372126442345</v>
      </c>
      <c r="BK597" s="340">
        <f t="shared" si="435"/>
        <v>8.2790872697177581E-2</v>
      </c>
    </row>
    <row r="598" spans="43:63" x14ac:dyDescent="0.2">
      <c r="AQ598" s="345" t="str">
        <f t="shared" si="429"/>
        <v>Steel</v>
      </c>
      <c r="AR598" s="340">
        <f t="shared" ref="AR598:BK598" si="436">SUMPRODUCT($AM$353:$AM$354,AR$353:AR$354)/$AQ$590</f>
        <v>6.2277623035814245E-2</v>
      </c>
      <c r="AS598" s="340">
        <f t="shared" si="436"/>
        <v>0.79741916417665559</v>
      </c>
      <c r="AT598" s="340">
        <f t="shared" si="436"/>
        <v>1.1065889488620287E-4</v>
      </c>
      <c r="AU598" s="340">
        <f t="shared" si="436"/>
        <v>1.5286449390317251E-2</v>
      </c>
      <c r="AV598" s="340">
        <f t="shared" si="436"/>
        <v>4.7706940074204651E-3</v>
      </c>
      <c r="AW598" s="340">
        <f t="shared" si="436"/>
        <v>2.7289391139400964E-5</v>
      </c>
      <c r="AX598" s="340">
        <f t="shared" si="436"/>
        <v>6.337247529842073E-2</v>
      </c>
      <c r="AY598" s="340">
        <f t="shared" si="436"/>
        <v>5.1935233316437596E-2</v>
      </c>
      <c r="AZ598" s="340">
        <f t="shared" si="436"/>
        <v>5.4219727299657246E-2</v>
      </c>
      <c r="BA598" s="340">
        <f t="shared" si="436"/>
        <v>2.3865660235255024E-3</v>
      </c>
      <c r="BB598" s="340">
        <f t="shared" si="436"/>
        <v>6.6470510691573172E-4</v>
      </c>
      <c r="BC598" s="340">
        <f t="shared" si="436"/>
        <v>6.5838774781991054E-3</v>
      </c>
      <c r="BD598" s="340">
        <f t="shared" si="436"/>
        <v>2.3632125859158013E-6</v>
      </c>
      <c r="BE598" s="340">
        <f t="shared" si="436"/>
        <v>2.2599951410489641E-3</v>
      </c>
      <c r="BF598" s="340">
        <f t="shared" si="436"/>
        <v>1.5957856478651902E-4</v>
      </c>
      <c r="BG598" s="340">
        <f t="shared" si="436"/>
        <v>1.7173896401754575E-4</v>
      </c>
      <c r="BH598" s="340">
        <f t="shared" si="436"/>
        <v>1.4467095609686726E-8</v>
      </c>
      <c r="BI598" s="340">
        <f t="shared" si="436"/>
        <v>1.6766256703991986E-4</v>
      </c>
      <c r="BJ598" s="340">
        <f t="shared" si="436"/>
        <v>0.20332640893418991</v>
      </c>
      <c r="BK598" s="340">
        <f t="shared" si="436"/>
        <v>7.739813981648536E-4</v>
      </c>
    </row>
    <row r="599" spans="43:63" x14ac:dyDescent="0.2">
      <c r="AQ599" s="345" t="str">
        <f t="shared" si="429"/>
        <v>Others (Additives, Plastics, binders, solvents, and coolants)</v>
      </c>
      <c r="AR599" s="340">
        <f t="shared" ref="AR599:BK599" si="437">(SUMPRODUCT($AM$71:$AM$100,AR$71:AR$100)+SUMPRODUCT($AM$145:$AM$159,AR$145:AR$159)+SUMPRODUCT($AM$202:$AM$215,AR$202:AR$215)+SUMPRODUCT($AM$323:$AM$325,AR$323:AR$325)+$AM$352*AR$352+SUMPRODUCT($AM$362:$AM$363,AR$362:AR$363))/$AQ$590</f>
        <v>1.7562508726166082</v>
      </c>
      <c r="AS599" s="340">
        <f t="shared" si="437"/>
        <v>31.462718907123982</v>
      </c>
      <c r="AT599" s="340">
        <f t="shared" si="437"/>
        <v>2.311850188674522E-3</v>
      </c>
      <c r="AU599" s="340">
        <f t="shared" si="437"/>
        <v>0.57525433541702264</v>
      </c>
      <c r="AV599" s="340">
        <f t="shared" si="437"/>
        <v>6.9235499590648689E-2</v>
      </c>
      <c r="AW599" s="340">
        <f t="shared" si="437"/>
        <v>3.7858729264848097E-4</v>
      </c>
      <c r="AX599" s="340">
        <f t="shared" si="437"/>
        <v>1.860781309349864</v>
      </c>
      <c r="AY599" s="340">
        <f t="shared" si="437"/>
        <v>6.6560819532221788E-2</v>
      </c>
      <c r="AZ599" s="340">
        <f t="shared" si="437"/>
        <v>1.4549203656597522</v>
      </c>
      <c r="BA599" s="340">
        <f t="shared" si="437"/>
        <v>0.15561263465759131</v>
      </c>
      <c r="BB599" s="340">
        <f t="shared" si="437"/>
        <v>1.5976133503039204E-2</v>
      </c>
      <c r="BC599" s="340">
        <f t="shared" si="437"/>
        <v>9.1197770871135592E-2</v>
      </c>
      <c r="BD599" s="340">
        <f t="shared" si="437"/>
        <v>3.7433026445709919E-5</v>
      </c>
      <c r="BE599" s="340">
        <f t="shared" si="437"/>
        <v>4.8061694920418655E-3</v>
      </c>
      <c r="BF599" s="340">
        <f t="shared" si="437"/>
        <v>2.7517243430892498E-3</v>
      </c>
      <c r="BG599" s="340">
        <f t="shared" si="437"/>
        <v>2.8431327838224756E-3</v>
      </c>
      <c r="BH599" s="340">
        <f t="shared" si="437"/>
        <v>7.5609391171889178E-7</v>
      </c>
      <c r="BI599" s="340">
        <f t="shared" si="437"/>
        <v>5.2514718574543477E-3</v>
      </c>
      <c r="BJ599" s="340">
        <f t="shared" si="437"/>
        <v>6.252085823746409</v>
      </c>
      <c r="BK599" s="340">
        <f t="shared" si="437"/>
        <v>2.7144231239466035E-2</v>
      </c>
    </row>
    <row r="600" spans="43:63" x14ac:dyDescent="0.2">
      <c r="AQ600" s="345" t="str">
        <f t="shared" si="429"/>
        <v>Assembly</v>
      </c>
      <c r="AR600" s="340">
        <f t="shared" ref="AR600:BK600" si="438">(SUMPRODUCT($AM$170:$AM$179,AR$170:AR$179)+SUMPRODUCT($AM$226:$AM$235,AR$226:AR$235)+SUMPRODUCT($AM$326:$AM$339,AR$326:AR$339)+SUMPRODUCT($AM$366:$AM$373,AR$366:AR$373))/$AQ$590</f>
        <v>1.2306445420907766</v>
      </c>
      <c r="AS600" s="340">
        <f t="shared" si="438"/>
        <v>25.497358140745039</v>
      </c>
      <c r="AT600" s="340">
        <f t="shared" si="438"/>
        <v>1.583517118154932E-3</v>
      </c>
      <c r="AU600" s="340">
        <f t="shared" si="438"/>
        <v>0.38639983645155068</v>
      </c>
      <c r="AV600" s="340">
        <f t="shared" si="438"/>
        <v>3.0275806466790886E-2</v>
      </c>
      <c r="AW600" s="340">
        <f t="shared" si="438"/>
        <v>4.2455086757605439E-4</v>
      </c>
      <c r="AX600" s="340">
        <f t="shared" si="438"/>
        <v>1.2508331665199757</v>
      </c>
      <c r="AY600" s="340">
        <f t="shared" si="438"/>
        <v>4.2649021153164213E-2</v>
      </c>
      <c r="AZ600" s="340">
        <f t="shared" si="438"/>
        <v>0.64565630825042453</v>
      </c>
      <c r="BA600" s="340">
        <f t="shared" si="438"/>
        <v>0.14815528557617288</v>
      </c>
      <c r="BB600" s="340">
        <f t="shared" si="438"/>
        <v>9.0569001439247971E-3</v>
      </c>
      <c r="BC600" s="340">
        <f t="shared" si="438"/>
        <v>3.9174361062460937E-2</v>
      </c>
      <c r="BD600" s="340">
        <f t="shared" si="438"/>
        <v>3.1467712338952068E-5</v>
      </c>
      <c r="BE600" s="340">
        <f t="shared" si="438"/>
        <v>1.1534391090426968E-3</v>
      </c>
      <c r="BF600" s="340">
        <f t="shared" si="438"/>
        <v>1.3060816535638616E-3</v>
      </c>
      <c r="BG600" s="340">
        <f t="shared" si="438"/>
        <v>1.3484299384456699E-3</v>
      </c>
      <c r="BH600" s="340">
        <f t="shared" si="438"/>
        <v>3.9828897597536817E-7</v>
      </c>
      <c r="BI600" s="340">
        <f t="shared" si="438"/>
        <v>1.9811924956258829E-3</v>
      </c>
      <c r="BJ600" s="340">
        <f t="shared" si="438"/>
        <v>0.84952203592237763</v>
      </c>
      <c r="BK600" s="340">
        <f t="shared" si="438"/>
        <v>6.7142837281939562E-3</v>
      </c>
    </row>
    <row r="601" spans="43:63" x14ac:dyDescent="0.2">
      <c r="AQ601" s="345" t="str">
        <f t="shared" si="429"/>
        <v>Transport</v>
      </c>
      <c r="AR601" s="340">
        <f t="shared" ref="AR601:BK601" si="439">SUMPRODUCT($AM$374:$AM$376,AR$374:AR$376)/$AQ$590</f>
        <v>11.287401598373883</v>
      </c>
      <c r="AS601" s="340">
        <f t="shared" si="439"/>
        <v>160.79268088782379</v>
      </c>
      <c r="AT601" s="340">
        <f t="shared" si="439"/>
        <v>6.5215197309865913E-2</v>
      </c>
      <c r="AU601" s="340">
        <f t="shared" si="439"/>
        <v>3.4522109637177256</v>
      </c>
      <c r="AV601" s="340">
        <f t="shared" si="439"/>
        <v>0.11057475825861061</v>
      </c>
      <c r="AW601" s="340">
        <f t="shared" si="439"/>
        <v>4.0818152552155615E-4</v>
      </c>
      <c r="AX601" s="340">
        <f t="shared" si="439"/>
        <v>11.336345095866472</v>
      </c>
      <c r="AY601" s="340">
        <f t="shared" si="439"/>
        <v>0.46180022921793479</v>
      </c>
      <c r="AZ601" s="340">
        <f t="shared" si="439"/>
        <v>2.6365929361026796</v>
      </c>
      <c r="BA601" s="340">
        <f t="shared" si="439"/>
        <v>0.13196745502122603</v>
      </c>
      <c r="BB601" s="340">
        <f t="shared" si="439"/>
        <v>0.1568041947745992</v>
      </c>
      <c r="BC601" s="340">
        <f t="shared" si="439"/>
        <v>0.18199987684519553</v>
      </c>
      <c r="BD601" s="340">
        <f t="shared" si="439"/>
        <v>6.5467493277422396E-5</v>
      </c>
      <c r="BE601" s="340">
        <f t="shared" si="439"/>
        <v>2.1130798721057074E-2</v>
      </c>
      <c r="BF601" s="340">
        <f t="shared" si="439"/>
        <v>0.2098936783483287</v>
      </c>
      <c r="BG601" s="340">
        <f t="shared" si="439"/>
        <v>0.21151691208730314</v>
      </c>
      <c r="BH601" s="340">
        <f t="shared" si="439"/>
        <v>7.5410536830599144E-6</v>
      </c>
      <c r="BI601" s="340">
        <f t="shared" si="439"/>
        <v>0.2008057227412092</v>
      </c>
      <c r="BJ601" s="340">
        <f t="shared" si="439"/>
        <v>62.163201307612411</v>
      </c>
      <c r="BK601" s="340">
        <f t="shared" si="439"/>
        <v>1.0337261484624631E-2</v>
      </c>
    </row>
    <row r="603" spans="43:63" x14ac:dyDescent="0.2">
      <c r="AR603" s="9" t="s">
        <v>75</v>
      </c>
    </row>
    <row r="604" spans="43:63" x14ac:dyDescent="0.2">
      <c r="AQ604" s="8">
        <v>58</v>
      </c>
      <c r="AR604" s="7" t="str">
        <f>AR590</f>
        <v>Carbon footprint</v>
      </c>
      <c r="AS604" s="7" t="str">
        <f t="shared" ref="AS604:BK604" si="440">AS590</f>
        <v>CED</v>
      </c>
      <c r="AT604" s="7" t="str">
        <f t="shared" si="440"/>
        <v>Fine particulate matter formation</v>
      </c>
      <c r="AU604" s="7" t="str">
        <f t="shared" si="440"/>
        <v>Fossil resource scarcity</v>
      </c>
      <c r="AV604" s="7" t="str">
        <f t="shared" si="440"/>
        <v>Freshwater ecotoxicity</v>
      </c>
      <c r="AW604" s="7" t="str">
        <f t="shared" si="440"/>
        <v>Freshwater eutrophication</v>
      </c>
      <c r="AX604" s="7" t="str">
        <f t="shared" si="440"/>
        <v>Global warming</v>
      </c>
      <c r="AY604" s="7" t="str">
        <f t="shared" si="440"/>
        <v>Human carcinogenic toxicity</v>
      </c>
      <c r="AZ604" s="7" t="str">
        <f t="shared" si="440"/>
        <v>Human non-carcinogenic toxicity</v>
      </c>
      <c r="BA604" s="7" t="str">
        <f t="shared" si="440"/>
        <v>Ionizing radiation</v>
      </c>
      <c r="BB604" s="7" t="str">
        <f t="shared" si="440"/>
        <v>Land use</v>
      </c>
      <c r="BC604" s="7" t="str">
        <f t="shared" si="440"/>
        <v>Marine ecotoxicity</v>
      </c>
      <c r="BD604" s="7" t="str">
        <f t="shared" si="440"/>
        <v>Marine eutrophication</v>
      </c>
      <c r="BE604" s="7" t="str">
        <f t="shared" si="440"/>
        <v>Mineral resource scarcity</v>
      </c>
      <c r="BF604" s="7" t="str">
        <f t="shared" si="440"/>
        <v>Ozone formation, Human health</v>
      </c>
      <c r="BG604" s="7" t="str">
        <f t="shared" si="440"/>
        <v>Ozone formation, Terrestrial ecosystems</v>
      </c>
      <c r="BH604" s="7" t="str">
        <f t="shared" si="440"/>
        <v>Stratospheric ozone depletion</v>
      </c>
      <c r="BI604" s="7" t="str">
        <f t="shared" si="440"/>
        <v>Terrestrial acidification</v>
      </c>
      <c r="BJ604" s="7" t="str">
        <f t="shared" si="440"/>
        <v>Terrestrial ecotoxicity</v>
      </c>
      <c r="BK604" s="7" t="str">
        <f t="shared" si="440"/>
        <v>Water consumption</v>
      </c>
    </row>
    <row r="605" spans="43:63" x14ac:dyDescent="0.2">
      <c r="AQ605" s="345" t="str">
        <f>AQ591</f>
        <v>Cathode active material</v>
      </c>
      <c r="AR605" s="340">
        <f t="shared" ref="AR605:BK605" si="441">(SUMPRODUCT($AN$101:$AN$144,AR$101:AR$144)+SUMPRODUCT($AN$11:$AN$70,AR$11:AR$70))/$AQ$604</f>
        <v>33.990654574337974</v>
      </c>
      <c r="AS605" s="340">
        <f t="shared" si="441"/>
        <v>483.24106720787256</v>
      </c>
      <c r="AT605" s="340">
        <f t="shared" si="441"/>
        <v>0.31925801049287234</v>
      </c>
      <c r="AU605" s="340">
        <f t="shared" si="441"/>
        <v>9.1246415229325297</v>
      </c>
      <c r="AV605" s="340">
        <f t="shared" si="441"/>
        <v>17.863053702674719</v>
      </c>
      <c r="AW605" s="340">
        <f t="shared" si="441"/>
        <v>3.0879898609316767E-2</v>
      </c>
      <c r="AX605" s="340">
        <f t="shared" si="441"/>
        <v>34.55749180462869</v>
      </c>
      <c r="AY605" s="340">
        <f t="shared" si="441"/>
        <v>5.167262653263581</v>
      </c>
      <c r="AZ605" s="340">
        <f t="shared" si="441"/>
        <v>210.94176710769659</v>
      </c>
      <c r="BA605" s="340">
        <f t="shared" si="441"/>
        <v>1.8007270389802659</v>
      </c>
      <c r="BB605" s="340">
        <f t="shared" si="441"/>
        <v>0.54502661274550424</v>
      </c>
      <c r="BC605" s="340">
        <f t="shared" si="441"/>
        <v>24.819570151472497</v>
      </c>
      <c r="BD605" s="340">
        <f t="shared" si="441"/>
        <v>3.7283302196309724E-3</v>
      </c>
      <c r="BE605" s="340">
        <f t="shared" si="441"/>
        <v>3.617602718416391</v>
      </c>
      <c r="BF605" s="340">
        <f t="shared" si="441"/>
        <v>0.12496327773728656</v>
      </c>
      <c r="BG605" s="340">
        <f t="shared" si="441"/>
        <v>0.12703438024183872</v>
      </c>
      <c r="BH605" s="340">
        <f t="shared" si="441"/>
        <v>1.1146066361391207E-5</v>
      </c>
      <c r="BI605" s="340">
        <f t="shared" si="441"/>
        <v>1.0638274195680197</v>
      </c>
      <c r="BJ605" s="340">
        <f t="shared" si="441"/>
        <v>5369.0851376083501</v>
      </c>
      <c r="BK605" s="340">
        <f t="shared" si="441"/>
        <v>0.27809748360361591</v>
      </c>
    </row>
    <row r="606" spans="43:63" x14ac:dyDescent="0.2">
      <c r="AQ606" s="345" t="str">
        <f t="shared" ref="AQ606:AQ615" si="442">AQ592</f>
        <v>Anode active material</v>
      </c>
      <c r="AR606" s="340">
        <f t="shared" ref="AR606:BK606" si="443">SUMPRODUCT($AN$180:$AN$201,AR$180:AR$201)/$AQ$604</f>
        <v>3.5926471360880474</v>
      </c>
      <c r="AS606" s="340">
        <f t="shared" si="443"/>
        <v>84.782835203172809</v>
      </c>
      <c r="AT606" s="340">
        <f t="shared" si="443"/>
        <v>2.5075358022797777E-2</v>
      </c>
      <c r="AU606" s="340">
        <f t="shared" si="443"/>
        <v>1.5844840685236166</v>
      </c>
      <c r="AV606" s="340">
        <f t="shared" si="443"/>
        <v>9.7719573715350894E-2</v>
      </c>
      <c r="AW606" s="340">
        <f t="shared" si="443"/>
        <v>8.7163131076957901E-4</v>
      </c>
      <c r="AX606" s="340">
        <f t="shared" si="443"/>
        <v>3.6779067495333444</v>
      </c>
      <c r="AY606" s="340">
        <f t="shared" si="443"/>
        <v>0.13633249307257661</v>
      </c>
      <c r="AZ606" s="340">
        <f t="shared" si="443"/>
        <v>2.1267591860915798</v>
      </c>
      <c r="BA606" s="340">
        <f t="shared" si="443"/>
        <v>0.39553895041742898</v>
      </c>
      <c r="BB606" s="340">
        <f t="shared" si="443"/>
        <v>1.8875599506440213E-2</v>
      </c>
      <c r="BC606" s="340">
        <f t="shared" si="443"/>
        <v>0.12917340303156905</v>
      </c>
      <c r="BD606" s="340">
        <f t="shared" si="443"/>
        <v>6.4439371111918049E-5</v>
      </c>
      <c r="BE606" s="340">
        <f t="shared" si="443"/>
        <v>5.0217475181917751E-3</v>
      </c>
      <c r="BF606" s="340">
        <f t="shared" si="443"/>
        <v>1.6574396981350641E-2</v>
      </c>
      <c r="BG606" s="340">
        <f t="shared" si="443"/>
        <v>1.6947322211143239E-2</v>
      </c>
      <c r="BH606" s="340">
        <f t="shared" si="443"/>
        <v>1.4229906933239219E-6</v>
      </c>
      <c r="BI606" s="340">
        <f t="shared" si="443"/>
        <v>7.2714222327661726E-2</v>
      </c>
      <c r="BJ606" s="340">
        <f t="shared" si="443"/>
        <v>5.8707154316268078</v>
      </c>
      <c r="BK606" s="340">
        <f t="shared" si="443"/>
        <v>1.0287660813033218E-2</v>
      </c>
    </row>
    <row r="607" spans="43:63" x14ac:dyDescent="0.2">
      <c r="AQ607" s="345" t="str">
        <f t="shared" si="442"/>
        <v>Electrolyte</v>
      </c>
      <c r="AR607" s="340">
        <f t="shared" ref="AR607:BK607" si="444">SUMPRODUCT($AN$236:$AN$313,AR$236:AR$313)/$AQ$604</f>
        <v>2.0051662760395308</v>
      </c>
      <c r="AS607" s="340">
        <f t="shared" si="444"/>
        <v>33.531151423544038</v>
      </c>
      <c r="AT607" s="340">
        <f t="shared" si="444"/>
        <v>4.3442177101823591E-3</v>
      </c>
      <c r="AU607" s="340">
        <f t="shared" si="444"/>
        <v>0.60685988419014503</v>
      </c>
      <c r="AV607" s="340">
        <f t="shared" si="444"/>
        <v>0.25301735906455491</v>
      </c>
      <c r="AW607" s="340">
        <f t="shared" si="444"/>
        <v>7.3766022623754357E-4</v>
      </c>
      <c r="AX607" s="340">
        <f t="shared" si="444"/>
        <v>2.0432240994544331</v>
      </c>
      <c r="AY607" s="340">
        <f t="shared" si="444"/>
        <v>0.13427224776796615</v>
      </c>
      <c r="AZ607" s="340">
        <f t="shared" si="444"/>
        <v>4.8724490221792944</v>
      </c>
      <c r="BA607" s="340">
        <f t="shared" si="444"/>
        <v>0.15053586220437951</v>
      </c>
      <c r="BB607" s="340">
        <f t="shared" si="444"/>
        <v>3.4564432755951023E-2</v>
      </c>
      <c r="BC607" s="340">
        <f t="shared" si="444"/>
        <v>0.33121024871762367</v>
      </c>
      <c r="BD607" s="340">
        <f t="shared" si="444"/>
        <v>3.1392656663135362E-4</v>
      </c>
      <c r="BE607" s="340">
        <f t="shared" si="444"/>
        <v>4.4051051983080881E-2</v>
      </c>
      <c r="BF607" s="340">
        <f t="shared" si="444"/>
        <v>4.451216063108842E-3</v>
      </c>
      <c r="BG607" s="340">
        <f t="shared" si="444"/>
        <v>4.5913774469234373E-3</v>
      </c>
      <c r="BH607" s="340">
        <f t="shared" si="444"/>
        <v>7.0632001398004632E-7</v>
      </c>
      <c r="BI607" s="340">
        <f t="shared" si="444"/>
        <v>1.1244914578619669E-2</v>
      </c>
      <c r="BJ607" s="340">
        <f t="shared" si="444"/>
        <v>27.313111744894329</v>
      </c>
      <c r="BK607" s="340">
        <f t="shared" si="444"/>
        <v>2.8174435706501889E-2</v>
      </c>
    </row>
    <row r="608" spans="43:63" x14ac:dyDescent="0.2">
      <c r="AQ608" s="345" t="str">
        <f t="shared" si="442"/>
        <v>Separator</v>
      </c>
      <c r="AR608" s="340">
        <f t="shared" ref="AR608:BK608" si="445">SUMPRODUCT($AN$314:$AN$316,AR$314:AR$316)/$AQ$604</f>
        <v>8.6449721023709944E-2</v>
      </c>
      <c r="AS608" s="340">
        <f t="shared" si="445"/>
        <v>2.7187225440110345</v>
      </c>
      <c r="AT608" s="340">
        <f t="shared" si="445"/>
        <v>1.0940634981889519E-4</v>
      </c>
      <c r="AU608" s="340">
        <f t="shared" si="445"/>
        <v>5.3666987588852903E-2</v>
      </c>
      <c r="AV608" s="340">
        <f t="shared" si="445"/>
        <v>2.1617018391971278E-3</v>
      </c>
      <c r="AW608" s="340">
        <f t="shared" si="445"/>
        <v>2.0278254080860567E-5</v>
      </c>
      <c r="AX608" s="340">
        <f t="shared" si="445"/>
        <v>8.8772325081597075E-2</v>
      </c>
      <c r="AY608" s="340">
        <f t="shared" si="445"/>
        <v>3.438245856040697E-3</v>
      </c>
      <c r="AZ608" s="340">
        <f t="shared" si="445"/>
        <v>4.9955278463060852E-2</v>
      </c>
      <c r="BA608" s="340">
        <f t="shared" si="445"/>
        <v>5.846832202781288E-3</v>
      </c>
      <c r="BB608" s="340">
        <f t="shared" si="445"/>
        <v>1.8385666397796989E-3</v>
      </c>
      <c r="BC608" s="340">
        <f t="shared" si="445"/>
        <v>2.8733941738590283E-3</v>
      </c>
      <c r="BD608" s="340">
        <f t="shared" si="445"/>
        <v>2.010898195745411E-6</v>
      </c>
      <c r="BE608" s="340">
        <f t="shared" si="445"/>
        <v>1.937291925315398E-4</v>
      </c>
      <c r="BF608" s="340">
        <f t="shared" si="445"/>
        <v>1.7617123896796827E-4</v>
      </c>
      <c r="BG608" s="340">
        <f t="shared" si="445"/>
        <v>1.8794063468118943E-4</v>
      </c>
      <c r="BH608" s="340">
        <f t="shared" si="445"/>
        <v>2.0338615521320828E-8</v>
      </c>
      <c r="BI608" s="340">
        <f t="shared" si="445"/>
        <v>2.3523428718818612E-4</v>
      </c>
      <c r="BJ608" s="340">
        <f t="shared" si="445"/>
        <v>0.16243482373666454</v>
      </c>
      <c r="BK608" s="340">
        <f t="shared" si="445"/>
        <v>9.329008998525826E-4</v>
      </c>
    </row>
    <row r="609" spans="43:63" x14ac:dyDescent="0.2">
      <c r="AQ609" s="345" t="str">
        <f t="shared" si="442"/>
        <v>BMS</v>
      </c>
      <c r="AR609" s="340">
        <f t="shared" ref="AR609:BK609" si="446">SUMPRODUCT($AN$357:$AN$361,AR$357:AR$361)/$AQ$604</f>
        <v>8.6953770696332366</v>
      </c>
      <c r="AS609" s="340">
        <f t="shared" si="446"/>
        <v>145.66051206524099</v>
      </c>
      <c r="AT609" s="340">
        <f t="shared" si="446"/>
        <v>2.2922896021129738E-2</v>
      </c>
      <c r="AU609" s="340">
        <f t="shared" si="446"/>
        <v>2.3481576011344893</v>
      </c>
      <c r="AV609" s="340">
        <f t="shared" si="446"/>
        <v>8.3328495479313833</v>
      </c>
      <c r="AW609" s="340">
        <f t="shared" si="446"/>
        <v>1.5863858129883179E-2</v>
      </c>
      <c r="AX609" s="340">
        <f t="shared" si="446"/>
        <v>8.8462976581326753</v>
      </c>
      <c r="AY609" s="340">
        <f t="shared" si="446"/>
        <v>1.014599198659681</v>
      </c>
      <c r="AZ609" s="340">
        <f t="shared" si="446"/>
        <v>128.88018656942202</v>
      </c>
      <c r="BA609" s="340">
        <f t="shared" si="446"/>
        <v>1.1230683301399125</v>
      </c>
      <c r="BB609" s="340">
        <f t="shared" si="446"/>
        <v>0.14698237558934113</v>
      </c>
      <c r="BC609" s="340">
        <f t="shared" si="446"/>
        <v>10.943852382635153</v>
      </c>
      <c r="BD609" s="340">
        <f t="shared" si="446"/>
        <v>5.3329854214356949E-4</v>
      </c>
      <c r="BE609" s="340">
        <f t="shared" si="446"/>
        <v>0.42902884948764985</v>
      </c>
      <c r="BF609" s="340">
        <f t="shared" si="446"/>
        <v>2.9399903645107809E-2</v>
      </c>
      <c r="BG609" s="340">
        <f t="shared" si="446"/>
        <v>2.9862996470400943E-2</v>
      </c>
      <c r="BH609" s="340">
        <f t="shared" si="446"/>
        <v>5.3646551916394178E-6</v>
      </c>
      <c r="BI609" s="340">
        <f t="shared" si="446"/>
        <v>4.5807118198506629E-2</v>
      </c>
      <c r="BJ609" s="340">
        <f t="shared" si="446"/>
        <v>143.67168272567073</v>
      </c>
      <c r="BK609" s="340">
        <f t="shared" si="446"/>
        <v>9.8122074182608959E-2</v>
      </c>
    </row>
    <row r="610" spans="43:63" x14ac:dyDescent="0.2">
      <c r="AQ610" s="345" t="str">
        <f t="shared" si="442"/>
        <v>Al</v>
      </c>
      <c r="AR610" s="340">
        <f t="shared" ref="AR610:BK610" si="447">(SUMPRODUCT($AN$160:$AN$169,AR$160:AR$169)+SUMPRODUCT($AN$317:$AN$318,AR$317:AR$318)+SUMPRODUCT($AN$321:$AN$322,AR$321:AR$322)+SUMPRODUCT($AN$340:$AN$343,AR$340:AR$343)+SUMPRODUCT($AN$348:$AN$351,AR$348:AR$351))/$AQ$604</f>
        <v>12.657109186196321</v>
      </c>
      <c r="AS610" s="340">
        <f t="shared" si="447"/>
        <v>145.64002274207945</v>
      </c>
      <c r="AT610" s="340">
        <f t="shared" si="447"/>
        <v>2.7543069883274388E-2</v>
      </c>
      <c r="AU610" s="340">
        <f t="shared" si="447"/>
        <v>2.7670221861623192</v>
      </c>
      <c r="AV610" s="340">
        <f t="shared" si="447"/>
        <v>2.8146801698938329</v>
      </c>
      <c r="AW610" s="340">
        <f t="shared" si="447"/>
        <v>4.4040832125720377E-3</v>
      </c>
      <c r="AX610" s="340">
        <f t="shared" si="447"/>
        <v>12.929374186881049</v>
      </c>
      <c r="AY610" s="340">
        <f t="shared" si="447"/>
        <v>2.5115246059401337</v>
      </c>
      <c r="AZ610" s="340">
        <f t="shared" si="447"/>
        <v>14.519336743450246</v>
      </c>
      <c r="BA610" s="340">
        <f t="shared" si="447"/>
        <v>0.27287265982644449</v>
      </c>
      <c r="BB610" s="340">
        <f t="shared" si="447"/>
        <v>4.6101856456455557E-2</v>
      </c>
      <c r="BC610" s="340">
        <f t="shared" si="447"/>
        <v>3.4362066947902377</v>
      </c>
      <c r="BD610" s="340">
        <f t="shared" si="447"/>
        <v>3.044243862259634E-4</v>
      </c>
      <c r="BE610" s="340">
        <f t="shared" si="447"/>
        <v>0.15585814388439409</v>
      </c>
      <c r="BF610" s="340">
        <f t="shared" si="447"/>
        <v>3.280329598665728E-2</v>
      </c>
      <c r="BG610" s="340">
        <f t="shared" si="447"/>
        <v>3.3070543440186763E-2</v>
      </c>
      <c r="BH610" s="340">
        <f t="shared" si="447"/>
        <v>3.0864939381527432E-6</v>
      </c>
      <c r="BI610" s="340">
        <f t="shared" si="447"/>
        <v>5.7992846746276992E-2</v>
      </c>
      <c r="BJ610" s="340">
        <f t="shared" si="447"/>
        <v>26.249353648862172</v>
      </c>
      <c r="BK610" s="340">
        <f t="shared" si="447"/>
        <v>7.6209862909699819E-2</v>
      </c>
    </row>
    <row r="611" spans="43:63" x14ac:dyDescent="0.2">
      <c r="AQ611" s="345" t="str">
        <f t="shared" si="442"/>
        <v>Cu</v>
      </c>
      <c r="AR611" s="340">
        <f t="shared" ref="AR611:BK611" si="448">(SUMPRODUCT($AN$216:$AN$225,AR$216:AR$225)+SUMPRODUCT($AN$319:$AN$320,AR$319:AR$320)+SUMPRODUCT($AN$344:$AN$347,AR$344:AR$347)+SUMPRODUCT($AN$355:$AN$356,AR$355:AR$356)+SUMPRODUCT($AN$364:$AN$365,AR$364:AR$365))/$AQ$604</f>
        <v>2.5044766550847664</v>
      </c>
      <c r="AS611" s="340">
        <f t="shared" si="448"/>
        <v>42.370116618218567</v>
      </c>
      <c r="AT611" s="340">
        <f t="shared" si="448"/>
        <v>2.6419907895488218E-2</v>
      </c>
      <c r="AU611" s="340">
        <f t="shared" si="448"/>
        <v>0.63228802813224638</v>
      </c>
      <c r="AV611" s="340">
        <f t="shared" si="448"/>
        <v>14.404338312077874</v>
      </c>
      <c r="AW611" s="340">
        <f t="shared" si="448"/>
        <v>1.7168465336408246E-2</v>
      </c>
      <c r="AX611" s="340">
        <f t="shared" si="448"/>
        <v>2.5520839573442329</v>
      </c>
      <c r="AY611" s="340">
        <f t="shared" si="448"/>
        <v>1.4548977189557362</v>
      </c>
      <c r="AZ611" s="340">
        <f t="shared" si="448"/>
        <v>192.82255966196229</v>
      </c>
      <c r="BA611" s="340">
        <f t="shared" si="448"/>
        <v>0.24566893870066323</v>
      </c>
      <c r="BB611" s="340">
        <f t="shared" si="448"/>
        <v>-0.2645737881075314</v>
      </c>
      <c r="BC611" s="340">
        <f t="shared" si="448"/>
        <v>18.143488365937106</v>
      </c>
      <c r="BD611" s="340">
        <f t="shared" si="448"/>
        <v>2.8562190783900439E-4</v>
      </c>
      <c r="BE611" s="340">
        <f t="shared" si="448"/>
        <v>0.64036577323744848</v>
      </c>
      <c r="BF611" s="340">
        <f t="shared" si="448"/>
        <v>2.4535917931752329E-2</v>
      </c>
      <c r="BG611" s="340">
        <f t="shared" si="448"/>
        <v>2.4998435193257545E-2</v>
      </c>
      <c r="BH611" s="340">
        <f t="shared" si="448"/>
        <v>3.2537286447272727E-6</v>
      </c>
      <c r="BI611" s="340">
        <f t="shared" si="448"/>
        <v>7.4379951982279105E-2</v>
      </c>
      <c r="BJ611" s="340">
        <f t="shared" si="448"/>
        <v>659.03420568882336</v>
      </c>
      <c r="BK611" s="340">
        <f t="shared" si="448"/>
        <v>8.0612282707770905E-2</v>
      </c>
    </row>
    <row r="612" spans="43:63" x14ac:dyDescent="0.2">
      <c r="AQ612" s="345" t="str">
        <f t="shared" si="442"/>
        <v>Steel</v>
      </c>
      <c r="AR612" s="340">
        <f t="shared" ref="AR612:BK612" si="449">SUMPRODUCT($AN$353:$AN$354,AR$353:AR$354)/$AQ$604</f>
        <v>6.0169974221283409E-2</v>
      </c>
      <c r="AS612" s="340">
        <f t="shared" si="449"/>
        <v>0.77043227106587353</v>
      </c>
      <c r="AT612" s="340">
        <f t="shared" si="449"/>
        <v>1.0691388861822001E-4</v>
      </c>
      <c r="AU612" s="340">
        <f t="shared" si="449"/>
        <v>1.4769113220994286E-2</v>
      </c>
      <c r="AV612" s="340">
        <f t="shared" si="449"/>
        <v>4.6092403892654052E-3</v>
      </c>
      <c r="AW612" s="340">
        <f t="shared" si="449"/>
        <v>2.6365841875949618E-5</v>
      </c>
      <c r="AX612" s="340">
        <f t="shared" si="449"/>
        <v>6.1227773623474174E-2</v>
      </c>
      <c r="AY612" s="340">
        <f t="shared" si="449"/>
        <v>5.0177599874505756E-2</v>
      </c>
      <c r="AZ612" s="340">
        <f t="shared" si="449"/>
        <v>5.2384780196721242E-2</v>
      </c>
      <c r="BA612" s="340">
        <f t="shared" si="449"/>
        <v>2.3057979594105558E-3</v>
      </c>
      <c r="BB612" s="340">
        <f t="shared" si="449"/>
        <v>6.4220962840657496E-4</v>
      </c>
      <c r="BC612" s="340">
        <f t="shared" si="449"/>
        <v>6.3610606639805771E-3</v>
      </c>
      <c r="BD612" s="340">
        <f t="shared" si="449"/>
        <v>2.2832348673968163E-6</v>
      </c>
      <c r="BE612" s="340">
        <f t="shared" si="449"/>
        <v>2.1835105893322415E-3</v>
      </c>
      <c r="BF612" s="340">
        <f t="shared" si="449"/>
        <v>1.5417798017038138E-4</v>
      </c>
      <c r="BG612" s="340">
        <f t="shared" si="449"/>
        <v>1.6592683750603495E-4</v>
      </c>
      <c r="BH612" s="340">
        <f t="shared" si="449"/>
        <v>1.3977488662197328E-8</v>
      </c>
      <c r="BI612" s="340">
        <f t="shared" si="449"/>
        <v>1.6198839719468237E-4</v>
      </c>
      <c r="BJ612" s="340">
        <f t="shared" si="449"/>
        <v>0.1964452750073778</v>
      </c>
      <c r="BK612" s="340">
        <f t="shared" si="449"/>
        <v>7.4778770455883779E-4</v>
      </c>
    </row>
    <row r="613" spans="43:63" x14ac:dyDescent="0.2">
      <c r="AQ613" s="345" t="str">
        <f t="shared" si="442"/>
        <v>Others (Additives, Plastics, binders, solvents, and coolants)</v>
      </c>
      <c r="AR613" s="340">
        <f t="shared" ref="AR613:BK613" si="450">(SUMPRODUCT($AN$71:$AN$100,AR$71:AR$100)+SUMPRODUCT($AN$145:$AN$159,AR$145:AR$159)+SUMPRODUCT($AN$202:$AN$215,AR$202:AR$215)+SUMPRODUCT($AN$323:$AN$325,AR$323:AR$325)+$AN$352*AR$352+SUMPRODUCT($AN$362:$AN$363,AR$362:AR$363))/$AQ$604</f>
        <v>1.0643299318886361</v>
      </c>
      <c r="AS613" s="340">
        <f t="shared" si="450"/>
        <v>19.702442865164887</v>
      </c>
      <c r="AT613" s="340">
        <f t="shared" si="450"/>
        <v>1.4176439184531687E-3</v>
      </c>
      <c r="AU613" s="340">
        <f t="shared" si="450"/>
        <v>0.3630693582348461</v>
      </c>
      <c r="AV613" s="340">
        <f t="shared" si="450"/>
        <v>4.2479571854417968E-2</v>
      </c>
      <c r="AW613" s="340">
        <f t="shared" si="450"/>
        <v>2.3593879216243579E-4</v>
      </c>
      <c r="AX613" s="340">
        <f t="shared" si="450"/>
        <v>1.1236454363002111</v>
      </c>
      <c r="AY613" s="340">
        <f t="shared" si="450"/>
        <v>4.2118975983197193E-2</v>
      </c>
      <c r="AZ613" s="340">
        <f t="shared" si="450"/>
        <v>0.9179229556298858</v>
      </c>
      <c r="BA613" s="340">
        <f t="shared" si="450"/>
        <v>9.0920689132961363E-2</v>
      </c>
      <c r="BB613" s="340">
        <f t="shared" si="450"/>
        <v>9.8638919670699966E-3</v>
      </c>
      <c r="BC613" s="340">
        <f t="shared" si="450"/>
        <v>5.5984480266212E-2</v>
      </c>
      <c r="BD613" s="340">
        <f t="shared" si="450"/>
        <v>2.2926308971309577E-5</v>
      </c>
      <c r="BE613" s="340">
        <f t="shared" si="450"/>
        <v>3.0191856759743787E-3</v>
      </c>
      <c r="BF613" s="340">
        <f t="shared" si="450"/>
        <v>1.7782955948143237E-3</v>
      </c>
      <c r="BG613" s="340">
        <f t="shared" si="450"/>
        <v>1.840255287180122E-3</v>
      </c>
      <c r="BH613" s="340">
        <f t="shared" si="450"/>
        <v>5.3112875442617743E-7</v>
      </c>
      <c r="BI613" s="340">
        <f t="shared" si="450"/>
        <v>3.1915032960048257E-3</v>
      </c>
      <c r="BJ613" s="340">
        <f t="shared" si="450"/>
        <v>3.9003000521568811</v>
      </c>
      <c r="BK613" s="340">
        <f t="shared" si="450"/>
        <v>1.6281908278417537E-2</v>
      </c>
    </row>
    <row r="614" spans="43:63" x14ac:dyDescent="0.2">
      <c r="AQ614" s="345" t="str">
        <f t="shared" si="442"/>
        <v>Assembly</v>
      </c>
      <c r="AR614" s="340">
        <f t="shared" ref="AR614:BK614" si="451">(SUMPRODUCT($AN$170:$AN$179,AR$170:AR$179)+SUMPRODUCT($AN$226:$AN$235,AR$226:AR$235)+SUMPRODUCT($AN$326:$AN$339,AR$326:AR$339)+SUMPRODUCT($AN$366:$AN$373,AR$366:AR$373))/$AQ$604</f>
        <v>1.2262399205951058</v>
      </c>
      <c r="AS614" s="340">
        <f t="shared" si="451"/>
        <v>25.416466533706402</v>
      </c>
      <c r="AT614" s="340">
        <f t="shared" si="451"/>
        <v>1.5801835471008917E-3</v>
      </c>
      <c r="AU614" s="340">
        <f t="shared" si="451"/>
        <v>0.38493195770139549</v>
      </c>
      <c r="AV614" s="340">
        <f t="shared" si="451"/>
        <v>3.0216507097005456E-2</v>
      </c>
      <c r="AW614" s="340">
        <f t="shared" si="451"/>
        <v>4.2381651615136978E-4</v>
      </c>
      <c r="AX614" s="340">
        <f t="shared" si="451"/>
        <v>1.2463542814879203</v>
      </c>
      <c r="AY614" s="340">
        <f t="shared" si="451"/>
        <v>4.2556503753547761E-2</v>
      </c>
      <c r="AZ614" s="340">
        <f t="shared" si="451"/>
        <v>0.64442192683218413</v>
      </c>
      <c r="BA614" s="340">
        <f t="shared" si="451"/>
        <v>0.1478724840980947</v>
      </c>
      <c r="BB614" s="340">
        <f t="shared" si="451"/>
        <v>9.0381222322540259E-3</v>
      </c>
      <c r="BC614" s="340">
        <f t="shared" si="451"/>
        <v>3.9097762698385663E-2</v>
      </c>
      <c r="BD614" s="340">
        <f t="shared" si="451"/>
        <v>3.1407648295359398E-5</v>
      </c>
      <c r="BE614" s="340">
        <f t="shared" si="451"/>
        <v>1.1506463998236668E-3</v>
      </c>
      <c r="BF614" s="340">
        <f t="shared" si="451"/>
        <v>1.3022101483557268E-3</v>
      </c>
      <c r="BG614" s="340">
        <f t="shared" si="451"/>
        <v>1.3443880639159693E-3</v>
      </c>
      <c r="BH614" s="340">
        <f t="shared" si="451"/>
        <v>3.9727729511070165E-7</v>
      </c>
      <c r="BI614" s="340">
        <f t="shared" si="451"/>
        <v>1.9755115106960537E-3</v>
      </c>
      <c r="BJ614" s="340">
        <f t="shared" si="451"/>
        <v>0.84773043440900786</v>
      </c>
      <c r="BK614" s="340">
        <f t="shared" si="451"/>
        <v>6.7021824066371997E-3</v>
      </c>
    </row>
    <row r="615" spans="43:63" x14ac:dyDescent="0.2">
      <c r="AQ615" s="345" t="str">
        <f t="shared" si="442"/>
        <v>Transport</v>
      </c>
      <c r="AR615" s="340">
        <f t="shared" ref="AR615:BK615" si="452">SUMPRODUCT($AN$374:$AN$376,AR$374:AR$376)/$AQ$604</f>
        <v>11.834715415245793</v>
      </c>
      <c r="AS615" s="340">
        <f t="shared" si="452"/>
        <v>168.44816845113283</v>
      </c>
      <c r="AT615" s="340">
        <f t="shared" si="452"/>
        <v>6.8658183358031366E-2</v>
      </c>
      <c r="AU615" s="340">
        <f t="shared" si="452"/>
        <v>3.616984142387897</v>
      </c>
      <c r="AV615" s="340">
        <f t="shared" si="452"/>
        <v>0.11527276141675512</v>
      </c>
      <c r="AW615" s="340">
        <f t="shared" si="452"/>
        <v>4.2545267625721509E-4</v>
      </c>
      <c r="AX615" s="340">
        <f t="shared" si="452"/>
        <v>11.885989038171546</v>
      </c>
      <c r="AY615" s="340">
        <f t="shared" si="452"/>
        <v>0.4841040124743774</v>
      </c>
      <c r="AZ615" s="340">
        <f t="shared" si="452"/>
        <v>2.7326071620617962</v>
      </c>
      <c r="BA615" s="340">
        <f t="shared" si="452"/>
        <v>0.13791295391636391</v>
      </c>
      <c r="BB615" s="340">
        <f t="shared" si="452"/>
        <v>0.16097497803565239</v>
      </c>
      <c r="BC615" s="340">
        <f t="shared" si="452"/>
        <v>0.18947713325013135</v>
      </c>
      <c r="BD615" s="340">
        <f t="shared" si="452"/>
        <v>6.7938780636593357E-5</v>
      </c>
      <c r="BE615" s="340">
        <f t="shared" si="452"/>
        <v>2.2142939035967611E-2</v>
      </c>
      <c r="BF615" s="340">
        <f t="shared" si="452"/>
        <v>0.22093282959400926</v>
      </c>
      <c r="BG615" s="340">
        <f t="shared" si="452"/>
        <v>0.22263681945326405</v>
      </c>
      <c r="BH615" s="340">
        <f t="shared" si="452"/>
        <v>7.9168807972681004E-6</v>
      </c>
      <c r="BI615" s="340">
        <f t="shared" si="452"/>
        <v>0.21147936157352576</v>
      </c>
      <c r="BJ615" s="340">
        <f t="shared" si="452"/>
        <v>64.286395300508801</v>
      </c>
      <c r="BK615" s="340">
        <f t="shared" si="452"/>
        <v>1.0768004350648319E-2</v>
      </c>
    </row>
    <row r="616" spans="43:63" x14ac:dyDescent="0.2">
      <c r="AR616" s="340"/>
    </row>
    <row r="617" spans="43:63" x14ac:dyDescent="0.2">
      <c r="AR617" s="9" t="s">
        <v>61</v>
      </c>
    </row>
    <row r="618" spans="43:63" x14ac:dyDescent="0.2">
      <c r="AQ618" s="337">
        <v>67.400000000000006</v>
      </c>
      <c r="AR618" s="7" t="str">
        <f>AR604</f>
        <v>Carbon footprint</v>
      </c>
      <c r="AS618" s="7" t="str">
        <f t="shared" ref="AS618:BK618" si="453">AS604</f>
        <v>CED</v>
      </c>
      <c r="AT618" s="7" t="str">
        <f t="shared" si="453"/>
        <v>Fine particulate matter formation</v>
      </c>
      <c r="AU618" s="7" t="str">
        <f t="shared" si="453"/>
        <v>Fossil resource scarcity</v>
      </c>
      <c r="AV618" s="7" t="str">
        <f t="shared" si="453"/>
        <v>Freshwater ecotoxicity</v>
      </c>
      <c r="AW618" s="7" t="str">
        <f t="shared" si="453"/>
        <v>Freshwater eutrophication</v>
      </c>
      <c r="AX618" s="7" t="str">
        <f t="shared" si="453"/>
        <v>Global warming</v>
      </c>
      <c r="AY618" s="7" t="str">
        <f t="shared" si="453"/>
        <v>Human carcinogenic toxicity</v>
      </c>
      <c r="AZ618" s="7" t="str">
        <f t="shared" si="453"/>
        <v>Human non-carcinogenic toxicity</v>
      </c>
      <c r="BA618" s="7" t="str">
        <f t="shared" si="453"/>
        <v>Ionizing radiation</v>
      </c>
      <c r="BB618" s="7" t="str">
        <f t="shared" si="453"/>
        <v>Land use</v>
      </c>
      <c r="BC618" s="7" t="str">
        <f t="shared" si="453"/>
        <v>Marine ecotoxicity</v>
      </c>
      <c r="BD618" s="7" t="str">
        <f t="shared" si="453"/>
        <v>Marine eutrophication</v>
      </c>
      <c r="BE618" s="7" t="str">
        <f t="shared" si="453"/>
        <v>Mineral resource scarcity</v>
      </c>
      <c r="BF618" s="7" t="str">
        <f t="shared" si="453"/>
        <v>Ozone formation, Human health</v>
      </c>
      <c r="BG618" s="7" t="str">
        <f t="shared" si="453"/>
        <v>Ozone formation, Terrestrial ecosystems</v>
      </c>
      <c r="BH618" s="7" t="str">
        <f t="shared" si="453"/>
        <v>Stratospheric ozone depletion</v>
      </c>
      <c r="BI618" s="7" t="str">
        <f t="shared" si="453"/>
        <v>Terrestrial acidification</v>
      </c>
      <c r="BJ618" s="7" t="str">
        <f t="shared" si="453"/>
        <v>Terrestrial ecotoxicity</v>
      </c>
      <c r="BK618" s="7" t="str">
        <f t="shared" si="453"/>
        <v>Water consumption</v>
      </c>
    </row>
    <row r="619" spans="43:63" x14ac:dyDescent="0.2">
      <c r="AQ619" s="345" t="str">
        <f>AQ605</f>
        <v>Cathode active material</v>
      </c>
      <c r="AR619" s="340">
        <f t="shared" ref="AR619:BK619" si="454">(SUMPRODUCT($AO$101:$AO$144,AR$101:AR$144)+SUMPRODUCT($AO$11:$AO$70,AR$11:AR$70))/$AQ$618</f>
        <v>45.307351090238633</v>
      </c>
      <c r="AS619" s="340">
        <f t="shared" si="454"/>
        <v>1047.8230157648443</v>
      </c>
      <c r="AT619" s="340">
        <f t="shared" si="454"/>
        <v>6.5179457865209858E-2</v>
      </c>
      <c r="AU619" s="340">
        <f t="shared" si="454"/>
        <v>20.570219022508713</v>
      </c>
      <c r="AV619" s="340">
        <f t="shared" si="454"/>
        <v>2.434820164722002</v>
      </c>
      <c r="AW619" s="340">
        <f t="shared" si="454"/>
        <v>2.0131515346905892E-2</v>
      </c>
      <c r="AX619" s="340">
        <f t="shared" si="454"/>
        <v>46.303832598095454</v>
      </c>
      <c r="AY619" s="340">
        <f t="shared" si="454"/>
        <v>2.3949854443926784</v>
      </c>
      <c r="AZ619" s="340">
        <f t="shared" si="454"/>
        <v>54.539820495098091</v>
      </c>
      <c r="BA619" s="340">
        <f t="shared" si="454"/>
        <v>2.5757189497350872</v>
      </c>
      <c r="BB619" s="340">
        <f t="shared" si="454"/>
        <v>0.45515612947620065</v>
      </c>
      <c r="BC619" s="340">
        <f t="shared" si="454"/>
        <v>3.204788898123812</v>
      </c>
      <c r="BD619" s="340">
        <f t="shared" si="454"/>
        <v>1.4863435744107869E-3</v>
      </c>
      <c r="BE619" s="340">
        <f t="shared" si="454"/>
        <v>0.18946202630163214</v>
      </c>
      <c r="BF619" s="340">
        <f t="shared" si="454"/>
        <v>0.10851355524824495</v>
      </c>
      <c r="BG619" s="340">
        <f t="shared" si="454"/>
        <v>0.1143185367262184</v>
      </c>
      <c r="BH619" s="340">
        <f t="shared" si="454"/>
        <v>1.2245671523235317E-5</v>
      </c>
      <c r="BI619" s="340">
        <f t="shared" si="454"/>
        <v>0.18134969960582201</v>
      </c>
      <c r="BJ619" s="340">
        <f t="shared" si="454"/>
        <v>207.8557104718551</v>
      </c>
      <c r="BK619" s="340">
        <f t="shared" si="454"/>
        <v>0.45595911292732383</v>
      </c>
    </row>
    <row r="620" spans="43:63" x14ac:dyDescent="0.2">
      <c r="AQ620" s="345" t="str">
        <f t="shared" ref="AQ620:AQ629" si="455">AQ606</f>
        <v>Anode active material</v>
      </c>
      <c r="AR620" s="340">
        <f t="shared" ref="AR620:BK620" si="456">SUMPRODUCT($AO$180:$AO$201,AR$180:AR$201)/$AQ$618</f>
        <v>12.204219809957328</v>
      </c>
      <c r="AS620" s="340">
        <f t="shared" si="456"/>
        <v>179.08250763853189</v>
      </c>
      <c r="AT620" s="340">
        <f t="shared" si="456"/>
        <v>3.2416949060363048E-2</v>
      </c>
      <c r="AU620" s="340">
        <f t="shared" si="456"/>
        <v>3.1508306701703295</v>
      </c>
      <c r="AV620" s="340">
        <f t="shared" si="456"/>
        <v>0.56200193752921634</v>
      </c>
      <c r="AW620" s="340">
        <f t="shared" si="456"/>
        <v>4.6502002062328365E-3</v>
      </c>
      <c r="AX620" s="340">
        <f t="shared" si="456"/>
        <v>12.417648746108487</v>
      </c>
      <c r="AY620" s="340">
        <f t="shared" si="456"/>
        <v>0.86104101540056688</v>
      </c>
      <c r="AZ620" s="340">
        <f t="shared" si="456"/>
        <v>13.773997801635991</v>
      </c>
      <c r="BA620" s="340">
        <f t="shared" si="456"/>
        <v>0.89736720351094745</v>
      </c>
      <c r="BB620" s="340">
        <f t="shared" si="456"/>
        <v>0.21811921153768876</v>
      </c>
      <c r="BC620" s="340">
        <f t="shared" si="456"/>
        <v>0.73442915379787799</v>
      </c>
      <c r="BD620" s="340">
        <f t="shared" si="456"/>
        <v>2.0622922969464447E-3</v>
      </c>
      <c r="BE620" s="340">
        <f t="shared" si="456"/>
        <v>1.6757777720842353</v>
      </c>
      <c r="BF620" s="340">
        <f t="shared" si="456"/>
        <v>3.0387512794365922E-2</v>
      </c>
      <c r="BG620" s="340">
        <f t="shared" si="456"/>
        <v>3.0785385990935742E-2</v>
      </c>
      <c r="BH620" s="340">
        <f t="shared" si="456"/>
        <v>4.0448976879677832E-6</v>
      </c>
      <c r="BI620" s="340">
        <f t="shared" si="456"/>
        <v>4.3232960639027831E-2</v>
      </c>
      <c r="BJ620" s="340">
        <f t="shared" si="456"/>
        <v>41.449187072973388</v>
      </c>
      <c r="BK620" s="340">
        <f t="shared" si="456"/>
        <v>0.14131948764892635</v>
      </c>
    </row>
    <row r="621" spans="43:63" x14ac:dyDescent="0.2">
      <c r="AQ621" s="345" t="str">
        <f t="shared" si="455"/>
        <v>Electrolyte</v>
      </c>
      <c r="AR621" s="340">
        <f t="shared" ref="AR621:BK621" si="457">SUMPRODUCT($AO$236:$AO$313,AR$236:AR$313)/$AQ$618</f>
        <v>12.535535884015392</v>
      </c>
      <c r="AS621" s="340">
        <f t="shared" si="457"/>
        <v>209.47792754786735</v>
      </c>
      <c r="AT621" s="340">
        <f t="shared" si="457"/>
        <v>1.7762108585434647E-2</v>
      </c>
      <c r="AU621" s="340">
        <f t="shared" si="457"/>
        <v>3.8414385136520734</v>
      </c>
      <c r="AV621" s="340">
        <f t="shared" si="457"/>
        <v>0.33667657617168328</v>
      </c>
      <c r="AW621" s="340">
        <f t="shared" si="457"/>
        <v>2.1420462911062531E-3</v>
      </c>
      <c r="AX621" s="340">
        <f t="shared" si="457"/>
        <v>12.833288163460402</v>
      </c>
      <c r="AY621" s="340">
        <f t="shared" si="457"/>
        <v>0.40790902680638169</v>
      </c>
      <c r="AZ621" s="340">
        <f t="shared" si="457"/>
        <v>7.0403589015827324</v>
      </c>
      <c r="BA621" s="340">
        <f t="shared" si="457"/>
        <v>0.81297078241635923</v>
      </c>
      <c r="BB621" s="340">
        <f t="shared" si="457"/>
        <v>6.0809279014239173E-2</v>
      </c>
      <c r="BC621" s="340">
        <f t="shared" si="457"/>
        <v>0.42478801564297686</v>
      </c>
      <c r="BD621" s="340">
        <f t="shared" si="457"/>
        <v>2.1132578493232517E-4</v>
      </c>
      <c r="BE621" s="340">
        <f t="shared" si="457"/>
        <v>5.5808258220556115E-2</v>
      </c>
      <c r="BF621" s="340">
        <f t="shared" si="457"/>
        <v>2.8698739224623224E-2</v>
      </c>
      <c r="BG621" s="340">
        <f t="shared" si="457"/>
        <v>2.9320598945180663E-2</v>
      </c>
      <c r="BH621" s="340">
        <f t="shared" si="457"/>
        <v>1.2595866504933332E-5</v>
      </c>
      <c r="BI621" s="340">
        <f t="shared" si="457"/>
        <v>4.5164812185651555E-2</v>
      </c>
      <c r="BJ621" s="340">
        <f t="shared" si="457"/>
        <v>30.149467660659326</v>
      </c>
      <c r="BK621" s="340">
        <f t="shared" si="457"/>
        <v>7.0305224962426915E-2</v>
      </c>
    </row>
    <row r="622" spans="43:63" x14ac:dyDescent="0.2">
      <c r="AQ622" s="345" t="str">
        <f t="shared" si="455"/>
        <v>Separator</v>
      </c>
      <c r="AR622" s="340">
        <f t="shared" ref="AR622:BK622" si="458">SUMPRODUCT($AO$314:$AO$316,AR$314:AR$316)/$AQ$618</f>
        <v>0.39847528973542284</v>
      </c>
      <c r="AS622" s="340">
        <f t="shared" si="458"/>
        <v>12.531489293503933</v>
      </c>
      <c r="AT622" s="340">
        <f t="shared" si="458"/>
        <v>5.0428996677759775E-4</v>
      </c>
      <c r="AU622" s="340">
        <f t="shared" si="458"/>
        <v>0.24736885412077156</v>
      </c>
      <c r="AV622" s="340">
        <f t="shared" si="458"/>
        <v>9.9639970666814091E-3</v>
      </c>
      <c r="AW622" s="340">
        <f t="shared" si="458"/>
        <v>9.3469164209139392E-5</v>
      </c>
      <c r="AX622" s="340">
        <f t="shared" si="458"/>
        <v>0.40918093822043544</v>
      </c>
      <c r="AY622" s="340">
        <f t="shared" si="458"/>
        <v>1.5848009657447922E-2</v>
      </c>
      <c r="AZ622" s="340">
        <f t="shared" si="458"/>
        <v>0.23026036201924163</v>
      </c>
      <c r="BA622" s="340">
        <f t="shared" si="458"/>
        <v>2.6949978883086177E-2</v>
      </c>
      <c r="BB622" s="340">
        <f t="shared" si="458"/>
        <v>8.4745603086812376E-3</v>
      </c>
      <c r="BC622" s="340">
        <f t="shared" si="458"/>
        <v>1.3244421871974898E-2</v>
      </c>
      <c r="BD622" s="340">
        <f t="shared" si="458"/>
        <v>9.2688933138179442E-6</v>
      </c>
      <c r="BE622" s="340">
        <f t="shared" si="458"/>
        <v>8.9296177257810658E-4</v>
      </c>
      <c r="BF622" s="340">
        <f t="shared" si="458"/>
        <v>8.1203137106198805E-4</v>
      </c>
      <c r="BG622" s="340">
        <f t="shared" si="458"/>
        <v>8.6628039941397561E-4</v>
      </c>
      <c r="BH622" s="340">
        <f t="shared" si="458"/>
        <v>9.374739000549163E-8</v>
      </c>
      <c r="BI622" s="340">
        <f t="shared" si="458"/>
        <v>1.0842724491535386E-3</v>
      </c>
      <c r="BJ622" s="340">
        <f t="shared" si="458"/>
        <v>0.74871570070003735</v>
      </c>
      <c r="BK622" s="340">
        <f t="shared" si="458"/>
        <v>4.3000480737380364E-3</v>
      </c>
    </row>
    <row r="623" spans="43:63" x14ac:dyDescent="0.2">
      <c r="AQ623" s="345" t="str">
        <f t="shared" si="455"/>
        <v>BMS</v>
      </c>
      <c r="AR623" s="340">
        <f t="shared" ref="AR623:BK623" si="459">SUMPRODUCT($AO$357:$AO$361,AR$357:AR$361)/$AQ$618</f>
        <v>8.3140763277073475</v>
      </c>
      <c r="AS623" s="340">
        <f t="shared" si="459"/>
        <v>139.27315693676186</v>
      </c>
      <c r="AT623" s="340">
        <f t="shared" si="459"/>
        <v>2.1917704735007003E-2</v>
      </c>
      <c r="AU623" s="340">
        <f t="shared" si="459"/>
        <v>2.2451886064259869</v>
      </c>
      <c r="AV623" s="340">
        <f t="shared" si="459"/>
        <v>7.9674459904388408</v>
      </c>
      <c r="AW623" s="340">
        <f t="shared" si="459"/>
        <v>1.5168212521154372E-2</v>
      </c>
      <c r="AX623" s="340">
        <f t="shared" si="459"/>
        <v>8.4583789016105335</v>
      </c>
      <c r="AY623" s="340">
        <f t="shared" si="459"/>
        <v>0.97010803696441605</v>
      </c>
      <c r="AZ623" s="340">
        <f t="shared" si="459"/>
        <v>123.22866503505566</v>
      </c>
      <c r="BA623" s="340">
        <f t="shared" si="459"/>
        <v>1.0738206915284358</v>
      </c>
      <c r="BB623" s="340">
        <f t="shared" si="459"/>
        <v>0.14053705545964032</v>
      </c>
      <c r="BC623" s="340">
        <f t="shared" si="459"/>
        <v>10.463953811289793</v>
      </c>
      <c r="BD623" s="340">
        <f t="shared" si="459"/>
        <v>5.0991288236609008E-4</v>
      </c>
      <c r="BE623" s="340">
        <f t="shared" si="459"/>
        <v>0.4102155171494179</v>
      </c>
      <c r="BF623" s="340">
        <f t="shared" si="459"/>
        <v>2.8110689274913496E-2</v>
      </c>
      <c r="BG623" s="340">
        <f t="shared" si="459"/>
        <v>2.8553475029397538E-2</v>
      </c>
      <c r="BH623" s="340">
        <f t="shared" si="459"/>
        <v>5.1294098436380833E-6</v>
      </c>
      <c r="BI623" s="340">
        <f t="shared" si="459"/>
        <v>4.3798431511925223E-2</v>
      </c>
      <c r="BJ623" s="340">
        <f t="shared" si="459"/>
        <v>137.37153969813554</v>
      </c>
      <c r="BK623" s="340">
        <f t="shared" si="459"/>
        <v>9.3819325792801167E-2</v>
      </c>
    </row>
    <row r="624" spans="43:63" x14ac:dyDescent="0.2">
      <c r="AQ624" s="345" t="str">
        <f t="shared" si="455"/>
        <v>Al</v>
      </c>
      <c r="AR624" s="340">
        <f t="shared" ref="AR624:BK624" si="460">(SUMPRODUCT($AO$160:$AO$169,AR$160:AR$169)+SUMPRODUCT($AO$317:$AO$318,AR$317:AR$318)+SUMPRODUCT($AO$321:$AO$322,AR$321:AR$322)+SUMPRODUCT($AO$340:$AO$343,AR$340:AR$343)+SUMPRODUCT($AO$348:$AO$351,AR$348:AR$351))/$AQ$618</f>
        <v>16.802576066563613</v>
      </c>
      <c r="AS624" s="340">
        <f t="shared" si="460"/>
        <v>193.101719652984</v>
      </c>
      <c r="AT624" s="340">
        <f t="shared" si="460"/>
        <v>3.8712693928735373E-2</v>
      </c>
      <c r="AU624" s="340">
        <f t="shared" si="460"/>
        <v>3.6882739391175563</v>
      </c>
      <c r="AV624" s="340">
        <f t="shared" si="460"/>
        <v>3.6640091649734159</v>
      </c>
      <c r="AW624" s="340">
        <f t="shared" si="460"/>
        <v>6.0482118330410853E-3</v>
      </c>
      <c r="AX624" s="340">
        <f t="shared" si="460"/>
        <v>17.154033638853345</v>
      </c>
      <c r="AY624" s="340">
        <f t="shared" si="460"/>
        <v>3.2788804234797309</v>
      </c>
      <c r="AZ624" s="340">
        <f t="shared" si="460"/>
        <v>19.361252052571881</v>
      </c>
      <c r="BA624" s="340">
        <f t="shared" si="460"/>
        <v>0.35444317417212773</v>
      </c>
      <c r="BB624" s="340">
        <f t="shared" si="460"/>
        <v>6.2674101070590169E-2</v>
      </c>
      <c r="BC624" s="340">
        <f t="shared" si="460"/>
        <v>4.4746598686761789</v>
      </c>
      <c r="BD624" s="340">
        <f t="shared" si="460"/>
        <v>4.1556049075556242E-4</v>
      </c>
      <c r="BE624" s="340">
        <f t="shared" si="460"/>
        <v>0.20220976373891003</v>
      </c>
      <c r="BF624" s="340">
        <f t="shared" si="460"/>
        <v>4.3482573141319251E-2</v>
      </c>
      <c r="BG624" s="340">
        <f t="shared" si="460"/>
        <v>4.3837539231294187E-2</v>
      </c>
      <c r="BH624" s="340">
        <f t="shared" si="460"/>
        <v>4.0708059484785567E-6</v>
      </c>
      <c r="BI624" s="340">
        <f t="shared" si="460"/>
        <v>7.6685842594678255E-2</v>
      </c>
      <c r="BJ624" s="340">
        <f t="shared" si="460"/>
        <v>34.340757303204484</v>
      </c>
      <c r="BK624" s="340">
        <f t="shared" si="460"/>
        <v>9.7991509062526419E-2</v>
      </c>
    </row>
    <row r="625" spans="43:63" x14ac:dyDescent="0.2">
      <c r="AQ625" s="345" t="str">
        <f t="shared" si="455"/>
        <v>Cu</v>
      </c>
      <c r="AR625" s="340">
        <f t="shared" ref="AR625:BK625" si="461">(SUMPRODUCT($AO$216:$AO$225,AR$216:AR$225)+SUMPRODUCT($AO$319:$AO$320,AR$319:AR$320)+SUMPRODUCT($AO$344:$AO$347,AR$344:AR$347)+SUMPRODUCT($AO$355:$AO$356,AR$355:AR$356)+SUMPRODUCT($AO$364:$AO$365,AR$364:AR$365))/$AQ$618</f>
        <v>5.8527732899172769</v>
      </c>
      <c r="AS625" s="340">
        <f t="shared" si="461"/>
        <v>97.828107603808931</v>
      </c>
      <c r="AT625" s="340">
        <f t="shared" si="461"/>
        <v>4.7321244479203259E-2</v>
      </c>
      <c r="AU625" s="340">
        <f t="shared" si="461"/>
        <v>1.4631459926024903</v>
      </c>
      <c r="AV625" s="340">
        <f t="shared" si="461"/>
        <v>33.207169854788958</v>
      </c>
      <c r="AW625" s="340">
        <f t="shared" si="461"/>
        <v>3.9506637362369028E-2</v>
      </c>
      <c r="AX625" s="340">
        <f t="shared" si="461"/>
        <v>5.9678802120375538</v>
      </c>
      <c r="AY625" s="340">
        <f t="shared" si="461"/>
        <v>3.2851028559910018</v>
      </c>
      <c r="AZ625" s="340">
        <f t="shared" si="461"/>
        <v>427.95220073951822</v>
      </c>
      <c r="BA625" s="340">
        <f t="shared" si="461"/>
        <v>0.58268437573218768</v>
      </c>
      <c r="BB625" s="340">
        <f t="shared" si="461"/>
        <v>-0.61549452986878184</v>
      </c>
      <c r="BC625" s="340">
        <f t="shared" si="461"/>
        <v>41.596102553993468</v>
      </c>
      <c r="BD625" s="340">
        <f t="shared" si="461"/>
        <v>6.5601428317855039E-4</v>
      </c>
      <c r="BE625" s="340">
        <f t="shared" si="461"/>
        <v>1.4810126266013237</v>
      </c>
      <c r="BF625" s="340">
        <f t="shared" si="461"/>
        <v>5.6970268541638329E-2</v>
      </c>
      <c r="BG625" s="340">
        <f t="shared" si="461"/>
        <v>5.8036402143466732E-2</v>
      </c>
      <c r="BH625" s="340">
        <f t="shared" si="461"/>
        <v>7.4770251519052851E-6</v>
      </c>
      <c r="BI625" s="340">
        <f t="shared" si="461"/>
        <v>0.12532789183486792</v>
      </c>
      <c r="BJ625" s="340">
        <f t="shared" si="461"/>
        <v>982.90376925020576</v>
      </c>
      <c r="BK625" s="340">
        <f t="shared" si="461"/>
        <v>0.18476910481798761</v>
      </c>
    </row>
    <row r="626" spans="43:63" x14ac:dyDescent="0.2">
      <c r="AQ626" s="345" t="str">
        <f t="shared" si="455"/>
        <v>Steel</v>
      </c>
      <c r="AR626" s="340">
        <f t="shared" ref="AR626:BK626" si="462">SUMPRODUCT($AO$353:$AO$354,AR$353:AR$354)/$AQ$618</f>
        <v>7.2986948394456935E-2</v>
      </c>
      <c r="AS626" s="340">
        <f t="shared" si="462"/>
        <v>0.93454419978492975</v>
      </c>
      <c r="AT626" s="340">
        <f t="shared" si="462"/>
        <v>1.2968791448257825E-4</v>
      </c>
      <c r="AU626" s="340">
        <f t="shared" si="462"/>
        <v>1.7915123256132398E-2</v>
      </c>
      <c r="AV626" s="340">
        <f t="shared" si="462"/>
        <v>5.5910675512631956E-3</v>
      </c>
      <c r="AW626" s="340">
        <f t="shared" si="462"/>
        <v>3.1982103454112132E-5</v>
      </c>
      <c r="AX626" s="340">
        <f t="shared" si="462"/>
        <v>7.4270072600152115E-2</v>
      </c>
      <c r="AY626" s="340">
        <f t="shared" si="462"/>
        <v>6.0866070494389912E-2</v>
      </c>
      <c r="AZ626" s="340">
        <f t="shared" si="462"/>
        <v>6.3543408458377595E-2</v>
      </c>
      <c r="BA626" s="340">
        <f t="shared" si="462"/>
        <v>2.7969624193725094E-3</v>
      </c>
      <c r="BB626" s="340">
        <f t="shared" si="462"/>
        <v>7.7900849407966149E-4</v>
      </c>
      <c r="BC626" s="340">
        <f t="shared" si="462"/>
        <v>7.7160479528963532E-3</v>
      </c>
      <c r="BD626" s="340">
        <f t="shared" si="462"/>
        <v>2.7695931001441206E-6</v>
      </c>
      <c r="BE626" s="340">
        <f t="shared" si="462"/>
        <v>2.6486262752289948E-3</v>
      </c>
      <c r="BF626" s="340">
        <f t="shared" si="462"/>
        <v>1.8701986211383165E-4</v>
      </c>
      <c r="BG626" s="340">
        <f t="shared" si="462"/>
        <v>2.0127137634745189E-4</v>
      </c>
      <c r="BH626" s="340">
        <f t="shared" si="462"/>
        <v>1.695487254024858E-8</v>
      </c>
      <c r="BI626" s="340">
        <f t="shared" si="462"/>
        <v>1.9649399787123411E-4</v>
      </c>
      <c r="BJ626" s="340">
        <f t="shared" si="462"/>
        <v>0.23829063141308016</v>
      </c>
      <c r="BK626" s="340">
        <f t="shared" si="462"/>
        <v>9.0707605095399248E-4</v>
      </c>
    </row>
    <row r="627" spans="43:63" x14ac:dyDescent="0.2">
      <c r="AQ627" s="345" t="str">
        <f t="shared" si="455"/>
        <v>Others (Additives, Plastics, binders, solvents, and coolants)</v>
      </c>
      <c r="AR627" s="340">
        <f t="shared" ref="AR627:BK627" si="463">(SUMPRODUCT($AO$71:$AO$100,AR$71:AR$100)+SUMPRODUCT($AO$145:$AO$159,AR$145:AR$159)+SUMPRODUCT($AO$202:$AO$215,AR$202:AR$215)+SUMPRODUCT($AO$323:$AO$325,AR$323:AR$325)+$AO$352*AR$352+SUMPRODUCT($AO$362:$AO$363,AR$362:AR$363))/$AQ$618</f>
        <v>1.6474161704207677</v>
      </c>
      <c r="AS627" s="340">
        <f t="shared" si="463"/>
        <v>34.179970142178348</v>
      </c>
      <c r="AT627" s="340">
        <f t="shared" si="463"/>
        <v>2.2806499130182192E-3</v>
      </c>
      <c r="AU627" s="340">
        <f t="shared" si="463"/>
        <v>0.64919548270224547</v>
      </c>
      <c r="AV627" s="340">
        <f t="shared" si="463"/>
        <v>6.1873287570521684E-2</v>
      </c>
      <c r="AW627" s="340">
        <f t="shared" si="463"/>
        <v>3.3100853700295522E-4</v>
      </c>
      <c r="AX627" s="340">
        <f t="shared" si="463"/>
        <v>1.7351372683083237</v>
      </c>
      <c r="AY627" s="340">
        <f t="shared" si="463"/>
        <v>6.1265261087452776E-2</v>
      </c>
      <c r="AZ627" s="340">
        <f t="shared" si="463"/>
        <v>1.2982282373824463</v>
      </c>
      <c r="BA627" s="340">
        <f t="shared" si="463"/>
        <v>0.13715555860714371</v>
      </c>
      <c r="BB627" s="340">
        <f t="shared" si="463"/>
        <v>1.5496146792639115E-2</v>
      </c>
      <c r="BC627" s="340">
        <f t="shared" si="463"/>
        <v>8.1714296413427576E-2</v>
      </c>
      <c r="BD627" s="340">
        <f t="shared" si="463"/>
        <v>3.2952741327854347E-5</v>
      </c>
      <c r="BE627" s="340">
        <f t="shared" si="463"/>
        <v>4.4541271243073825E-3</v>
      </c>
      <c r="BF627" s="340">
        <f t="shared" si="463"/>
        <v>2.7073029854833516E-3</v>
      </c>
      <c r="BG627" s="340">
        <f t="shared" si="463"/>
        <v>2.8006785538154315E-3</v>
      </c>
      <c r="BH627" s="340">
        <f t="shared" si="463"/>
        <v>9.4342825563677877E-7</v>
      </c>
      <c r="BI627" s="340">
        <f t="shared" si="463"/>
        <v>5.1793746460221338E-3</v>
      </c>
      <c r="BJ627" s="340">
        <f t="shared" si="463"/>
        <v>5.6641143742444733</v>
      </c>
      <c r="BK627" s="340">
        <f t="shared" si="463"/>
        <v>2.3064145757014237E-2</v>
      </c>
    </row>
    <row r="628" spans="43:63" x14ac:dyDescent="0.2">
      <c r="AQ628" s="345" t="str">
        <f t="shared" si="455"/>
        <v>Assembly</v>
      </c>
      <c r="AR628" s="340">
        <f t="shared" ref="AR628:BK628" si="464">(SUMPRODUCT($AO$170:$AO$179,AR$170:AR$179)+SUMPRODUCT($AO$226:$AO$235,AR$226:AR$235)+SUMPRODUCT($AO$326:$AO$339,AR$326:AR$339)+SUMPRODUCT($AO$366:$AO$373,AR$366:AR$373))/$AQ$618</f>
        <v>1.1627780329114967</v>
      </c>
      <c r="AS628" s="340">
        <f t="shared" si="464"/>
        <v>24.520842268043243</v>
      </c>
      <c r="AT628" s="340">
        <f t="shared" si="464"/>
        <v>1.601391480412324E-3</v>
      </c>
      <c r="AU628" s="340">
        <f t="shared" si="464"/>
        <v>0.36043925079216788</v>
      </c>
      <c r="AV628" s="340">
        <f t="shared" si="464"/>
        <v>3.0807888039322339E-2</v>
      </c>
      <c r="AW628" s="340">
        <f t="shared" si="464"/>
        <v>4.359134088372579E-4</v>
      </c>
      <c r="AX628" s="340">
        <f t="shared" si="464"/>
        <v>1.1820403363704097</v>
      </c>
      <c r="AY628" s="340">
        <f t="shared" si="464"/>
        <v>4.2913201214612264E-2</v>
      </c>
      <c r="AZ628" s="340">
        <f t="shared" si="464"/>
        <v>0.6576064446806924</v>
      </c>
      <c r="BA628" s="340">
        <f t="shared" si="464"/>
        <v>0.15150599485277863</v>
      </c>
      <c r="BB628" s="340">
        <f t="shared" si="464"/>
        <v>9.1667239847173319E-3</v>
      </c>
      <c r="BC628" s="340">
        <f t="shared" si="464"/>
        <v>3.9847548940923169E-2</v>
      </c>
      <c r="BD628" s="340">
        <f t="shared" si="464"/>
        <v>3.2096005049924758E-5</v>
      </c>
      <c r="BE628" s="340">
        <f t="shared" si="464"/>
        <v>1.1466224293812187E-3</v>
      </c>
      <c r="BF628" s="340">
        <f t="shared" si="464"/>
        <v>1.2705280193527524E-3</v>
      </c>
      <c r="BG628" s="340">
        <f t="shared" si="464"/>
        <v>1.3095866770605879E-3</v>
      </c>
      <c r="BH628" s="340">
        <f t="shared" si="464"/>
        <v>3.97508414460911E-7</v>
      </c>
      <c r="BI628" s="340">
        <f t="shared" si="464"/>
        <v>1.9476679302487924E-3</v>
      </c>
      <c r="BJ628" s="340">
        <f t="shared" si="464"/>
        <v>0.85779322243848044</v>
      </c>
      <c r="BK628" s="340">
        <f t="shared" si="464"/>
        <v>6.8798189036144266E-3</v>
      </c>
    </row>
    <row r="629" spans="43:63" x14ac:dyDescent="0.2">
      <c r="AQ629" s="345" t="str">
        <f t="shared" si="455"/>
        <v>Transport</v>
      </c>
      <c r="AR629" s="340">
        <f t="shared" ref="AR629:BK629" si="465">SUMPRODUCT($AO$374:$AO$376,AR$374:AR$376)/$AQ$618</f>
        <v>9.3571417399586601</v>
      </c>
      <c r="AS629" s="340">
        <f t="shared" si="465"/>
        <v>133.05435933279816</v>
      </c>
      <c r="AT629" s="340">
        <f t="shared" si="465"/>
        <v>5.4542338320948194E-2</v>
      </c>
      <c r="AU629" s="340">
        <f t="shared" si="465"/>
        <v>2.8573713054159056</v>
      </c>
      <c r="AV629" s="340">
        <f t="shared" si="465"/>
        <v>9.0531751574988967E-2</v>
      </c>
      <c r="AW629" s="340">
        <f t="shared" si="465"/>
        <v>3.3407190486398595E-4</v>
      </c>
      <c r="AX629" s="340">
        <f t="shared" si="465"/>
        <v>9.3976417977592082</v>
      </c>
      <c r="AY629" s="340">
        <f t="shared" si="465"/>
        <v>0.38267670610683158</v>
      </c>
      <c r="AZ629" s="340">
        <f t="shared" si="465"/>
        <v>2.1313364050813366</v>
      </c>
      <c r="BA629" s="340">
        <f t="shared" si="465"/>
        <v>0.10862511091157191</v>
      </c>
      <c r="BB629" s="340">
        <f t="shared" si="465"/>
        <v>0.12412591533477854</v>
      </c>
      <c r="BC629" s="340">
        <f t="shared" si="465"/>
        <v>0.14857395648436891</v>
      </c>
      <c r="BD629" s="340">
        <f t="shared" si="465"/>
        <v>5.3070790226239484E-5</v>
      </c>
      <c r="BE629" s="340">
        <f t="shared" si="465"/>
        <v>1.749591932380562E-2</v>
      </c>
      <c r="BF629" s="340">
        <f t="shared" si="465"/>
        <v>0.17547153394993015</v>
      </c>
      <c r="BG629" s="340">
        <f t="shared" si="465"/>
        <v>0.17682067535513946</v>
      </c>
      <c r="BH629" s="340">
        <f t="shared" si="465"/>
        <v>6.2688284185275274E-6</v>
      </c>
      <c r="BI629" s="340">
        <f t="shared" si="465"/>
        <v>0.16806608232629255</v>
      </c>
      <c r="BJ629" s="340">
        <f t="shared" si="465"/>
        <v>50.010653265397956</v>
      </c>
      <c r="BK629" s="340">
        <f t="shared" si="465"/>
        <v>8.4490615060989014E-3</v>
      </c>
    </row>
    <row r="631" spans="43:63" x14ac:dyDescent="0.2">
      <c r="AR631" s="9" t="s">
        <v>62</v>
      </c>
    </row>
    <row r="632" spans="43:63" x14ac:dyDescent="0.2">
      <c r="AQ632" s="8">
        <v>63.76</v>
      </c>
      <c r="AR632" s="7" t="str">
        <f>AR618</f>
        <v>Carbon footprint</v>
      </c>
      <c r="AS632" s="7" t="str">
        <f t="shared" ref="AS632:BK632" si="466">AS618</f>
        <v>CED</v>
      </c>
      <c r="AT632" s="7" t="str">
        <f t="shared" si="466"/>
        <v>Fine particulate matter formation</v>
      </c>
      <c r="AU632" s="7" t="str">
        <f t="shared" si="466"/>
        <v>Fossil resource scarcity</v>
      </c>
      <c r="AV632" s="7" t="str">
        <f t="shared" si="466"/>
        <v>Freshwater ecotoxicity</v>
      </c>
      <c r="AW632" s="7" t="str">
        <f t="shared" si="466"/>
        <v>Freshwater eutrophication</v>
      </c>
      <c r="AX632" s="7" t="str">
        <f t="shared" si="466"/>
        <v>Global warming</v>
      </c>
      <c r="AY632" s="7" t="str">
        <f t="shared" si="466"/>
        <v>Human carcinogenic toxicity</v>
      </c>
      <c r="AZ632" s="7" t="str">
        <f t="shared" si="466"/>
        <v>Human non-carcinogenic toxicity</v>
      </c>
      <c r="BA632" s="7" t="str">
        <f t="shared" si="466"/>
        <v>Ionizing radiation</v>
      </c>
      <c r="BB632" s="7" t="str">
        <f t="shared" si="466"/>
        <v>Land use</v>
      </c>
      <c r="BC632" s="7" t="str">
        <f t="shared" si="466"/>
        <v>Marine ecotoxicity</v>
      </c>
      <c r="BD632" s="7" t="str">
        <f t="shared" si="466"/>
        <v>Marine eutrophication</v>
      </c>
      <c r="BE632" s="7" t="str">
        <f t="shared" si="466"/>
        <v>Mineral resource scarcity</v>
      </c>
      <c r="BF632" s="7" t="str">
        <f t="shared" si="466"/>
        <v>Ozone formation, Human health</v>
      </c>
      <c r="BG632" s="7" t="str">
        <f t="shared" si="466"/>
        <v>Ozone formation, Terrestrial ecosystems</v>
      </c>
      <c r="BH632" s="7" t="str">
        <f t="shared" si="466"/>
        <v>Stratospheric ozone depletion</v>
      </c>
      <c r="BI632" s="7" t="str">
        <f t="shared" si="466"/>
        <v>Terrestrial acidification</v>
      </c>
      <c r="BJ632" s="7" t="str">
        <f t="shared" si="466"/>
        <v>Terrestrial ecotoxicity</v>
      </c>
      <c r="BK632" s="7" t="str">
        <f t="shared" si="466"/>
        <v>Water consumption</v>
      </c>
    </row>
    <row r="633" spans="43:63" x14ac:dyDescent="0.2">
      <c r="AQ633" s="345" t="str">
        <f>AQ619</f>
        <v>Cathode active material</v>
      </c>
      <c r="AR633" s="340">
        <f t="shared" ref="AR633:BK633" si="467">(SUMPRODUCT($AP$101:$AP$144,AR$101:AR$144)+SUMPRODUCT($AP$11:$AP$70,AR$11:AR$70))/$AQ$632</f>
        <v>0.20729094782698637</v>
      </c>
      <c r="AS633" s="340">
        <f t="shared" si="467"/>
        <v>3.3500848600207482</v>
      </c>
      <c r="AT633" s="340">
        <f t="shared" si="467"/>
        <v>4.6453646667531231E-4</v>
      </c>
      <c r="AU633" s="340">
        <f t="shared" si="467"/>
        <v>5.5255018098785129E-2</v>
      </c>
      <c r="AV633" s="340">
        <f t="shared" si="467"/>
        <v>5.1668205745147933E-3</v>
      </c>
      <c r="AW633" s="340">
        <f t="shared" si="467"/>
        <v>8.6191360705716207E-5</v>
      </c>
      <c r="AX633" s="340">
        <f t="shared" si="467"/>
        <v>0.21059482382514272</v>
      </c>
      <c r="AY633" s="340">
        <f t="shared" si="467"/>
        <v>8.1170325124910632E-3</v>
      </c>
      <c r="AZ633" s="340">
        <f t="shared" si="467"/>
        <v>0.14858539327597378</v>
      </c>
      <c r="BA633" s="340">
        <f t="shared" si="467"/>
        <v>2.3711853111314372E-2</v>
      </c>
      <c r="BB633" s="340">
        <f t="shared" si="467"/>
        <v>1.0347055058942635E-3</v>
      </c>
      <c r="BC633" s="340">
        <f t="shared" si="467"/>
        <v>6.8386203124234631E-3</v>
      </c>
      <c r="BD633" s="340">
        <f t="shared" si="467"/>
        <v>6.3541636562771123E-6</v>
      </c>
      <c r="BE633" s="340">
        <f t="shared" si="467"/>
        <v>1.396898071009608E-4</v>
      </c>
      <c r="BF633" s="340">
        <f t="shared" si="467"/>
        <v>4.4342767315443766E-4</v>
      </c>
      <c r="BG633" s="340">
        <f t="shared" si="467"/>
        <v>4.4753293093110092E-4</v>
      </c>
      <c r="BH633" s="340">
        <f t="shared" si="467"/>
        <v>8.0620133976340556E-8</v>
      </c>
      <c r="BI633" s="340">
        <f t="shared" si="467"/>
        <v>6.730656140274099E-4</v>
      </c>
      <c r="BJ633" s="340">
        <f t="shared" si="467"/>
        <v>0.21150819457788861</v>
      </c>
      <c r="BK633" s="340">
        <f t="shared" si="467"/>
        <v>6.1423867108603659E-3</v>
      </c>
    </row>
    <row r="634" spans="43:63" x14ac:dyDescent="0.2">
      <c r="AQ634" s="345" t="str">
        <f t="shared" ref="AQ634:AQ643" si="468">AQ620</f>
        <v>Anode active material</v>
      </c>
      <c r="AR634" s="340">
        <f t="shared" ref="AR634:BK634" si="469">SUMPRODUCT($AP$180:$AP$201,AR$180:AR$201)/$AQ$632</f>
        <v>19.374636666970382</v>
      </c>
      <c r="AS634" s="340">
        <f t="shared" si="469"/>
        <v>283.36021655275397</v>
      </c>
      <c r="AT634" s="340">
        <f t="shared" si="469"/>
        <v>5.1579403970610706E-2</v>
      </c>
      <c r="AU634" s="340">
        <f t="shared" si="469"/>
        <v>4.9837593403800948</v>
      </c>
      <c r="AV634" s="340">
        <f t="shared" si="469"/>
        <v>0.89264954658128903</v>
      </c>
      <c r="AW634" s="340">
        <f t="shared" si="469"/>
        <v>7.3778463180053464E-3</v>
      </c>
      <c r="AX634" s="340">
        <f t="shared" si="469"/>
        <v>19.713401384176368</v>
      </c>
      <c r="AY634" s="340">
        <f t="shared" si="469"/>
        <v>1.3687054375543879</v>
      </c>
      <c r="AZ634" s="340">
        <f t="shared" si="469"/>
        <v>21.887243040535143</v>
      </c>
      <c r="BA634" s="340">
        <f t="shared" si="469"/>
        <v>1.4239991652217701</v>
      </c>
      <c r="BB634" s="340">
        <f t="shared" si="469"/>
        <v>0.34665007695155187</v>
      </c>
      <c r="BC634" s="340">
        <f t="shared" si="469"/>
        <v>1.1664542123085939</v>
      </c>
      <c r="BD634" s="340">
        <f t="shared" si="469"/>
        <v>3.2888954766821499E-3</v>
      </c>
      <c r="BE634" s="340">
        <f t="shared" si="469"/>
        <v>2.6746091952290314</v>
      </c>
      <c r="BF634" s="340">
        <f t="shared" si="469"/>
        <v>4.8271169030376357E-2</v>
      </c>
      <c r="BG634" s="340">
        <f t="shared" si="469"/>
        <v>4.8891178411878955E-2</v>
      </c>
      <c r="BH634" s="340">
        <f t="shared" si="469"/>
        <v>6.4061139128083397E-6</v>
      </c>
      <c r="BI634" s="340">
        <f t="shared" si="469"/>
        <v>6.8673022736300632E-2</v>
      </c>
      <c r="BJ634" s="340">
        <f t="shared" si="469"/>
        <v>65.812986504480335</v>
      </c>
      <c r="BK634" s="340">
        <f t="shared" si="469"/>
        <v>0.2146189265801558</v>
      </c>
    </row>
    <row r="635" spans="43:63" x14ac:dyDescent="0.2">
      <c r="AQ635" s="345" t="str">
        <f t="shared" si="468"/>
        <v>Electrolyte</v>
      </c>
      <c r="AR635" s="340">
        <f t="shared" ref="AR635:BK635" si="470">SUMPRODUCT($AP$236:$AP$313,AR$236:AR$313)/$AQ$632</f>
        <v>3.4455510817675981</v>
      </c>
      <c r="AS635" s="340">
        <f t="shared" si="470"/>
        <v>84.79496995281724</v>
      </c>
      <c r="AT635" s="340">
        <f t="shared" si="470"/>
        <v>5.5474440271198024E-3</v>
      </c>
      <c r="AU635" s="340">
        <f t="shared" si="470"/>
        <v>1.5901289394504712</v>
      </c>
      <c r="AV635" s="340">
        <f t="shared" si="470"/>
        <v>0.16802131310161264</v>
      </c>
      <c r="AW635" s="340">
        <f t="shared" si="470"/>
        <v>1.0480867407573749E-3</v>
      </c>
      <c r="AX635" s="340">
        <f t="shared" si="470"/>
        <v>3.5314753787230062</v>
      </c>
      <c r="AY635" s="340">
        <f t="shared" si="470"/>
        <v>0.2142920935514134</v>
      </c>
      <c r="AZ635" s="340">
        <f t="shared" si="470"/>
        <v>3.9281186144352302</v>
      </c>
      <c r="BA635" s="340">
        <f t="shared" si="470"/>
        <v>0.33129193051047029</v>
      </c>
      <c r="BB635" s="340">
        <f t="shared" si="470"/>
        <v>3.4291100151752053E-2</v>
      </c>
      <c r="BC635" s="340">
        <f t="shared" si="470"/>
        <v>0.21923040552498985</v>
      </c>
      <c r="BD635" s="340">
        <f t="shared" si="470"/>
        <v>1.5003260914405015E-4</v>
      </c>
      <c r="BE635" s="340">
        <f t="shared" si="470"/>
        <v>7.3851654142131157E-2</v>
      </c>
      <c r="BF635" s="340">
        <f t="shared" si="470"/>
        <v>7.9271319048879602E-3</v>
      </c>
      <c r="BG635" s="340">
        <f t="shared" si="470"/>
        <v>8.2194704874549909E-3</v>
      </c>
      <c r="BH635" s="340">
        <f t="shared" si="470"/>
        <v>1.2060630908092577E-6</v>
      </c>
      <c r="BI635" s="340">
        <f t="shared" si="470"/>
        <v>1.0826146229969922E-2</v>
      </c>
      <c r="BJ635" s="340">
        <f t="shared" si="470"/>
        <v>10.503043151920027</v>
      </c>
      <c r="BK635" s="340">
        <f t="shared" si="470"/>
        <v>5.3138243680412055E-2</v>
      </c>
    </row>
    <row r="636" spans="43:63" x14ac:dyDescent="0.2">
      <c r="AQ636" s="345" t="str">
        <f t="shared" si="468"/>
        <v>Separator</v>
      </c>
      <c r="AR636" s="340">
        <f t="shared" ref="AR636:BK636" si="471">SUMPRODUCT($AP$314:$AP$316,AR$314:AR$316)/$AQ$632</f>
        <v>0.46398500281436639</v>
      </c>
      <c r="AS636" s="340">
        <f t="shared" si="471"/>
        <v>14.591677940620231</v>
      </c>
      <c r="AT636" s="340">
        <f t="shared" si="471"/>
        <v>5.8719571246166615E-4</v>
      </c>
      <c r="AU636" s="340">
        <f t="shared" si="471"/>
        <v>0.28803652681103681</v>
      </c>
      <c r="AV636" s="340">
        <f t="shared" si="471"/>
        <v>1.1602087572597437E-2</v>
      </c>
      <c r="AW636" s="340">
        <f t="shared" si="471"/>
        <v>1.088355828724773E-4</v>
      </c>
      <c r="AX636" s="340">
        <f t="shared" si="471"/>
        <v>0.47645066999725827</v>
      </c>
      <c r="AY636" s="340">
        <f t="shared" si="471"/>
        <v>1.8453437377247247E-2</v>
      </c>
      <c r="AZ636" s="340">
        <f t="shared" si="471"/>
        <v>0.26811538248826439</v>
      </c>
      <c r="BA636" s="340">
        <f t="shared" si="471"/>
        <v>3.1380580803940038E-2</v>
      </c>
      <c r="BB636" s="340">
        <f t="shared" si="471"/>
        <v>9.8677860082234271E-3</v>
      </c>
      <c r="BC636" s="340">
        <f t="shared" si="471"/>
        <v>1.5421817306722306E-2</v>
      </c>
      <c r="BD636" s="340">
        <f t="shared" si="471"/>
        <v>1.0792708107831192E-5</v>
      </c>
      <c r="BE636" s="340">
        <f t="shared" si="471"/>
        <v>1.0397655293453018E-3</v>
      </c>
      <c r="BF636" s="340">
        <f t="shared" si="471"/>
        <v>9.4553009356669528E-4</v>
      </c>
      <c r="BG636" s="340">
        <f t="shared" si="471"/>
        <v>1.0086977132935954E-3</v>
      </c>
      <c r="BH636" s="340">
        <f t="shared" si="471"/>
        <v>1.0915954925189629E-7</v>
      </c>
      <c r="BI636" s="340">
        <f t="shared" si="471"/>
        <v>1.2625278614041048E-3</v>
      </c>
      <c r="BJ636" s="340">
        <f t="shared" si="471"/>
        <v>0.87180526734073505</v>
      </c>
      <c r="BK636" s="340">
        <f t="shared" si="471"/>
        <v>5.0069800285984754E-3</v>
      </c>
    </row>
    <row r="637" spans="43:63" x14ac:dyDescent="0.2">
      <c r="AQ637" s="345" t="str">
        <f t="shared" si="468"/>
        <v>BMS</v>
      </c>
      <c r="AR637" s="340">
        <f t="shared" ref="AR637:BK637" si="472">SUMPRODUCT($AP$357:$AP$361,AR$357:AR$361)/$AQ$632</f>
        <v>8.7887193301046942</v>
      </c>
      <c r="AS637" s="340">
        <f t="shared" si="472"/>
        <v>147.2241339011567</v>
      </c>
      <c r="AT637" s="340">
        <f t="shared" si="472"/>
        <v>2.3168966423141028E-2</v>
      </c>
      <c r="AU637" s="340">
        <f t="shared" si="472"/>
        <v>2.37336436752057</v>
      </c>
      <c r="AV637" s="340">
        <f t="shared" si="472"/>
        <v>8.4223001843723022</v>
      </c>
      <c r="AW637" s="340">
        <f t="shared" si="472"/>
        <v>1.6034151880894052E-2</v>
      </c>
      <c r="AX637" s="340">
        <f t="shared" si="472"/>
        <v>8.9412600057802702</v>
      </c>
      <c r="AY637" s="340">
        <f t="shared" si="472"/>
        <v>1.0254906162390471</v>
      </c>
      <c r="AZ637" s="340">
        <f t="shared" si="472"/>
        <v>130.26367665248983</v>
      </c>
      <c r="BA637" s="340">
        <f t="shared" si="472"/>
        <v>1.135124131258102</v>
      </c>
      <c r="BB637" s="340">
        <f t="shared" si="472"/>
        <v>0.14856018723305769</v>
      </c>
      <c r="BC637" s="340">
        <f t="shared" si="472"/>
        <v>11.061331350077355</v>
      </c>
      <c r="BD637" s="340">
        <f t="shared" si="472"/>
        <v>5.39023341773439E-4</v>
      </c>
      <c r="BE637" s="340">
        <f t="shared" si="472"/>
        <v>0.4336343452928289</v>
      </c>
      <c r="BF637" s="340">
        <f t="shared" si="472"/>
        <v>2.9715502778061009E-2</v>
      </c>
      <c r="BG637" s="340">
        <f t="shared" si="472"/>
        <v>3.0183566765705681E-2</v>
      </c>
      <c r="BH637" s="340">
        <f t="shared" si="472"/>
        <v>5.4222431534066322E-6</v>
      </c>
      <c r="BI637" s="340">
        <f t="shared" si="472"/>
        <v>4.6298843850435388E-2</v>
      </c>
      <c r="BJ637" s="340">
        <f t="shared" si="472"/>
        <v>145.21395507613451</v>
      </c>
      <c r="BK637" s="340">
        <f t="shared" si="472"/>
        <v>9.9175385169930991E-2</v>
      </c>
    </row>
    <row r="638" spans="43:63" x14ac:dyDescent="0.2">
      <c r="AQ638" s="345" t="str">
        <f t="shared" si="468"/>
        <v>Al</v>
      </c>
      <c r="AR638" s="340">
        <f t="shared" ref="AR638:BK638" si="473">(SUMPRODUCT($AP$160:$AP$169,AR$160:AR$169)+SUMPRODUCT($AP$317:$AP$318,AR$317:AR$318)+SUMPRODUCT($AP$321:$AP$322,AR$321:AR$322)+SUMPRODUCT($AP$340:$AP$343,AR$340:AR$343)+SUMPRODUCT($AP$348:$AP$351,AR$348:AR$351))/$AQ$632</f>
        <v>30.745283045380379</v>
      </c>
      <c r="AS638" s="340">
        <f t="shared" si="473"/>
        <v>353.48549838527885</v>
      </c>
      <c r="AT638" s="340">
        <f t="shared" si="473"/>
        <v>6.9495587648841159E-2</v>
      </c>
      <c r="AU638" s="340">
        <f t="shared" si="473"/>
        <v>6.739432009788767</v>
      </c>
      <c r="AV638" s="340">
        <f t="shared" si="473"/>
        <v>6.7496502488625767</v>
      </c>
      <c r="AW638" s="340">
        <f t="shared" si="473"/>
        <v>1.0941136582973124E-2</v>
      </c>
      <c r="AX638" s="340">
        <f t="shared" si="473"/>
        <v>31.394605856626683</v>
      </c>
      <c r="AY638" s="340">
        <f t="shared" si="473"/>
        <v>6.0341381412708506</v>
      </c>
      <c r="AZ638" s="340">
        <f t="shared" si="473"/>
        <v>35.373144776562249</v>
      </c>
      <c r="BA638" s="340">
        <f t="shared" si="473"/>
        <v>0.65342625528256915</v>
      </c>
      <c r="BB638" s="340">
        <f t="shared" si="473"/>
        <v>0.11376173396474734</v>
      </c>
      <c r="BC638" s="340">
        <f t="shared" si="473"/>
        <v>8.2419849217399701</v>
      </c>
      <c r="BD638" s="340">
        <f t="shared" si="473"/>
        <v>7.5325829296132884E-4</v>
      </c>
      <c r="BE638" s="340">
        <f t="shared" si="473"/>
        <v>0.37293225421182929</v>
      </c>
      <c r="BF638" s="340">
        <f t="shared" si="473"/>
        <v>7.9604467018958652E-2</v>
      </c>
      <c r="BG638" s="340">
        <f t="shared" si="473"/>
        <v>8.0253864216131995E-2</v>
      </c>
      <c r="BH638" s="340">
        <f t="shared" si="473"/>
        <v>7.4653283281656481E-6</v>
      </c>
      <c r="BI638" s="340">
        <f t="shared" si="473"/>
        <v>0.14050716801927357</v>
      </c>
      <c r="BJ638" s="340">
        <f t="shared" si="473"/>
        <v>63.152185052609504</v>
      </c>
      <c r="BK638" s="340">
        <f t="shared" si="473"/>
        <v>0.1812878700787291</v>
      </c>
    </row>
    <row r="639" spans="43:63" x14ac:dyDescent="0.2">
      <c r="AQ639" s="345" t="str">
        <f t="shared" si="468"/>
        <v>Cu</v>
      </c>
      <c r="AR639" s="340">
        <f t="shared" ref="AR639:BK639" si="474">(SUMPRODUCT($AP$216:$AP$225,AR$216:AR$225)+SUMPRODUCT($AP$319:$AP$320,AR$319:AR$320)+SUMPRODUCT($AP$344:$AP$347,AR$344:AR$347)+SUMPRODUCT($AP$355:$AP$356,AR$355:AR$356)+SUMPRODUCT($AP$364:$AP$365,AR$364:AR$365))/$AQ$632</f>
        <v>5.8591545101639966</v>
      </c>
      <c r="AS639" s="340">
        <f t="shared" si="474"/>
        <v>97.87055458087724</v>
      </c>
      <c r="AT639" s="340">
        <f t="shared" si="474"/>
        <v>4.6589345864664192E-2</v>
      </c>
      <c r="AU639" s="340">
        <f t="shared" si="474"/>
        <v>1.4639609168070382</v>
      </c>
      <c r="AV639" s="340">
        <f t="shared" si="474"/>
        <v>33.217777006374895</v>
      </c>
      <c r="AW639" s="340">
        <f t="shared" si="474"/>
        <v>3.9515316474635888E-2</v>
      </c>
      <c r="AX639" s="340">
        <f t="shared" si="474"/>
        <v>5.9745956649126013</v>
      </c>
      <c r="AY639" s="340">
        <f t="shared" si="474"/>
        <v>3.2823651071365325</v>
      </c>
      <c r="AZ639" s="340">
        <f t="shared" si="474"/>
        <v>427.17732197002329</v>
      </c>
      <c r="BA639" s="340">
        <f t="shared" si="474"/>
        <v>0.58379584173817312</v>
      </c>
      <c r="BB639" s="340">
        <f t="shared" si="474"/>
        <v>-0.61599545017079793</v>
      </c>
      <c r="BC639" s="340">
        <f t="shared" si="474"/>
        <v>41.596674526291942</v>
      </c>
      <c r="BD639" s="340">
        <f t="shared" si="474"/>
        <v>6.5609545684618673E-4</v>
      </c>
      <c r="BE639" s="340">
        <f t="shared" si="474"/>
        <v>1.4817463533733231</v>
      </c>
      <c r="BF639" s="340">
        <f t="shared" si="474"/>
        <v>5.7011209238468502E-2</v>
      </c>
      <c r="BG639" s="340">
        <f t="shared" si="474"/>
        <v>5.8077731441915373E-2</v>
      </c>
      <c r="BH639" s="340">
        <f t="shared" si="474"/>
        <v>7.4781585716127009E-6</v>
      </c>
      <c r="BI639" s="340">
        <f t="shared" si="474"/>
        <v>0.12283008850577776</v>
      </c>
      <c r="BJ639" s="340">
        <f t="shared" si="474"/>
        <v>953.71110175796593</v>
      </c>
      <c r="BK639" s="340">
        <f t="shared" si="474"/>
        <v>0.18476734442140449</v>
      </c>
    </row>
    <row r="640" spans="43:63" x14ac:dyDescent="0.2">
      <c r="AQ640" s="345" t="str">
        <f t="shared" si="468"/>
        <v>Steel</v>
      </c>
      <c r="AR640" s="340">
        <f t="shared" ref="AR640:BK640" si="475">SUMPRODUCT($AP$353:$AP$354,AR$353:AR$354)/$AQ$632</f>
        <v>7.5940296935222806E-2</v>
      </c>
      <c r="AS640" s="340">
        <f t="shared" si="475"/>
        <v>0.97235965596484086</v>
      </c>
      <c r="AT640" s="340">
        <f t="shared" si="475"/>
        <v>1.3493561453604668E-4</v>
      </c>
      <c r="AU640" s="340">
        <f t="shared" si="475"/>
        <v>1.8640041947624884E-2</v>
      </c>
      <c r="AV640" s="340">
        <f t="shared" si="475"/>
        <v>5.8173048657020141E-3</v>
      </c>
      <c r="AW640" s="340">
        <f t="shared" si="475"/>
        <v>3.3276229330650334E-5</v>
      </c>
      <c r="AX640" s="340">
        <f t="shared" si="475"/>
        <v>7.7275341560717317E-2</v>
      </c>
      <c r="AY640" s="340">
        <f t="shared" si="475"/>
        <v>6.3328959057770515E-2</v>
      </c>
      <c r="AZ640" s="340">
        <f t="shared" si="475"/>
        <v>6.61146329961073E-2</v>
      </c>
      <c r="BA640" s="340">
        <f t="shared" si="475"/>
        <v>2.9101388853234834E-3</v>
      </c>
      <c r="BB640" s="340">
        <f t="shared" si="475"/>
        <v>8.1053034353143426E-4</v>
      </c>
      <c r="BC640" s="340">
        <f t="shared" si="475"/>
        <v>8.0282706100076977E-3</v>
      </c>
      <c r="BD640" s="340">
        <f t="shared" si="475"/>
        <v>2.8816620922140376E-6</v>
      </c>
      <c r="BE640" s="340">
        <f t="shared" si="475"/>
        <v>2.7558004579706281E-3</v>
      </c>
      <c r="BF640" s="340">
        <f t="shared" si="475"/>
        <v>1.9458744575745834E-4</v>
      </c>
      <c r="BG640" s="340">
        <f t="shared" si="475"/>
        <v>2.0941563417312676E-4</v>
      </c>
      <c r="BH640" s="340">
        <f t="shared" si="475"/>
        <v>1.7640935585452118E-8</v>
      </c>
      <c r="BI640" s="340">
        <f t="shared" si="475"/>
        <v>2.0444494354916485E-4</v>
      </c>
      <c r="BJ640" s="340">
        <f t="shared" si="475"/>
        <v>0.2479328387397732</v>
      </c>
      <c r="BK640" s="340">
        <f t="shared" si="475"/>
        <v>9.4378003420549788E-4</v>
      </c>
    </row>
    <row r="641" spans="43:63" x14ac:dyDescent="0.2">
      <c r="AQ641" s="345" t="str">
        <f t="shared" si="468"/>
        <v>Others (Additives, Plastics, binders, solvents, and coolants)</v>
      </c>
      <c r="AR641" s="340">
        <f t="shared" ref="AR641:BK641" si="476">(SUMPRODUCT($AP$71:$AP$100,AR$71:AR$100)+SUMPRODUCT($AP$145:$AP$159,AR$145:AR$159)+SUMPRODUCT($AP$202:$AP$215,AR$202:AR$215)+SUMPRODUCT($AP$323:$AP$325,AR$323:AR$325)+$AP$352*AR$352+SUMPRODUCT($AP$362:$AP$363,AR$362:AR$363))/$AQ$632</f>
        <v>1.5513706755079548</v>
      </c>
      <c r="AS641" s="340">
        <f t="shared" si="476"/>
        <v>39.268382724530341</v>
      </c>
      <c r="AT641" s="340">
        <f t="shared" si="476"/>
        <v>2.5490466728129821E-3</v>
      </c>
      <c r="AU641" s="340">
        <f t="shared" si="476"/>
        <v>0.76724325350016032</v>
      </c>
      <c r="AV641" s="340">
        <f t="shared" si="476"/>
        <v>0.24567074688231294</v>
      </c>
      <c r="AW641" s="340">
        <f t="shared" si="476"/>
        <v>6.2308600709672448E-4</v>
      </c>
      <c r="AX641" s="340">
        <f t="shared" si="476"/>
        <v>1.5881132278611989</v>
      </c>
      <c r="AY641" s="340">
        <f t="shared" si="476"/>
        <v>7.6472765792586286E-2</v>
      </c>
      <c r="AZ641" s="340">
        <f t="shared" si="476"/>
        <v>3.0701622072395374</v>
      </c>
      <c r="BA641" s="340">
        <f t="shared" si="476"/>
        <v>0.11332942452727651</v>
      </c>
      <c r="BB641" s="340">
        <f t="shared" si="476"/>
        <v>8.9257072106726197E-3</v>
      </c>
      <c r="BC641" s="340">
        <f t="shared" si="476"/>
        <v>0.30925020893438332</v>
      </c>
      <c r="BD641" s="340">
        <f t="shared" si="476"/>
        <v>4.2651065184904412E-5</v>
      </c>
      <c r="BE641" s="340">
        <f t="shared" si="476"/>
        <v>3.1094499677371081E-2</v>
      </c>
      <c r="BF641" s="340">
        <f t="shared" si="476"/>
        <v>3.3931261484072633E-3</v>
      </c>
      <c r="BG641" s="340">
        <f t="shared" si="476"/>
        <v>3.5098480220596968E-3</v>
      </c>
      <c r="BH641" s="340">
        <f t="shared" si="476"/>
        <v>1.2177310936919239E-6</v>
      </c>
      <c r="BI641" s="340">
        <f t="shared" si="476"/>
        <v>4.8373762412483217E-3</v>
      </c>
      <c r="BJ641" s="340">
        <f t="shared" si="476"/>
        <v>5.0403317386544826</v>
      </c>
      <c r="BK641" s="340">
        <f t="shared" si="476"/>
        <v>1.4190027839950766E-2</v>
      </c>
    </row>
    <row r="642" spans="43:63" x14ac:dyDescent="0.2">
      <c r="AQ642" s="345" t="str">
        <f t="shared" si="468"/>
        <v>Assembly</v>
      </c>
      <c r="AR642" s="340">
        <f t="shared" ref="AR642:BK642" si="477">(SUMPRODUCT($AP$170:$AP$179,AR$170:AR$179)+SUMPRODUCT($AP$226:$AP$235,AR$226:AR$235)+SUMPRODUCT($AP$326:$AP$339,AR$326:AR$339)+SUMPRODUCT($AP$366:$AP$373,AR$366:AR$373))/$AQ$632</f>
        <v>1.1681218538541602</v>
      </c>
      <c r="AS642" s="340">
        <f t="shared" si="477"/>
        <v>24.588019298626385</v>
      </c>
      <c r="AT642" s="340">
        <f t="shared" si="477"/>
        <v>1.598045068044274E-3</v>
      </c>
      <c r="AU642" s="340">
        <f t="shared" si="477"/>
        <v>0.36251274460394717</v>
      </c>
      <c r="AV642" s="340">
        <f t="shared" si="477"/>
        <v>3.071869172529797E-2</v>
      </c>
      <c r="AW642" s="340">
        <f t="shared" si="477"/>
        <v>4.3453229493228504E-4</v>
      </c>
      <c r="AX642" s="340">
        <f t="shared" si="477"/>
        <v>1.1874243219813501</v>
      </c>
      <c r="AY642" s="340">
        <f t="shared" si="477"/>
        <v>4.2798333869299286E-2</v>
      </c>
      <c r="AZ642" s="340">
        <f t="shared" si="477"/>
        <v>0.65585600136583821</v>
      </c>
      <c r="BA642" s="340">
        <f t="shared" si="477"/>
        <v>0.15096769887328346</v>
      </c>
      <c r="BB642" s="340">
        <f t="shared" si="477"/>
        <v>9.131478865099435E-3</v>
      </c>
      <c r="BC642" s="340">
        <f t="shared" si="477"/>
        <v>3.9731512830080015E-2</v>
      </c>
      <c r="BD642" s="340">
        <f t="shared" si="477"/>
        <v>3.2005657186089215E-5</v>
      </c>
      <c r="BE642" s="340">
        <f t="shared" si="477"/>
        <v>1.1434861824445365E-3</v>
      </c>
      <c r="BF642" s="340">
        <f t="shared" si="477"/>
        <v>1.2713269942690771E-3</v>
      </c>
      <c r="BG642" s="340">
        <f t="shared" si="477"/>
        <v>1.3106546341521148E-3</v>
      </c>
      <c r="BH642" s="340">
        <f t="shared" si="477"/>
        <v>3.9696151192855611E-7</v>
      </c>
      <c r="BI642" s="340">
        <f t="shared" si="477"/>
        <v>1.9461092170892688E-3</v>
      </c>
      <c r="BJ642" s="340">
        <f t="shared" si="477"/>
        <v>0.855065462898835</v>
      </c>
      <c r="BK642" s="340">
        <f t="shared" si="477"/>
        <v>6.8571435180235455E-3</v>
      </c>
    </row>
    <row r="643" spans="43:63" x14ac:dyDescent="0.2">
      <c r="AQ643" s="345" t="str">
        <f t="shared" si="468"/>
        <v>Transport</v>
      </c>
      <c r="AR643" s="340">
        <f t="shared" ref="AR643:BK643" si="478">SUMPRODUCT($AP$374:$AP$376,AR$374:AR$376)/$AQ$632</f>
        <v>11.883577994946384</v>
      </c>
      <c r="AS643" s="340">
        <f t="shared" si="478"/>
        <v>168.44413737537971</v>
      </c>
      <c r="AT643" s="340">
        <f t="shared" si="478"/>
        <v>7.0332865270052447E-2</v>
      </c>
      <c r="AU643" s="340">
        <f t="shared" si="478"/>
        <v>3.6189319873982293</v>
      </c>
      <c r="AV643" s="340">
        <f t="shared" si="478"/>
        <v>0.11246036414833878</v>
      </c>
      <c r="AW643" s="340">
        <f t="shared" si="478"/>
        <v>4.1471722634576846E-4</v>
      </c>
      <c r="AX643" s="340">
        <f t="shared" si="478"/>
        <v>11.934849798050429</v>
      </c>
      <c r="AY643" s="340">
        <f t="shared" si="478"/>
        <v>0.48566470445630999</v>
      </c>
      <c r="AZ643" s="340">
        <f t="shared" si="478"/>
        <v>2.5861672039193309</v>
      </c>
      <c r="BA643" s="340">
        <f t="shared" si="478"/>
        <v>0.13623549742543489</v>
      </c>
      <c r="BB643" s="340">
        <f t="shared" si="478"/>
        <v>0.14463185836388018</v>
      </c>
      <c r="BC643" s="340">
        <f t="shared" si="478"/>
        <v>0.18358156549573737</v>
      </c>
      <c r="BD643" s="340">
        <f t="shared" si="478"/>
        <v>6.4735165520318232E-5</v>
      </c>
      <c r="BE643" s="340">
        <f t="shared" si="478"/>
        <v>2.2172577962944924E-2</v>
      </c>
      <c r="BF643" s="340">
        <f t="shared" si="478"/>
        <v>0.22611435834627439</v>
      </c>
      <c r="BG643" s="340">
        <f t="shared" si="478"/>
        <v>0.227835527722133</v>
      </c>
      <c r="BH643" s="340">
        <f t="shared" si="478"/>
        <v>7.9999575390949718E-6</v>
      </c>
      <c r="BI643" s="340">
        <f t="shared" si="478"/>
        <v>0.21699423636832066</v>
      </c>
      <c r="BJ643" s="340">
        <f t="shared" si="478"/>
        <v>60.1368063803966</v>
      </c>
      <c r="BK643" s="340">
        <f t="shared" si="478"/>
        <v>1.0463140897113024E-2</v>
      </c>
    </row>
  </sheetData>
  <mergeCells count="960">
    <mergeCell ref="Z366:Z373"/>
    <mergeCell ref="B374:D376"/>
    <mergeCell ref="AP380:AP387"/>
    <mergeCell ref="AP390:AP397"/>
    <mergeCell ref="T366:T373"/>
    <mergeCell ref="U366:U373"/>
    <mergeCell ref="V366:V373"/>
    <mergeCell ref="W366:W373"/>
    <mergeCell ref="X366:X373"/>
    <mergeCell ref="Y366:Y373"/>
    <mergeCell ref="N366:N373"/>
    <mergeCell ref="O366:O373"/>
    <mergeCell ref="P366:P373"/>
    <mergeCell ref="Q366:Q373"/>
    <mergeCell ref="R366:R373"/>
    <mergeCell ref="S366:S373"/>
    <mergeCell ref="E366:E373"/>
    <mergeCell ref="F366:F373"/>
    <mergeCell ref="J366:J373"/>
    <mergeCell ref="K366:K373"/>
    <mergeCell ref="L366:L373"/>
    <mergeCell ref="M366:M373"/>
    <mergeCell ref="B348:C373"/>
    <mergeCell ref="D348:D349"/>
    <mergeCell ref="D350:D351"/>
    <mergeCell ref="D355:D356"/>
    <mergeCell ref="D357:D361"/>
    <mergeCell ref="D364:D365"/>
    <mergeCell ref="D366:D373"/>
    <mergeCell ref="Z333:Z339"/>
    <mergeCell ref="B340:C347"/>
    <mergeCell ref="D340:D341"/>
    <mergeCell ref="D342:D343"/>
    <mergeCell ref="D344:D345"/>
    <mergeCell ref="D346:D347"/>
    <mergeCell ref="T333:T339"/>
    <mergeCell ref="U333:U339"/>
    <mergeCell ref="V333:V339"/>
    <mergeCell ref="W333:W339"/>
    <mergeCell ref="X333:X339"/>
    <mergeCell ref="Y333:Y339"/>
    <mergeCell ref="N333:N339"/>
    <mergeCell ref="O333:O339"/>
    <mergeCell ref="P333:P339"/>
    <mergeCell ref="Q333:Q339"/>
    <mergeCell ref="R333:R339"/>
    <mergeCell ref="S333:S339"/>
    <mergeCell ref="W326:W332"/>
    <mergeCell ref="X326:X332"/>
    <mergeCell ref="Y326:Y332"/>
    <mergeCell ref="Z326:Z332"/>
    <mergeCell ref="E333:E339"/>
    <mergeCell ref="F333:F339"/>
    <mergeCell ref="J333:J339"/>
    <mergeCell ref="K333:K339"/>
    <mergeCell ref="L333:L339"/>
    <mergeCell ref="M333:M339"/>
    <mergeCell ref="Q326:Q332"/>
    <mergeCell ref="R326:R332"/>
    <mergeCell ref="S326:S332"/>
    <mergeCell ref="T326:T332"/>
    <mergeCell ref="U326:U332"/>
    <mergeCell ref="V326:V332"/>
    <mergeCell ref="K326:K332"/>
    <mergeCell ref="L326:L332"/>
    <mergeCell ref="M326:M332"/>
    <mergeCell ref="N326:N332"/>
    <mergeCell ref="O326:O332"/>
    <mergeCell ref="P326:P332"/>
    <mergeCell ref="C321:C325"/>
    <mergeCell ref="D321:D322"/>
    <mergeCell ref="C326:D339"/>
    <mergeCell ref="E326:E332"/>
    <mergeCell ref="F326:F332"/>
    <mergeCell ref="J326:J332"/>
    <mergeCell ref="Z308:Z312"/>
    <mergeCell ref="C314:C316"/>
    <mergeCell ref="C317:C318"/>
    <mergeCell ref="D317:D318"/>
    <mergeCell ref="C319:C320"/>
    <mergeCell ref="D319:D320"/>
    <mergeCell ref="T308:T312"/>
    <mergeCell ref="U308:U312"/>
    <mergeCell ref="V308:V312"/>
    <mergeCell ref="W308:W312"/>
    <mergeCell ref="X308:X312"/>
    <mergeCell ref="Y308:Y312"/>
    <mergeCell ref="N308:N312"/>
    <mergeCell ref="O308:O312"/>
    <mergeCell ref="P308:P312"/>
    <mergeCell ref="Q308:Q312"/>
    <mergeCell ref="R308:R312"/>
    <mergeCell ref="S308:S312"/>
    <mergeCell ref="Y298:Y302"/>
    <mergeCell ref="Z298:Z302"/>
    <mergeCell ref="D305:E305"/>
    <mergeCell ref="D306:D313"/>
    <mergeCell ref="E308:E312"/>
    <mergeCell ref="F308:F312"/>
    <mergeCell ref="J308:J312"/>
    <mergeCell ref="K308:K312"/>
    <mergeCell ref="L308:L312"/>
    <mergeCell ref="M308:M312"/>
    <mergeCell ref="S298:S302"/>
    <mergeCell ref="T298:T302"/>
    <mergeCell ref="U298:U302"/>
    <mergeCell ref="V298:V302"/>
    <mergeCell ref="W298:W302"/>
    <mergeCell ref="X298:X302"/>
    <mergeCell ref="M298:M302"/>
    <mergeCell ref="N298:N302"/>
    <mergeCell ref="O298:O302"/>
    <mergeCell ref="P298:P302"/>
    <mergeCell ref="Q298:Q302"/>
    <mergeCell ref="R298:R302"/>
    <mergeCell ref="V292:V295"/>
    <mergeCell ref="W292:W295"/>
    <mergeCell ref="X292:X295"/>
    <mergeCell ref="Y292:Y295"/>
    <mergeCell ref="Z292:Z295"/>
    <mergeCell ref="E298:E302"/>
    <mergeCell ref="F298:F302"/>
    <mergeCell ref="J298:J302"/>
    <mergeCell ref="K298:K302"/>
    <mergeCell ref="L298:L302"/>
    <mergeCell ref="P292:P295"/>
    <mergeCell ref="Q292:Q295"/>
    <mergeCell ref="R292:R295"/>
    <mergeCell ref="S292:S295"/>
    <mergeCell ref="T292:T295"/>
    <mergeCell ref="U292:U295"/>
    <mergeCell ref="Y288:Y291"/>
    <mergeCell ref="Z288:Z291"/>
    <mergeCell ref="E292:E295"/>
    <mergeCell ref="F292:F295"/>
    <mergeCell ref="J292:J295"/>
    <mergeCell ref="K292:K295"/>
    <mergeCell ref="L292:L295"/>
    <mergeCell ref="M292:M295"/>
    <mergeCell ref="N292:N295"/>
    <mergeCell ref="O292:O295"/>
    <mergeCell ref="S288:S291"/>
    <mergeCell ref="T288:T291"/>
    <mergeCell ref="U288:U291"/>
    <mergeCell ref="V288:V291"/>
    <mergeCell ref="W288:W291"/>
    <mergeCell ref="X288:X291"/>
    <mergeCell ref="M288:M291"/>
    <mergeCell ref="N288:N291"/>
    <mergeCell ref="O288:O291"/>
    <mergeCell ref="P288:P291"/>
    <mergeCell ref="Q288:Q291"/>
    <mergeCell ref="R288:R291"/>
    <mergeCell ref="D288:D304"/>
    <mergeCell ref="E288:E291"/>
    <mergeCell ref="F288:F291"/>
    <mergeCell ref="J288:J291"/>
    <mergeCell ref="K288:K291"/>
    <mergeCell ref="L288:L291"/>
    <mergeCell ref="U281:U285"/>
    <mergeCell ref="V281:V285"/>
    <mergeCell ref="W281:W285"/>
    <mergeCell ref="X281:X285"/>
    <mergeCell ref="Y281:Y285"/>
    <mergeCell ref="Z281:Z285"/>
    <mergeCell ref="O281:O285"/>
    <mergeCell ref="P281:P285"/>
    <mergeCell ref="Q281:Q285"/>
    <mergeCell ref="R281:R285"/>
    <mergeCell ref="S281:S285"/>
    <mergeCell ref="T281:T285"/>
    <mergeCell ref="X276:X280"/>
    <mergeCell ref="Y276:Y280"/>
    <mergeCell ref="Z276:Z280"/>
    <mergeCell ref="E281:E285"/>
    <mergeCell ref="F281:F285"/>
    <mergeCell ref="J281:J285"/>
    <mergeCell ref="K281:K285"/>
    <mergeCell ref="L281:L285"/>
    <mergeCell ref="M281:M285"/>
    <mergeCell ref="N281:N285"/>
    <mergeCell ref="R276:R280"/>
    <mergeCell ref="S276:S280"/>
    <mergeCell ref="T276:T280"/>
    <mergeCell ref="U276:U280"/>
    <mergeCell ref="V276:V280"/>
    <mergeCell ref="W276:W280"/>
    <mergeCell ref="L276:L280"/>
    <mergeCell ref="M276:M280"/>
    <mergeCell ref="N276:N280"/>
    <mergeCell ref="O276:O280"/>
    <mergeCell ref="P276:P280"/>
    <mergeCell ref="Q276:Q280"/>
    <mergeCell ref="V266:V270"/>
    <mergeCell ref="W266:W270"/>
    <mergeCell ref="X266:X270"/>
    <mergeCell ref="Y266:Y270"/>
    <mergeCell ref="Z266:Z270"/>
    <mergeCell ref="D273:D287"/>
    <mergeCell ref="E276:E280"/>
    <mergeCell ref="F276:F280"/>
    <mergeCell ref="J276:J280"/>
    <mergeCell ref="K276:K280"/>
    <mergeCell ref="P266:P270"/>
    <mergeCell ref="Q266:Q270"/>
    <mergeCell ref="R266:R270"/>
    <mergeCell ref="S266:S270"/>
    <mergeCell ref="T266:T270"/>
    <mergeCell ref="U266:U270"/>
    <mergeCell ref="Y260:Y263"/>
    <mergeCell ref="Z260:Z263"/>
    <mergeCell ref="E266:E270"/>
    <mergeCell ref="F266:F270"/>
    <mergeCell ref="J266:J270"/>
    <mergeCell ref="K266:K270"/>
    <mergeCell ref="L266:L270"/>
    <mergeCell ref="M266:M270"/>
    <mergeCell ref="N266:N270"/>
    <mergeCell ref="O266:O270"/>
    <mergeCell ref="S260:S263"/>
    <mergeCell ref="T260:T263"/>
    <mergeCell ref="U260:U263"/>
    <mergeCell ref="V260:V263"/>
    <mergeCell ref="W260:W263"/>
    <mergeCell ref="X260:X263"/>
    <mergeCell ref="M260:M263"/>
    <mergeCell ref="N260:N263"/>
    <mergeCell ref="O260:O263"/>
    <mergeCell ref="P260:P263"/>
    <mergeCell ref="Q260:Q263"/>
    <mergeCell ref="R260:R263"/>
    <mergeCell ref="W246:W250"/>
    <mergeCell ref="X246:X250"/>
    <mergeCell ref="Y246:Y250"/>
    <mergeCell ref="Z246:Z250"/>
    <mergeCell ref="D251:D272"/>
    <mergeCell ref="E260:E263"/>
    <mergeCell ref="F260:F263"/>
    <mergeCell ref="J260:J263"/>
    <mergeCell ref="K260:K263"/>
    <mergeCell ref="L260:L263"/>
    <mergeCell ref="Q246:Q250"/>
    <mergeCell ref="R246:R250"/>
    <mergeCell ref="S246:S250"/>
    <mergeCell ref="T246:T250"/>
    <mergeCell ref="U246:U250"/>
    <mergeCell ref="V246:V250"/>
    <mergeCell ref="Z241:Z245"/>
    <mergeCell ref="D246:E250"/>
    <mergeCell ref="F246:F250"/>
    <mergeCell ref="J246:J250"/>
    <mergeCell ref="K246:K250"/>
    <mergeCell ref="L246:L250"/>
    <mergeCell ref="M246:M250"/>
    <mergeCell ref="N246:N250"/>
    <mergeCell ref="O246:O250"/>
    <mergeCell ref="P246:P250"/>
    <mergeCell ref="T241:T245"/>
    <mergeCell ref="U241:U245"/>
    <mergeCell ref="V241:V245"/>
    <mergeCell ref="W241:W245"/>
    <mergeCell ref="X241:X245"/>
    <mergeCell ref="Y241:Y245"/>
    <mergeCell ref="N241:N245"/>
    <mergeCell ref="O241:O245"/>
    <mergeCell ref="P241:P245"/>
    <mergeCell ref="Q241:Q245"/>
    <mergeCell ref="R241:R245"/>
    <mergeCell ref="S241:S245"/>
    <mergeCell ref="D241:E245"/>
    <mergeCell ref="F241:F245"/>
    <mergeCell ref="J241:J245"/>
    <mergeCell ref="K241:K245"/>
    <mergeCell ref="L241:L245"/>
    <mergeCell ref="M241:M245"/>
    <mergeCell ref="U236:U240"/>
    <mergeCell ref="V236:V240"/>
    <mergeCell ref="W236:W240"/>
    <mergeCell ref="X236:X240"/>
    <mergeCell ref="Y236:Y240"/>
    <mergeCell ref="Z236:Z240"/>
    <mergeCell ref="O236:O240"/>
    <mergeCell ref="P236:P240"/>
    <mergeCell ref="Q236:Q240"/>
    <mergeCell ref="R236:R240"/>
    <mergeCell ref="S236:S240"/>
    <mergeCell ref="T236:T240"/>
    <mergeCell ref="Y231:Y235"/>
    <mergeCell ref="Z231:Z235"/>
    <mergeCell ref="C236:C313"/>
    <mergeCell ref="D236:E240"/>
    <mergeCell ref="F236:F240"/>
    <mergeCell ref="J236:J240"/>
    <mergeCell ref="K236:K240"/>
    <mergeCell ref="L236:L240"/>
    <mergeCell ref="M236:M240"/>
    <mergeCell ref="N236:N240"/>
    <mergeCell ref="S231:S235"/>
    <mergeCell ref="T231:T235"/>
    <mergeCell ref="U231:U235"/>
    <mergeCell ref="V231:V235"/>
    <mergeCell ref="W231:W235"/>
    <mergeCell ref="X231:X235"/>
    <mergeCell ref="M231:M235"/>
    <mergeCell ref="N231:N235"/>
    <mergeCell ref="O231:O235"/>
    <mergeCell ref="P231:P235"/>
    <mergeCell ref="Q231:Q235"/>
    <mergeCell ref="R231:R235"/>
    <mergeCell ref="V226:V230"/>
    <mergeCell ref="W226:W230"/>
    <mergeCell ref="X226:X230"/>
    <mergeCell ref="Y226:Y230"/>
    <mergeCell ref="Z226:Z230"/>
    <mergeCell ref="E231:E235"/>
    <mergeCell ref="F231:F235"/>
    <mergeCell ref="J231:J235"/>
    <mergeCell ref="K231:K235"/>
    <mergeCell ref="L231:L235"/>
    <mergeCell ref="P226:P230"/>
    <mergeCell ref="Q226:Q230"/>
    <mergeCell ref="R226:R230"/>
    <mergeCell ref="S226:S230"/>
    <mergeCell ref="T226:T230"/>
    <mergeCell ref="U226:U230"/>
    <mergeCell ref="Z221:Z225"/>
    <mergeCell ref="D226:D235"/>
    <mergeCell ref="E226:E230"/>
    <mergeCell ref="F226:F230"/>
    <mergeCell ref="J226:J230"/>
    <mergeCell ref="K226:K230"/>
    <mergeCell ref="L226:L230"/>
    <mergeCell ref="M226:M230"/>
    <mergeCell ref="N226:N230"/>
    <mergeCell ref="O226:O230"/>
    <mergeCell ref="T221:T225"/>
    <mergeCell ref="U221:U225"/>
    <mergeCell ref="V221:V225"/>
    <mergeCell ref="W221:W225"/>
    <mergeCell ref="X221:X225"/>
    <mergeCell ref="Y221:Y225"/>
    <mergeCell ref="N221:N225"/>
    <mergeCell ref="O221:O225"/>
    <mergeCell ref="P221:P225"/>
    <mergeCell ref="Q221:Q225"/>
    <mergeCell ref="R221:R225"/>
    <mergeCell ref="S221:S225"/>
    <mergeCell ref="V216:V220"/>
    <mergeCell ref="W216:W220"/>
    <mergeCell ref="X216:X220"/>
    <mergeCell ref="Y216:Y220"/>
    <mergeCell ref="Z216:Z220"/>
    <mergeCell ref="F221:F225"/>
    <mergeCell ref="J221:J225"/>
    <mergeCell ref="K221:K225"/>
    <mergeCell ref="L221:L225"/>
    <mergeCell ref="M221:M225"/>
    <mergeCell ref="P216:P220"/>
    <mergeCell ref="Q216:Q220"/>
    <mergeCell ref="R216:R220"/>
    <mergeCell ref="S216:S220"/>
    <mergeCell ref="T216:T220"/>
    <mergeCell ref="U216:U220"/>
    <mergeCell ref="Y207:Y211"/>
    <mergeCell ref="Z207:Z211"/>
    <mergeCell ref="D216:E225"/>
    <mergeCell ref="F216:F220"/>
    <mergeCell ref="J216:J220"/>
    <mergeCell ref="K216:K220"/>
    <mergeCell ref="L216:L220"/>
    <mergeCell ref="M216:M220"/>
    <mergeCell ref="N216:N220"/>
    <mergeCell ref="O216:O220"/>
    <mergeCell ref="S207:S211"/>
    <mergeCell ref="T207:T211"/>
    <mergeCell ref="U207:U211"/>
    <mergeCell ref="V207:V211"/>
    <mergeCell ref="W207:W211"/>
    <mergeCell ref="X207:X211"/>
    <mergeCell ref="M207:M211"/>
    <mergeCell ref="N207:N211"/>
    <mergeCell ref="O207:O211"/>
    <mergeCell ref="P207:P211"/>
    <mergeCell ref="Q207:Q211"/>
    <mergeCell ref="R207:R211"/>
    <mergeCell ref="W202:W206"/>
    <mergeCell ref="X202:X206"/>
    <mergeCell ref="Y202:Y206"/>
    <mergeCell ref="Z202:Z206"/>
    <mergeCell ref="D207:D215"/>
    <mergeCell ref="E207:E211"/>
    <mergeCell ref="F207:F211"/>
    <mergeCell ref="J207:J211"/>
    <mergeCell ref="K207:K211"/>
    <mergeCell ref="L207:L211"/>
    <mergeCell ref="Q202:Q206"/>
    <mergeCell ref="R202:R206"/>
    <mergeCell ref="S202:S206"/>
    <mergeCell ref="T202:T206"/>
    <mergeCell ref="U202:U206"/>
    <mergeCell ref="V202:V206"/>
    <mergeCell ref="Z197:Z201"/>
    <mergeCell ref="D202:E206"/>
    <mergeCell ref="F202:F206"/>
    <mergeCell ref="J202:J206"/>
    <mergeCell ref="K202:K206"/>
    <mergeCell ref="L202:L206"/>
    <mergeCell ref="M202:M206"/>
    <mergeCell ref="N202:N206"/>
    <mergeCell ref="O202:O206"/>
    <mergeCell ref="P202:P206"/>
    <mergeCell ref="T197:T201"/>
    <mergeCell ref="U197:U201"/>
    <mergeCell ref="V197:V201"/>
    <mergeCell ref="W197:W201"/>
    <mergeCell ref="X197:X201"/>
    <mergeCell ref="Y197:Y201"/>
    <mergeCell ref="N197:N201"/>
    <mergeCell ref="O197:O201"/>
    <mergeCell ref="P197:P201"/>
    <mergeCell ref="Q197:Q201"/>
    <mergeCell ref="R197:R201"/>
    <mergeCell ref="S197:S201"/>
    <mergeCell ref="W191:W195"/>
    <mergeCell ref="X191:X195"/>
    <mergeCell ref="Y191:Y195"/>
    <mergeCell ref="Z191:Z195"/>
    <mergeCell ref="D197:E201"/>
    <mergeCell ref="F197:F201"/>
    <mergeCell ref="J197:J201"/>
    <mergeCell ref="K197:K201"/>
    <mergeCell ref="L197:L201"/>
    <mergeCell ref="M197:M201"/>
    <mergeCell ref="Q191:Q195"/>
    <mergeCell ref="R191:R195"/>
    <mergeCell ref="S191:S195"/>
    <mergeCell ref="T191:T195"/>
    <mergeCell ref="U191:U195"/>
    <mergeCell ref="V191:V195"/>
    <mergeCell ref="Z186:Z190"/>
    <mergeCell ref="E191:E195"/>
    <mergeCell ref="F191:F195"/>
    <mergeCell ref="J191:J195"/>
    <mergeCell ref="K191:K195"/>
    <mergeCell ref="L191:L195"/>
    <mergeCell ref="M191:M195"/>
    <mergeCell ref="N191:N195"/>
    <mergeCell ref="O191:O195"/>
    <mergeCell ref="P191:P195"/>
    <mergeCell ref="T186:T190"/>
    <mergeCell ref="U186:U190"/>
    <mergeCell ref="V186:V190"/>
    <mergeCell ref="W186:W190"/>
    <mergeCell ref="X186:X190"/>
    <mergeCell ref="Y186:Y190"/>
    <mergeCell ref="N186:N190"/>
    <mergeCell ref="O186:O190"/>
    <mergeCell ref="P186:P190"/>
    <mergeCell ref="Q186:Q190"/>
    <mergeCell ref="R186:R190"/>
    <mergeCell ref="S186:S190"/>
    <mergeCell ref="W180:W183"/>
    <mergeCell ref="X180:X183"/>
    <mergeCell ref="Y180:Y183"/>
    <mergeCell ref="Z180:Z183"/>
    <mergeCell ref="E186:E190"/>
    <mergeCell ref="F186:F190"/>
    <mergeCell ref="J186:J190"/>
    <mergeCell ref="K186:K190"/>
    <mergeCell ref="L186:L190"/>
    <mergeCell ref="M186:M190"/>
    <mergeCell ref="Q180:Q183"/>
    <mergeCell ref="R180:R183"/>
    <mergeCell ref="S180:S183"/>
    <mergeCell ref="T180:T183"/>
    <mergeCell ref="U180:U183"/>
    <mergeCell ref="V180:V183"/>
    <mergeCell ref="K180:K183"/>
    <mergeCell ref="L180:L183"/>
    <mergeCell ref="M180:M183"/>
    <mergeCell ref="N180:N183"/>
    <mergeCell ref="O180:O183"/>
    <mergeCell ref="P180:P183"/>
    <mergeCell ref="V175:V179"/>
    <mergeCell ref="W175:W179"/>
    <mergeCell ref="X175:X179"/>
    <mergeCell ref="Y175:Y179"/>
    <mergeCell ref="Z175:Z179"/>
    <mergeCell ref="C180:C235"/>
    <mergeCell ref="D180:D196"/>
    <mergeCell ref="E180:E183"/>
    <mergeCell ref="F180:F183"/>
    <mergeCell ref="J180:J183"/>
    <mergeCell ref="P175:P179"/>
    <mergeCell ref="Q175:Q179"/>
    <mergeCell ref="R175:R179"/>
    <mergeCell ref="S175:S179"/>
    <mergeCell ref="T175:T179"/>
    <mergeCell ref="U175:U179"/>
    <mergeCell ref="Y170:Y174"/>
    <mergeCell ref="Z170:Z174"/>
    <mergeCell ref="E175:E179"/>
    <mergeCell ref="F175:F179"/>
    <mergeCell ref="J175:J179"/>
    <mergeCell ref="K175:K179"/>
    <mergeCell ref="L175:L179"/>
    <mergeCell ref="M175:M179"/>
    <mergeCell ref="N175:N179"/>
    <mergeCell ref="O175:O179"/>
    <mergeCell ref="S170:S174"/>
    <mergeCell ref="T170:T174"/>
    <mergeCell ref="U170:U174"/>
    <mergeCell ref="V170:V174"/>
    <mergeCell ref="W170:W174"/>
    <mergeCell ref="X170:X174"/>
    <mergeCell ref="M170:M174"/>
    <mergeCell ref="N170:N174"/>
    <mergeCell ref="O170:O174"/>
    <mergeCell ref="P170:P174"/>
    <mergeCell ref="Q170:Q174"/>
    <mergeCell ref="R170:R174"/>
    <mergeCell ref="W165:W169"/>
    <mergeCell ref="X165:X169"/>
    <mergeCell ref="Y165:Y169"/>
    <mergeCell ref="Z165:Z169"/>
    <mergeCell ref="D170:D179"/>
    <mergeCell ref="E170:E174"/>
    <mergeCell ref="F170:F174"/>
    <mergeCell ref="J170:J174"/>
    <mergeCell ref="K170:K174"/>
    <mergeCell ref="L170:L174"/>
    <mergeCell ref="Q165:Q169"/>
    <mergeCell ref="R165:R169"/>
    <mergeCell ref="S165:S169"/>
    <mergeCell ref="T165:T169"/>
    <mergeCell ref="U165:U169"/>
    <mergeCell ref="V165:V169"/>
    <mergeCell ref="Y160:Y164"/>
    <mergeCell ref="Z160:Z164"/>
    <mergeCell ref="F165:F169"/>
    <mergeCell ref="J165:J169"/>
    <mergeCell ref="K165:K169"/>
    <mergeCell ref="L165:L169"/>
    <mergeCell ref="M165:M169"/>
    <mergeCell ref="N165:N169"/>
    <mergeCell ref="O165:O169"/>
    <mergeCell ref="P165:P169"/>
    <mergeCell ref="S160:S164"/>
    <mergeCell ref="T160:T164"/>
    <mergeCell ref="U160:U164"/>
    <mergeCell ref="V160:V164"/>
    <mergeCell ref="W160:W164"/>
    <mergeCell ref="X160:X164"/>
    <mergeCell ref="M160:M164"/>
    <mergeCell ref="N160:N164"/>
    <mergeCell ref="O160:O164"/>
    <mergeCell ref="P160:P164"/>
    <mergeCell ref="Q160:Q164"/>
    <mergeCell ref="R160:R164"/>
    <mergeCell ref="V151:V155"/>
    <mergeCell ref="W151:W155"/>
    <mergeCell ref="X151:X155"/>
    <mergeCell ref="Y151:Y155"/>
    <mergeCell ref="Z151:Z155"/>
    <mergeCell ref="D160:E169"/>
    <mergeCell ref="F160:F164"/>
    <mergeCell ref="J160:J164"/>
    <mergeCell ref="K160:K164"/>
    <mergeCell ref="L160:L164"/>
    <mergeCell ref="P151:P155"/>
    <mergeCell ref="Q151:Q155"/>
    <mergeCell ref="R151:R155"/>
    <mergeCell ref="S151:S155"/>
    <mergeCell ref="T151:T155"/>
    <mergeCell ref="U151:U155"/>
    <mergeCell ref="J151:J155"/>
    <mergeCell ref="K151:K155"/>
    <mergeCell ref="L151:L155"/>
    <mergeCell ref="M151:M155"/>
    <mergeCell ref="N151:N155"/>
    <mergeCell ref="O151:O155"/>
    <mergeCell ref="U146:U150"/>
    <mergeCell ref="V146:V150"/>
    <mergeCell ref="W146:W150"/>
    <mergeCell ref="X146:X150"/>
    <mergeCell ref="Y146:Y150"/>
    <mergeCell ref="Z146:Z150"/>
    <mergeCell ref="O146:O150"/>
    <mergeCell ref="P146:P150"/>
    <mergeCell ref="Q146:Q150"/>
    <mergeCell ref="R146:R150"/>
    <mergeCell ref="S146:S150"/>
    <mergeCell ref="T146:T150"/>
    <mergeCell ref="Y138:Y142"/>
    <mergeCell ref="Z138:Z142"/>
    <mergeCell ref="D145:E145"/>
    <mergeCell ref="D146:E150"/>
    <mergeCell ref="F146:F150"/>
    <mergeCell ref="J146:J150"/>
    <mergeCell ref="K146:K150"/>
    <mergeCell ref="L146:L150"/>
    <mergeCell ref="M146:M150"/>
    <mergeCell ref="N146:N150"/>
    <mergeCell ref="S138:S142"/>
    <mergeCell ref="T138:T142"/>
    <mergeCell ref="U138:U142"/>
    <mergeCell ref="V138:V142"/>
    <mergeCell ref="W138:W142"/>
    <mergeCell ref="X138:X142"/>
    <mergeCell ref="M138:M142"/>
    <mergeCell ref="N138:N142"/>
    <mergeCell ref="O138:O142"/>
    <mergeCell ref="P138:P142"/>
    <mergeCell ref="Q138:Q142"/>
    <mergeCell ref="R138:R142"/>
    <mergeCell ref="V133:V137"/>
    <mergeCell ref="W133:W137"/>
    <mergeCell ref="X133:X137"/>
    <mergeCell ref="Y133:Y137"/>
    <mergeCell ref="Z133:Z137"/>
    <mergeCell ref="E138:E142"/>
    <mergeCell ref="F138:F142"/>
    <mergeCell ref="J138:J142"/>
    <mergeCell ref="K138:K142"/>
    <mergeCell ref="L138:L142"/>
    <mergeCell ref="P133:P137"/>
    <mergeCell ref="Q133:Q137"/>
    <mergeCell ref="R133:R137"/>
    <mergeCell ref="S133:S137"/>
    <mergeCell ref="T133:T137"/>
    <mergeCell ref="U133:U137"/>
    <mergeCell ref="Y119:Y125"/>
    <mergeCell ref="Z119:Z125"/>
    <mergeCell ref="E133:E137"/>
    <mergeCell ref="F133:F137"/>
    <mergeCell ref="J133:J137"/>
    <mergeCell ref="K133:K137"/>
    <mergeCell ref="L133:L137"/>
    <mergeCell ref="M133:M137"/>
    <mergeCell ref="N133:N137"/>
    <mergeCell ref="O133:O137"/>
    <mergeCell ref="S119:S125"/>
    <mergeCell ref="T119:T125"/>
    <mergeCell ref="U119:U125"/>
    <mergeCell ref="V119:V125"/>
    <mergeCell ref="W119:W125"/>
    <mergeCell ref="X119:X125"/>
    <mergeCell ref="M119:M125"/>
    <mergeCell ref="N119:N125"/>
    <mergeCell ref="O119:O125"/>
    <mergeCell ref="P119:P125"/>
    <mergeCell ref="Q119:Q125"/>
    <mergeCell ref="R119:R125"/>
    <mergeCell ref="V111:V118"/>
    <mergeCell ref="W111:W118"/>
    <mergeCell ref="X111:X118"/>
    <mergeCell ref="Y111:Y118"/>
    <mergeCell ref="Z111:Z118"/>
    <mergeCell ref="E119:E125"/>
    <mergeCell ref="F119:F125"/>
    <mergeCell ref="J119:J125"/>
    <mergeCell ref="K119:K125"/>
    <mergeCell ref="L119:L125"/>
    <mergeCell ref="P111:P118"/>
    <mergeCell ref="Q111:Q118"/>
    <mergeCell ref="R111:R118"/>
    <mergeCell ref="S111:S118"/>
    <mergeCell ref="T111:T118"/>
    <mergeCell ref="U111:U118"/>
    <mergeCell ref="Y105:Y108"/>
    <mergeCell ref="Z105:Z108"/>
    <mergeCell ref="E111:E118"/>
    <mergeCell ref="F111:F118"/>
    <mergeCell ref="J111:J118"/>
    <mergeCell ref="K111:K118"/>
    <mergeCell ref="L111:L118"/>
    <mergeCell ref="M111:M118"/>
    <mergeCell ref="N111:N118"/>
    <mergeCell ref="O111:O118"/>
    <mergeCell ref="S105:S108"/>
    <mergeCell ref="T105:T108"/>
    <mergeCell ref="U105:U108"/>
    <mergeCell ref="V105:V108"/>
    <mergeCell ref="W105:W108"/>
    <mergeCell ref="X105:X108"/>
    <mergeCell ref="M105:M108"/>
    <mergeCell ref="N105:N108"/>
    <mergeCell ref="O105:O108"/>
    <mergeCell ref="P105:P108"/>
    <mergeCell ref="Q105:Q108"/>
    <mergeCell ref="R105:R108"/>
    <mergeCell ref="V101:V104"/>
    <mergeCell ref="W101:W104"/>
    <mergeCell ref="X101:X104"/>
    <mergeCell ref="Y101:Y104"/>
    <mergeCell ref="Z101:Z104"/>
    <mergeCell ref="E105:E108"/>
    <mergeCell ref="F105:F108"/>
    <mergeCell ref="J105:J108"/>
    <mergeCell ref="K105:K108"/>
    <mergeCell ref="L105:L108"/>
    <mergeCell ref="P101:P104"/>
    <mergeCell ref="Q101:Q104"/>
    <mergeCell ref="R101:R104"/>
    <mergeCell ref="S101:S104"/>
    <mergeCell ref="T101:T104"/>
    <mergeCell ref="U101:U104"/>
    <mergeCell ref="J101:J104"/>
    <mergeCell ref="K101:K104"/>
    <mergeCell ref="L101:L104"/>
    <mergeCell ref="M101:M104"/>
    <mergeCell ref="N101:N104"/>
    <mergeCell ref="O101:O104"/>
    <mergeCell ref="D99:E99"/>
    <mergeCell ref="D100:E100"/>
    <mergeCell ref="C101:C179"/>
    <mergeCell ref="D101:D144"/>
    <mergeCell ref="E101:E104"/>
    <mergeCell ref="F101:F104"/>
    <mergeCell ref="D151:D159"/>
    <mergeCell ref="E151:E155"/>
    <mergeCell ref="F151:F155"/>
    <mergeCell ref="W92:W96"/>
    <mergeCell ref="X92:X96"/>
    <mergeCell ref="Y92:Y96"/>
    <mergeCell ref="Z92:Z96"/>
    <mergeCell ref="D97:E97"/>
    <mergeCell ref="D98:E98"/>
    <mergeCell ref="Q92:Q96"/>
    <mergeCell ref="R92:R96"/>
    <mergeCell ref="S92:S96"/>
    <mergeCell ref="T92:T96"/>
    <mergeCell ref="U92:U96"/>
    <mergeCell ref="V92:V96"/>
    <mergeCell ref="Z87:Z91"/>
    <mergeCell ref="D92:E96"/>
    <mergeCell ref="F92:F96"/>
    <mergeCell ref="J92:J96"/>
    <mergeCell ref="K92:K96"/>
    <mergeCell ref="L92:L96"/>
    <mergeCell ref="M92:M96"/>
    <mergeCell ref="N92:N96"/>
    <mergeCell ref="O92:O96"/>
    <mergeCell ref="P92:P96"/>
    <mergeCell ref="T87:T91"/>
    <mergeCell ref="U87:U91"/>
    <mergeCell ref="V87:V91"/>
    <mergeCell ref="W87:W91"/>
    <mergeCell ref="X87:X91"/>
    <mergeCell ref="Y87:Y91"/>
    <mergeCell ref="N87:N91"/>
    <mergeCell ref="O87:O91"/>
    <mergeCell ref="P87:P91"/>
    <mergeCell ref="Q87:Q91"/>
    <mergeCell ref="R87:R91"/>
    <mergeCell ref="S87:S91"/>
    <mergeCell ref="D87:E91"/>
    <mergeCell ref="F87:F91"/>
    <mergeCell ref="J87:J91"/>
    <mergeCell ref="K87:K91"/>
    <mergeCell ref="L87:L91"/>
    <mergeCell ref="M87:M91"/>
    <mergeCell ref="D81:E81"/>
    <mergeCell ref="D82:E82"/>
    <mergeCell ref="D83:E83"/>
    <mergeCell ref="D84:E84"/>
    <mergeCell ref="D85:E85"/>
    <mergeCell ref="D86:E86"/>
    <mergeCell ref="X71:X77"/>
    <mergeCell ref="Y71:Y77"/>
    <mergeCell ref="Z71:Z77"/>
    <mergeCell ref="D78:E78"/>
    <mergeCell ref="D79:E79"/>
    <mergeCell ref="D80:E80"/>
    <mergeCell ref="R71:R77"/>
    <mergeCell ref="S71:S77"/>
    <mergeCell ref="T71:T77"/>
    <mergeCell ref="U71:U77"/>
    <mergeCell ref="V71:V77"/>
    <mergeCell ref="W71:W77"/>
    <mergeCell ref="L71:L77"/>
    <mergeCell ref="M71:M77"/>
    <mergeCell ref="N71:N77"/>
    <mergeCell ref="O71:O77"/>
    <mergeCell ref="P71:P77"/>
    <mergeCell ref="Q71:Q77"/>
    <mergeCell ref="W65:W69"/>
    <mergeCell ref="X65:X69"/>
    <mergeCell ref="Y65:Y69"/>
    <mergeCell ref="Z65:Z69"/>
    <mergeCell ref="D70:E70"/>
    <mergeCell ref="C71:C100"/>
    <mergeCell ref="D71:E77"/>
    <mergeCell ref="F71:F77"/>
    <mergeCell ref="J71:J77"/>
    <mergeCell ref="K71:K77"/>
    <mergeCell ref="Q65:Q69"/>
    <mergeCell ref="R65:R69"/>
    <mergeCell ref="S65:S69"/>
    <mergeCell ref="T65:T69"/>
    <mergeCell ref="U65:U69"/>
    <mergeCell ref="V65:V69"/>
    <mergeCell ref="Z60:Z64"/>
    <mergeCell ref="D65:E69"/>
    <mergeCell ref="F65:F69"/>
    <mergeCell ref="J65:J69"/>
    <mergeCell ref="K65:K69"/>
    <mergeCell ref="L65:L69"/>
    <mergeCell ref="M65:M69"/>
    <mergeCell ref="N65:N69"/>
    <mergeCell ref="O65:O69"/>
    <mergeCell ref="P65:P69"/>
    <mergeCell ref="T60:T64"/>
    <mergeCell ref="U60:U64"/>
    <mergeCell ref="V60:V64"/>
    <mergeCell ref="W60:W64"/>
    <mergeCell ref="X60:X64"/>
    <mergeCell ref="Y60:Y64"/>
    <mergeCell ref="N60:N64"/>
    <mergeCell ref="O60:O64"/>
    <mergeCell ref="P60:P64"/>
    <mergeCell ref="Q60:Q64"/>
    <mergeCell ref="R60:R64"/>
    <mergeCell ref="S60:S64"/>
    <mergeCell ref="D60:E64"/>
    <mergeCell ref="F60:F64"/>
    <mergeCell ref="J60:J64"/>
    <mergeCell ref="K60:K64"/>
    <mergeCell ref="L60:L64"/>
    <mergeCell ref="M60:M64"/>
    <mergeCell ref="W51:W55"/>
    <mergeCell ref="X51:X55"/>
    <mergeCell ref="Y51:Y55"/>
    <mergeCell ref="Z51:Z55"/>
    <mergeCell ref="D57:E57"/>
    <mergeCell ref="D58:E58"/>
    <mergeCell ref="Q51:Q55"/>
    <mergeCell ref="R51:R55"/>
    <mergeCell ref="S51:S55"/>
    <mergeCell ref="T51:T55"/>
    <mergeCell ref="U51:U55"/>
    <mergeCell ref="V51:V55"/>
    <mergeCell ref="K51:K55"/>
    <mergeCell ref="L51:L55"/>
    <mergeCell ref="M51:M55"/>
    <mergeCell ref="N51:N55"/>
    <mergeCell ref="O51:O55"/>
    <mergeCell ref="P51:P55"/>
    <mergeCell ref="U46:U50"/>
    <mergeCell ref="V46:V50"/>
    <mergeCell ref="W46:W50"/>
    <mergeCell ref="X46:X50"/>
    <mergeCell ref="Y46:Y50"/>
    <mergeCell ref="Z46:Z50"/>
    <mergeCell ref="O46:O50"/>
    <mergeCell ref="P46:P50"/>
    <mergeCell ref="Q46:Q50"/>
    <mergeCell ref="R46:R50"/>
    <mergeCell ref="S46:S50"/>
    <mergeCell ref="T46:T50"/>
    <mergeCell ref="Y35:Y39"/>
    <mergeCell ref="Z35:Z39"/>
    <mergeCell ref="D43:D56"/>
    <mergeCell ref="E46:E50"/>
    <mergeCell ref="F46:F50"/>
    <mergeCell ref="J46:J50"/>
    <mergeCell ref="K46:K50"/>
    <mergeCell ref="L46:L50"/>
    <mergeCell ref="M46:M50"/>
    <mergeCell ref="N46:N50"/>
    <mergeCell ref="S35:S39"/>
    <mergeCell ref="T35:T39"/>
    <mergeCell ref="U35:U39"/>
    <mergeCell ref="V35:V39"/>
    <mergeCell ref="W35:W39"/>
    <mergeCell ref="X35:X39"/>
    <mergeCell ref="M35:M39"/>
    <mergeCell ref="N35:N39"/>
    <mergeCell ref="O35:O39"/>
    <mergeCell ref="P35:P39"/>
    <mergeCell ref="Q35:Q39"/>
    <mergeCell ref="R35:R39"/>
    <mergeCell ref="W26:W30"/>
    <mergeCell ref="X26:X30"/>
    <mergeCell ref="Y26:Y30"/>
    <mergeCell ref="Z26:Z30"/>
    <mergeCell ref="D32:D42"/>
    <mergeCell ref="E35:E39"/>
    <mergeCell ref="F35:F39"/>
    <mergeCell ref="J35:J39"/>
    <mergeCell ref="K35:K39"/>
    <mergeCell ref="L35:L39"/>
    <mergeCell ref="Q26:Q30"/>
    <mergeCell ref="R26:R30"/>
    <mergeCell ref="S26:S30"/>
    <mergeCell ref="T26:T30"/>
    <mergeCell ref="U26:U30"/>
    <mergeCell ref="V26:V30"/>
    <mergeCell ref="Z21:Z25"/>
    <mergeCell ref="E26:E30"/>
    <mergeCell ref="F26:F30"/>
    <mergeCell ref="J26:J30"/>
    <mergeCell ref="K26:K30"/>
    <mergeCell ref="L26:L30"/>
    <mergeCell ref="M26:M30"/>
    <mergeCell ref="N26:N30"/>
    <mergeCell ref="O26:O30"/>
    <mergeCell ref="P26:P30"/>
    <mergeCell ref="T21:T25"/>
    <mergeCell ref="U21:U25"/>
    <mergeCell ref="V21:V25"/>
    <mergeCell ref="W21:W25"/>
    <mergeCell ref="X21:X25"/>
    <mergeCell ref="Y21:Y25"/>
    <mergeCell ref="N21:N25"/>
    <mergeCell ref="O21:O25"/>
    <mergeCell ref="P21:P25"/>
    <mergeCell ref="Q21:Q25"/>
    <mergeCell ref="R21:R25"/>
    <mergeCell ref="S21:S25"/>
    <mergeCell ref="W11:W15"/>
    <mergeCell ref="X11:X15"/>
    <mergeCell ref="Y11:Y15"/>
    <mergeCell ref="Z11:Z15"/>
    <mergeCell ref="E21:E25"/>
    <mergeCell ref="F21:F25"/>
    <mergeCell ref="J21:J25"/>
    <mergeCell ref="K21:K25"/>
    <mergeCell ref="L21:L25"/>
    <mergeCell ref="M21:M25"/>
    <mergeCell ref="Q11:Q15"/>
    <mergeCell ref="R11:R15"/>
    <mergeCell ref="S11:S15"/>
    <mergeCell ref="T11:T15"/>
    <mergeCell ref="U11:U15"/>
    <mergeCell ref="V11:V15"/>
    <mergeCell ref="K11:K15"/>
    <mergeCell ref="L11:L15"/>
    <mergeCell ref="M11:M15"/>
    <mergeCell ref="N11:N15"/>
    <mergeCell ref="O11:O15"/>
    <mergeCell ref="P11:P15"/>
    <mergeCell ref="B11:B339"/>
    <mergeCell ref="C11:C70"/>
    <mergeCell ref="D11:D31"/>
    <mergeCell ref="E11:E15"/>
    <mergeCell ref="F11:F15"/>
    <mergeCell ref="J11:J15"/>
    <mergeCell ref="E51:E55"/>
    <mergeCell ref="F51:F55"/>
    <mergeCell ref="J51:J55"/>
    <mergeCell ref="D59:E59"/>
    <mergeCell ref="K8:Z8"/>
    <mergeCell ref="AA8:AP8"/>
    <mergeCell ref="AQ8:BK8"/>
    <mergeCell ref="K9:R9"/>
    <mergeCell ref="S9:Z9"/>
    <mergeCell ref="AA9:AH9"/>
    <mergeCell ref="AI9:AP9"/>
    <mergeCell ref="AR9:BK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3D260-0F7E-4535-B064-E32695DA8E96}">
  <dimension ref="A3:DP300"/>
  <sheetViews>
    <sheetView tabSelected="1" zoomScale="50" zoomScaleNormal="50" workbookViewId="0">
      <selection activeCell="Y32" sqref="Y32"/>
    </sheetView>
  </sheetViews>
  <sheetFormatPr defaultRowHeight="12.75" x14ac:dyDescent="0.2"/>
  <cols>
    <col min="3" max="3" width="12.140625" bestFit="1" customWidth="1"/>
  </cols>
  <sheetData>
    <row r="3" spans="3:120" x14ac:dyDescent="0.2">
      <c r="E3" t="s">
        <v>91</v>
      </c>
      <c r="F3" t="s">
        <v>98</v>
      </c>
      <c r="G3" t="s">
        <v>99</v>
      </c>
      <c r="H3" t="s">
        <v>100</v>
      </c>
      <c r="I3" t="s">
        <v>101</v>
      </c>
      <c r="J3" t="s">
        <v>102</v>
      </c>
      <c r="K3" t="s">
        <v>103</v>
      </c>
      <c r="L3" t="s">
        <v>104</v>
      </c>
      <c r="M3" t="s">
        <v>105</v>
      </c>
      <c r="N3" t="s">
        <v>106</v>
      </c>
      <c r="O3" t="s">
        <v>107</v>
      </c>
      <c r="P3" t="s">
        <v>108</v>
      </c>
      <c r="Q3" t="s">
        <v>109</v>
      </c>
      <c r="R3" t="s">
        <v>110</v>
      </c>
      <c r="S3" t="s">
        <v>111</v>
      </c>
      <c r="T3" t="s">
        <v>112</v>
      </c>
      <c r="U3" t="s">
        <v>113</v>
      </c>
      <c r="V3" t="s">
        <v>114</v>
      </c>
      <c r="W3" t="s">
        <v>115</v>
      </c>
      <c r="X3" t="s">
        <v>116</v>
      </c>
      <c r="AB3" t="s">
        <v>87</v>
      </c>
      <c r="AC3" t="s">
        <v>91</v>
      </c>
      <c r="AD3" t="s">
        <v>98</v>
      </c>
      <c r="AE3" t="s">
        <v>99</v>
      </c>
      <c r="AF3" t="s">
        <v>100</v>
      </c>
      <c r="AG3" t="s">
        <v>101</v>
      </c>
      <c r="AH3" t="s">
        <v>102</v>
      </c>
      <c r="AI3" t="s">
        <v>103</v>
      </c>
      <c r="AJ3" t="s">
        <v>104</v>
      </c>
      <c r="AK3" t="s">
        <v>105</v>
      </c>
      <c r="AL3" t="s">
        <v>106</v>
      </c>
      <c r="AM3" t="s">
        <v>107</v>
      </c>
      <c r="AN3" t="s">
        <v>108</v>
      </c>
      <c r="AO3" t="s">
        <v>109</v>
      </c>
      <c r="AP3" t="s">
        <v>110</v>
      </c>
      <c r="AQ3" t="s">
        <v>111</v>
      </c>
      <c r="AR3" t="s">
        <v>112</v>
      </c>
      <c r="AS3" t="s">
        <v>113</v>
      </c>
      <c r="AT3" t="s">
        <v>114</v>
      </c>
      <c r="AU3" t="s">
        <v>115</v>
      </c>
      <c r="AV3" t="s">
        <v>116</v>
      </c>
      <c r="AZ3" t="s">
        <v>88</v>
      </c>
      <c r="BA3" t="s">
        <v>91</v>
      </c>
      <c r="BB3" t="s">
        <v>98</v>
      </c>
      <c r="BC3" t="s">
        <v>99</v>
      </c>
      <c r="BD3" t="s">
        <v>100</v>
      </c>
      <c r="BE3" t="s">
        <v>101</v>
      </c>
      <c r="BF3" t="s">
        <v>102</v>
      </c>
      <c r="BG3" t="s">
        <v>103</v>
      </c>
      <c r="BH3" t="s">
        <v>104</v>
      </c>
      <c r="BI3" t="s">
        <v>105</v>
      </c>
      <c r="BJ3" t="s">
        <v>106</v>
      </c>
      <c r="BK3" t="s">
        <v>107</v>
      </c>
      <c r="BL3" t="s">
        <v>108</v>
      </c>
      <c r="BM3" t="s">
        <v>109</v>
      </c>
      <c r="BN3" t="s">
        <v>110</v>
      </c>
      <c r="BO3" t="s">
        <v>111</v>
      </c>
      <c r="BP3" t="s">
        <v>112</v>
      </c>
      <c r="BQ3" t="s">
        <v>113</v>
      </c>
      <c r="BR3" t="s">
        <v>114</v>
      </c>
      <c r="BS3" t="s">
        <v>115</v>
      </c>
      <c r="BT3" t="s">
        <v>116</v>
      </c>
      <c r="BX3" t="s">
        <v>89</v>
      </c>
      <c r="BY3" t="s">
        <v>91</v>
      </c>
      <c r="BZ3" t="s">
        <v>98</v>
      </c>
      <c r="CA3" t="s">
        <v>99</v>
      </c>
      <c r="CB3" t="s">
        <v>100</v>
      </c>
      <c r="CC3" t="s">
        <v>101</v>
      </c>
      <c r="CD3" t="s">
        <v>102</v>
      </c>
      <c r="CE3" t="s">
        <v>103</v>
      </c>
      <c r="CF3" t="s">
        <v>104</v>
      </c>
      <c r="CG3" t="s">
        <v>105</v>
      </c>
      <c r="CH3" t="s">
        <v>106</v>
      </c>
      <c r="CI3" t="s">
        <v>107</v>
      </c>
      <c r="CJ3" t="s">
        <v>108</v>
      </c>
      <c r="CK3" t="s">
        <v>109</v>
      </c>
      <c r="CL3" t="s">
        <v>110</v>
      </c>
      <c r="CM3" t="s">
        <v>111</v>
      </c>
      <c r="CN3" t="s">
        <v>112</v>
      </c>
      <c r="CO3" t="s">
        <v>113</v>
      </c>
      <c r="CP3" t="s">
        <v>114</v>
      </c>
      <c r="CQ3" t="s">
        <v>115</v>
      </c>
      <c r="CR3" t="s">
        <v>116</v>
      </c>
      <c r="CV3" t="s">
        <v>90</v>
      </c>
      <c r="CW3" t="s">
        <v>91</v>
      </c>
      <c r="CX3" t="s">
        <v>98</v>
      </c>
      <c r="CY3" t="s">
        <v>99</v>
      </c>
      <c r="CZ3" t="s">
        <v>100</v>
      </c>
      <c r="DA3" t="s">
        <v>101</v>
      </c>
      <c r="DB3" t="s">
        <v>102</v>
      </c>
      <c r="DC3" t="s">
        <v>103</v>
      </c>
      <c r="DD3" t="s">
        <v>104</v>
      </c>
      <c r="DE3" t="s">
        <v>105</v>
      </c>
      <c r="DF3" t="s">
        <v>106</v>
      </c>
      <c r="DG3" t="s">
        <v>107</v>
      </c>
      <c r="DH3" t="s">
        <v>108</v>
      </c>
      <c r="DI3" t="s">
        <v>109</v>
      </c>
      <c r="DJ3" t="s">
        <v>110</v>
      </c>
      <c r="DK3" t="s">
        <v>111</v>
      </c>
      <c r="DL3" t="s">
        <v>112</v>
      </c>
      <c r="DM3" t="s">
        <v>113</v>
      </c>
      <c r="DN3" t="s">
        <v>114</v>
      </c>
      <c r="DO3" t="s">
        <v>115</v>
      </c>
      <c r="DP3" t="s">
        <v>116</v>
      </c>
    </row>
    <row r="4" spans="3:120" x14ac:dyDescent="0.2">
      <c r="C4" s="338" t="s">
        <v>54</v>
      </c>
      <c r="D4" t="s">
        <v>55</v>
      </c>
      <c r="E4">
        <v>89.417188053042921</v>
      </c>
      <c r="F4">
        <v>1344.026256356716</v>
      </c>
      <c r="G4">
        <v>0.47986150208934769</v>
      </c>
      <c r="H4">
        <v>24.555771075834237</v>
      </c>
      <c r="I4">
        <v>53.069396800649351</v>
      </c>
      <c r="J4">
        <v>8.7037390821218572E-2</v>
      </c>
      <c r="K4">
        <v>90.94035345782433</v>
      </c>
      <c r="L4">
        <v>12.579738659306805</v>
      </c>
      <c r="M4">
        <v>697.33626859861954</v>
      </c>
      <c r="N4">
        <v>5.725756337386736</v>
      </c>
      <c r="O4">
        <v>0.74740559269145468</v>
      </c>
      <c r="P4">
        <v>69.470682862029449</v>
      </c>
      <c r="Q4">
        <v>5.6096494193386449E-3</v>
      </c>
      <c r="R4">
        <v>5.9458349414230351</v>
      </c>
      <c r="S4">
        <v>0.49484011530998812</v>
      </c>
      <c r="T4">
        <v>0.5009483774028568</v>
      </c>
      <c r="U4">
        <v>4.1327338432790906E-5</v>
      </c>
      <c r="V4">
        <v>1.4273133003567624</v>
      </c>
      <c r="W4">
        <v>5475.6739288159461</v>
      </c>
      <c r="X4">
        <v>0.76559342854975077</v>
      </c>
      <c r="AA4" s="347" t="s">
        <v>85</v>
      </c>
      <c r="AB4">
        <v>2025</v>
      </c>
      <c r="AC4">
        <v>88.516881380117269</v>
      </c>
      <c r="AD4">
        <v>1324.1952520353757</v>
      </c>
      <c r="AE4">
        <v>0.50170779396002496</v>
      </c>
      <c r="AF4">
        <v>24.334177660239938</v>
      </c>
      <c r="AG4">
        <v>51.934316740911875</v>
      </c>
      <c r="AH4">
        <v>8.5154800278103626E-2</v>
      </c>
      <c r="AI4">
        <v>90.022811894486608</v>
      </c>
      <c r="AJ4">
        <v>12.520761915840678</v>
      </c>
      <c r="AK4">
        <v>677.31331286711554</v>
      </c>
      <c r="AL4">
        <v>5.4787097307100838</v>
      </c>
      <c r="AM4">
        <v>0.78057853339607364</v>
      </c>
      <c r="AN4">
        <v>68.240675985577312</v>
      </c>
      <c r="AO4">
        <v>5.7121026074959235E-3</v>
      </c>
      <c r="AP4">
        <v>5.6914242243702695</v>
      </c>
      <c r="AQ4">
        <v>0.49056682388664546</v>
      </c>
      <c r="AR4">
        <v>0.49665145679011508</v>
      </c>
      <c r="AS4">
        <v>3.9925131621211266E-5</v>
      </c>
      <c r="AT4">
        <v>1.5141560808078975</v>
      </c>
      <c r="AU4">
        <v>6010.5810296094287</v>
      </c>
      <c r="AV4">
        <v>0.74212594380729002</v>
      </c>
      <c r="AY4" s="347" t="s">
        <v>85</v>
      </c>
      <c r="AZ4">
        <v>2025</v>
      </c>
      <c r="BA4">
        <v>88.349496303560343</v>
      </c>
      <c r="BB4">
        <v>1321.6709684039372</v>
      </c>
      <c r="BC4">
        <v>0.50074169881912678</v>
      </c>
      <c r="BD4">
        <v>24.288877607667349</v>
      </c>
      <c r="BE4">
        <v>51.858762920892943</v>
      </c>
      <c r="BF4">
        <v>8.5040513607193793E-2</v>
      </c>
      <c r="BG4">
        <v>89.852601631247211</v>
      </c>
      <c r="BH4">
        <v>12.502285901035584</v>
      </c>
      <c r="BI4">
        <v>676.3944769292209</v>
      </c>
      <c r="BJ4">
        <v>5.467125361626433</v>
      </c>
      <c r="BK4">
        <v>0.78154977120195668</v>
      </c>
      <c r="BL4">
        <v>68.139435982248898</v>
      </c>
      <c r="BM4">
        <v>5.7085065023433123E-3</v>
      </c>
      <c r="BN4">
        <v>5.6699195267830591</v>
      </c>
      <c r="BO4">
        <v>0.49001925602120755</v>
      </c>
      <c r="BP4">
        <v>0.49609573926469785</v>
      </c>
      <c r="BQ4">
        <v>3.985407166485206E-5</v>
      </c>
      <c r="BR4">
        <v>1.5111510709639135</v>
      </c>
      <c r="BS4">
        <v>5995.5858561422228</v>
      </c>
      <c r="BT4">
        <v>0.74105166103000131</v>
      </c>
      <c r="BW4" s="347" t="s">
        <v>85</v>
      </c>
      <c r="BX4">
        <v>2025</v>
      </c>
      <c r="BY4">
        <v>86.975574384800211</v>
      </c>
      <c r="BZ4">
        <v>1302.8383667727367</v>
      </c>
      <c r="CA4">
        <v>0.48748073357015498</v>
      </c>
      <c r="CB4">
        <v>23.947496344473429</v>
      </c>
      <c r="CC4">
        <v>50.831905444799979</v>
      </c>
      <c r="CD4">
        <v>8.3565090279743723E-2</v>
      </c>
      <c r="CE4">
        <v>88.448248238179204</v>
      </c>
      <c r="CF4">
        <v>12.28094592020731</v>
      </c>
      <c r="CG4">
        <v>664.55132447092137</v>
      </c>
      <c r="CH4">
        <v>5.3856720466069916</v>
      </c>
      <c r="CI4">
        <v>0.79116876207825226</v>
      </c>
      <c r="CJ4">
        <v>66.746860466679919</v>
      </c>
      <c r="CK4">
        <v>5.6669551375241427E-3</v>
      </c>
      <c r="CL4">
        <v>5.6185031417866798</v>
      </c>
      <c r="CM4">
        <v>0.48616624638706829</v>
      </c>
      <c r="CN4">
        <v>0.4921759384589155</v>
      </c>
      <c r="CO4">
        <v>3.9391302674237991E-5</v>
      </c>
      <c r="CP4">
        <v>1.4671586929188958</v>
      </c>
      <c r="CQ4">
        <v>5754.2884474232678</v>
      </c>
      <c r="CR4">
        <v>0.74222554823149733</v>
      </c>
      <c r="CU4" s="347" t="s">
        <v>85</v>
      </c>
      <c r="CV4">
        <v>2025</v>
      </c>
      <c r="CW4">
        <v>88.529223435942285</v>
      </c>
      <c r="CX4">
        <v>1324.3789477528439</v>
      </c>
      <c r="CY4">
        <v>0.50179887517609645</v>
      </c>
      <c r="CZ4">
        <v>24.337892646705154</v>
      </c>
      <c r="DA4">
        <v>51.935573708731994</v>
      </c>
      <c r="DB4">
        <v>8.5158852225011308E-2</v>
      </c>
      <c r="DC4">
        <v>90.035165991381177</v>
      </c>
      <c r="DD4">
        <v>12.521885961933377</v>
      </c>
      <c r="DE4">
        <v>677.33047750371759</v>
      </c>
      <c r="DF4">
        <v>5.4790872391465326</v>
      </c>
      <c r="DG4">
        <v>0.78079987203566759</v>
      </c>
      <c r="DH4">
        <v>68.242913340533107</v>
      </c>
      <c r="DI4">
        <v>5.7131448682961813E-3</v>
      </c>
      <c r="DJ4">
        <v>5.6939364884534225</v>
      </c>
      <c r="DK4">
        <v>0.49064406008080469</v>
      </c>
      <c r="DL4">
        <v>0.49672958796868832</v>
      </c>
      <c r="DM4">
        <v>3.993013322198434E-5</v>
      </c>
      <c r="DN4">
        <v>1.5144573331204185</v>
      </c>
      <c r="DO4">
        <v>6011.8995509975275</v>
      </c>
      <c r="DP4">
        <v>0.74230423518800215</v>
      </c>
    </row>
    <row r="5" spans="3:120" x14ac:dyDescent="0.2">
      <c r="C5" s="338"/>
      <c r="D5" t="s">
        <v>56</v>
      </c>
      <c r="E5">
        <v>88.398314916253355</v>
      </c>
      <c r="F5">
        <v>1323.6374494722922</v>
      </c>
      <c r="G5">
        <v>0.48724405798951631</v>
      </c>
      <c r="H5">
        <v>24.190719834606107</v>
      </c>
      <c r="I5">
        <v>53.692219051535716</v>
      </c>
      <c r="J5">
        <v>8.7782705817772186E-2</v>
      </c>
      <c r="K5">
        <v>89.947953243493302</v>
      </c>
      <c r="L5">
        <v>12.664675715348723</v>
      </c>
      <c r="M5">
        <v>702.82827696380934</v>
      </c>
      <c r="N5">
        <v>5.6320607815862447</v>
      </c>
      <c r="O5">
        <v>0.75223462621788162</v>
      </c>
      <c r="P5">
        <v>70.367742604207521</v>
      </c>
      <c r="Q5">
        <v>5.5985956804665126E-3</v>
      </c>
      <c r="R5">
        <v>5.2895527796949038</v>
      </c>
      <c r="S5">
        <v>0.48318066774905966</v>
      </c>
      <c r="T5">
        <v>0.48919681743962012</v>
      </c>
      <c r="U5">
        <v>4.0219384172757722E-5</v>
      </c>
      <c r="V5">
        <v>1.4577611749642045</v>
      </c>
      <c r="W5">
        <v>5737.2230713277495</v>
      </c>
      <c r="X5">
        <v>0.73085023943509209</v>
      </c>
      <c r="AA5" s="347"/>
      <c r="AB5">
        <v>2030</v>
      </c>
      <c r="AC5">
        <v>85.833144250241062</v>
      </c>
      <c r="AD5">
        <v>1283.0444799738389</v>
      </c>
      <c r="AE5">
        <v>0.49558318769649551</v>
      </c>
      <c r="AF5">
        <v>23.63661102206251</v>
      </c>
      <c r="AG5">
        <v>49.844665422346218</v>
      </c>
      <c r="AH5">
        <v>8.1530278911041212E-2</v>
      </c>
      <c r="AI5">
        <v>87.291049338745353</v>
      </c>
      <c r="AJ5">
        <v>12.116662256875886</v>
      </c>
      <c r="AK5">
        <v>647.26036259484363</v>
      </c>
      <c r="AL5">
        <v>5.2364190693254518</v>
      </c>
      <c r="AM5">
        <v>0.75853950771448386</v>
      </c>
      <c r="AN5">
        <v>65.545849206385569</v>
      </c>
      <c r="AO5">
        <v>5.5902721666767638E-3</v>
      </c>
      <c r="AP5">
        <v>5.5409931154395835</v>
      </c>
      <c r="AQ5">
        <v>0.48070660159673045</v>
      </c>
      <c r="AR5">
        <v>0.4866583513520773</v>
      </c>
      <c r="AS5">
        <v>3.850074166700254E-5</v>
      </c>
      <c r="AT5">
        <v>1.5025450314809121</v>
      </c>
      <c r="AU5">
        <v>5984.8697507893048</v>
      </c>
      <c r="AV5">
        <v>0.71355884928225399</v>
      </c>
      <c r="AY5" s="347"/>
      <c r="AZ5">
        <v>2030</v>
      </c>
      <c r="BA5">
        <v>85.509383663706544</v>
      </c>
      <c r="BB5">
        <v>1276.0808088935855</v>
      </c>
      <c r="BC5">
        <v>0.49974520427199243</v>
      </c>
      <c r="BD5">
        <v>23.518162454117519</v>
      </c>
      <c r="BE5">
        <v>50.123122153151293</v>
      </c>
      <c r="BF5">
        <v>8.1875912924969679E-2</v>
      </c>
      <c r="BG5">
        <v>86.966660458476568</v>
      </c>
      <c r="BH5">
        <v>12.155090107967748</v>
      </c>
      <c r="BI5">
        <v>649.97903032864883</v>
      </c>
      <c r="BJ5">
        <v>5.1955936401944012</v>
      </c>
      <c r="BK5">
        <v>0.75975944339715284</v>
      </c>
      <c r="BL5">
        <v>65.938377564856381</v>
      </c>
      <c r="BM5">
        <v>5.6021639476850982E-3</v>
      </c>
      <c r="BN5">
        <v>5.383641166404872</v>
      </c>
      <c r="BO5">
        <v>0.47970579833065657</v>
      </c>
      <c r="BP5">
        <v>0.48564682182124741</v>
      </c>
      <c r="BQ5">
        <v>3.8261031745621694E-5</v>
      </c>
      <c r="BR5">
        <v>1.5185761761907897</v>
      </c>
      <c r="BS5">
        <v>6083.2872897577172</v>
      </c>
      <c r="BT5">
        <v>0.7011376822752049</v>
      </c>
      <c r="BW5" s="347"/>
      <c r="BX5">
        <v>2030</v>
      </c>
      <c r="BY5">
        <v>78.097601652670988</v>
      </c>
      <c r="BZ5">
        <v>1173.7083989403191</v>
      </c>
      <c r="CA5">
        <v>0.42406938957841861</v>
      </c>
      <c r="CB5">
        <v>21.644121177917381</v>
      </c>
      <c r="CC5">
        <v>44.251368572874455</v>
      </c>
      <c r="CD5">
        <v>7.3493720107338664E-2</v>
      </c>
      <c r="CE5">
        <v>79.3963807777494</v>
      </c>
      <c r="CF5">
        <v>10.943777823666515</v>
      </c>
      <c r="CG5">
        <v>582.13677994384636</v>
      </c>
      <c r="CH5">
        <v>4.7697298023255854</v>
      </c>
      <c r="CI5">
        <v>0.80967409448215355</v>
      </c>
      <c r="CJ5">
        <v>57.9882902727066</v>
      </c>
      <c r="CK5">
        <v>5.3421605550059668E-3</v>
      </c>
      <c r="CL5">
        <v>5.1102306806763629</v>
      </c>
      <c r="CM5">
        <v>0.45558989065593242</v>
      </c>
      <c r="CN5">
        <v>0.46112882618343853</v>
      </c>
      <c r="CO5">
        <v>3.5706780851235559E-5</v>
      </c>
      <c r="CP5">
        <v>1.2665858757862383</v>
      </c>
      <c r="CQ5">
        <v>4726.2500917156922</v>
      </c>
      <c r="CR5">
        <v>0.7081078328844711</v>
      </c>
      <c r="CU5" s="347"/>
      <c r="CV5">
        <v>2030</v>
      </c>
      <c r="CW5">
        <v>86.15041580723323</v>
      </c>
      <c r="CX5">
        <v>1289.3961814984073</v>
      </c>
      <c r="CY5">
        <v>0.49388306634347456</v>
      </c>
      <c r="CZ5">
        <v>23.756279210617759</v>
      </c>
      <c r="DA5">
        <v>49.970789546957391</v>
      </c>
      <c r="DB5">
        <v>8.175133662119119E-2</v>
      </c>
      <c r="DC5">
        <v>87.616088504535512</v>
      </c>
      <c r="DD5">
        <v>12.15014685892735</v>
      </c>
      <c r="DE5">
        <v>648.89477851082654</v>
      </c>
      <c r="DF5">
        <v>5.2516533134974512</v>
      </c>
      <c r="DG5">
        <v>0.75480375815976042</v>
      </c>
      <c r="DH5">
        <v>65.679813922788824</v>
      </c>
      <c r="DI5">
        <v>5.5963650759132304E-3</v>
      </c>
      <c r="DJ5">
        <v>5.5369693150347565</v>
      </c>
      <c r="DK5">
        <v>0.48133692695780983</v>
      </c>
      <c r="DL5">
        <v>0.48731560842761001</v>
      </c>
      <c r="DM5">
        <v>3.8657826248876981E-5</v>
      </c>
      <c r="DN5">
        <v>1.4950237520443905</v>
      </c>
      <c r="DO5">
        <v>5941.2715777171925</v>
      </c>
      <c r="DP5">
        <v>0.71744223058055545</v>
      </c>
    </row>
    <row r="6" spans="3:120" ht="12.75" customHeight="1" x14ac:dyDescent="0.2">
      <c r="C6" s="338"/>
      <c r="D6" t="s">
        <v>57</v>
      </c>
      <c r="E6">
        <v>91.579362403899935</v>
      </c>
      <c r="F6">
        <v>1369.824054584537</v>
      </c>
      <c r="G6">
        <v>0.5142573433187031</v>
      </c>
      <c r="H6">
        <v>25.136383801902202</v>
      </c>
      <c r="I6">
        <v>54.168898906304207</v>
      </c>
      <c r="J6">
        <v>8.9061314014433943E-2</v>
      </c>
      <c r="K6">
        <v>93.138392617642438</v>
      </c>
      <c r="L6">
        <v>12.993310675372804</v>
      </c>
      <c r="M6">
        <v>708.65046239674166</v>
      </c>
      <c r="N6">
        <v>5.7145343184837634</v>
      </c>
      <c r="O6">
        <v>0.81522087214218719</v>
      </c>
      <c r="P6">
        <v>71.176732239317232</v>
      </c>
      <c r="Q6">
        <v>5.8852154457993003E-3</v>
      </c>
      <c r="R6">
        <v>5.8322590210804526</v>
      </c>
      <c r="S6">
        <v>0.50183653943308648</v>
      </c>
      <c r="T6">
        <v>0.50807931751856739</v>
      </c>
      <c r="U6">
        <v>4.1341975253835889E-5</v>
      </c>
      <c r="V6">
        <v>1.5485775873784162</v>
      </c>
      <c r="W6">
        <v>6164.7923073691436</v>
      </c>
      <c r="X6">
        <v>0.77209005689108867</v>
      </c>
      <c r="AA6" s="347"/>
      <c r="AB6">
        <v>2035</v>
      </c>
      <c r="AC6">
        <v>85.95906897315632</v>
      </c>
      <c r="AD6">
        <v>1284.9117695471041</v>
      </c>
      <c r="AE6">
        <v>0.49627799722691357</v>
      </c>
      <c r="AF6">
        <v>23.671390810154509</v>
      </c>
      <c r="AG6">
        <v>49.907213589871589</v>
      </c>
      <c r="AH6">
        <v>8.1646443740131774E-2</v>
      </c>
      <c r="AI6">
        <v>87.418396225597007</v>
      </c>
      <c r="AJ6">
        <v>12.133294452934098</v>
      </c>
      <c r="AK6">
        <v>648.13086915864415</v>
      </c>
      <c r="AL6">
        <v>5.2437694665126866</v>
      </c>
      <c r="AM6">
        <v>0.76030541657118234</v>
      </c>
      <c r="AN6">
        <v>65.630473848137967</v>
      </c>
      <c r="AO6">
        <v>5.5988440690846663E-3</v>
      </c>
      <c r="AP6">
        <v>5.5539003086150922</v>
      </c>
      <c r="AQ6">
        <v>0.48128949751958711</v>
      </c>
      <c r="AR6">
        <v>0.48724874306983734</v>
      </c>
      <c r="AS6">
        <v>3.8555379090859248E-5</v>
      </c>
      <c r="AT6">
        <v>1.5046714389202556</v>
      </c>
      <c r="AU6">
        <v>5994.4330170523763</v>
      </c>
      <c r="AV6">
        <v>0.71499362453495319</v>
      </c>
      <c r="AY6" s="347"/>
      <c r="AZ6">
        <v>2035</v>
      </c>
      <c r="BA6">
        <v>85.137773485106507</v>
      </c>
      <c r="BB6">
        <v>1267.6993096884487</v>
      </c>
      <c r="BC6">
        <v>0.50546258433344959</v>
      </c>
      <c r="BD6">
        <v>23.375403016931099</v>
      </c>
      <c r="BE6">
        <v>50.547818352399766</v>
      </c>
      <c r="BF6">
        <v>8.2427797789296292E-2</v>
      </c>
      <c r="BG6">
        <v>86.595435594863801</v>
      </c>
      <c r="BH6">
        <v>12.216367987552102</v>
      </c>
      <c r="BI6">
        <v>654.35962048608906</v>
      </c>
      <c r="BJ6">
        <v>5.1466502789173978</v>
      </c>
      <c r="BK6">
        <v>0.76190230768274436</v>
      </c>
      <c r="BL6">
        <v>66.530873709598012</v>
      </c>
      <c r="BM6">
        <v>5.620855190515809E-3</v>
      </c>
      <c r="BN6">
        <v>5.1750695335274157</v>
      </c>
      <c r="BO6">
        <v>0.47857179079344159</v>
      </c>
      <c r="BP6">
        <v>0.48450137990032432</v>
      </c>
      <c r="BQ6">
        <v>3.7972126175938711E-5</v>
      </c>
      <c r="BR6">
        <v>1.5403175517020313</v>
      </c>
      <c r="BS6">
        <v>6215.884934851355</v>
      </c>
      <c r="BT6">
        <v>0.68511897837206437</v>
      </c>
      <c r="BW6" s="347"/>
      <c r="BX6">
        <v>2035</v>
      </c>
      <c r="BY6">
        <v>64.671003976043593</v>
      </c>
      <c r="BZ6">
        <v>983.86069999603876</v>
      </c>
      <c r="CA6">
        <v>0.30014045968512459</v>
      </c>
      <c r="CB6">
        <v>18.15917851089959</v>
      </c>
      <c r="CC6">
        <v>34.985320220804546</v>
      </c>
      <c r="CD6">
        <v>6.0053090542344173E-2</v>
      </c>
      <c r="CE6">
        <v>65.706518457196125</v>
      </c>
      <c r="CF6">
        <v>8.9424817405157064</v>
      </c>
      <c r="CG6">
        <v>474.33371778940017</v>
      </c>
      <c r="CH6">
        <v>3.9878546056829607</v>
      </c>
      <c r="CI6">
        <v>0.87951719507764015</v>
      </c>
      <c r="CJ6">
        <v>45.425367976626887</v>
      </c>
      <c r="CK6">
        <v>4.8694447976181882E-3</v>
      </c>
      <c r="CL6">
        <v>4.2767923183651835</v>
      </c>
      <c r="CM6">
        <v>0.41017016158949454</v>
      </c>
      <c r="CN6">
        <v>0.41498084047600031</v>
      </c>
      <c r="CO6">
        <v>3.0877858040050858E-5</v>
      </c>
      <c r="CP6">
        <v>0.85709424249352317</v>
      </c>
      <c r="CQ6">
        <v>2553.2819971315557</v>
      </c>
      <c r="CR6">
        <v>0.69014646357314557</v>
      </c>
      <c r="CU6" s="347"/>
      <c r="CV6">
        <v>2035</v>
      </c>
      <c r="CW6">
        <v>86.617821279333768</v>
      </c>
      <c r="CX6">
        <v>1298.0196566303014</v>
      </c>
      <c r="CY6">
        <v>0.49293616707932414</v>
      </c>
      <c r="CZ6">
        <v>23.918650195999216</v>
      </c>
      <c r="DA6">
        <v>50.166403711743264</v>
      </c>
      <c r="DB6">
        <v>8.2102051852963251E-2</v>
      </c>
      <c r="DC6">
        <v>88.092995387666264</v>
      </c>
      <c r="DD6">
        <v>12.202937549643144</v>
      </c>
      <c r="DE6">
        <v>651.48675839835062</v>
      </c>
      <c r="DF6">
        <v>5.2750938024499794</v>
      </c>
      <c r="DG6">
        <v>0.75295980516616245</v>
      </c>
      <c r="DH6">
        <v>65.907176042592312</v>
      </c>
      <c r="DI6">
        <v>5.6124073794792629E-3</v>
      </c>
      <c r="DJ6">
        <v>5.547928751627504</v>
      </c>
      <c r="DK6">
        <v>0.48265186187164011</v>
      </c>
      <c r="DL6">
        <v>0.48866680672895968</v>
      </c>
      <c r="DM6">
        <v>3.88796186699781E-5</v>
      </c>
      <c r="DN6">
        <v>1.4897626704089686</v>
      </c>
      <c r="DO6">
        <v>5907.5864886167319</v>
      </c>
      <c r="DP6">
        <v>0.72305969461575537</v>
      </c>
    </row>
    <row r="7" spans="3:120" x14ac:dyDescent="0.2">
      <c r="C7" s="338"/>
      <c r="D7" t="s">
        <v>58</v>
      </c>
      <c r="E7">
        <v>58.981287453934257</v>
      </c>
      <c r="F7">
        <v>922.58918420678947</v>
      </c>
      <c r="G7">
        <v>0.21988267272992906</v>
      </c>
      <c r="H7">
        <v>16.93520792581446</v>
      </c>
      <c r="I7">
        <v>33.846047529537458</v>
      </c>
      <c r="J7">
        <v>5.8782964292254776E-2</v>
      </c>
      <c r="K7">
        <v>59.898305741645693</v>
      </c>
      <c r="L7">
        <v>8.0742763324204994</v>
      </c>
      <c r="M7">
        <v>474.11926065080837</v>
      </c>
      <c r="N7">
        <v>3.8959532349412953</v>
      </c>
      <c r="O7">
        <v>0.92677081159830588</v>
      </c>
      <c r="P7">
        <v>43.333294052851663</v>
      </c>
      <c r="Q7">
        <v>4.7434033593046765E-3</v>
      </c>
      <c r="R7">
        <v>3.8886998190810678</v>
      </c>
      <c r="S7">
        <v>0.40560717565261628</v>
      </c>
      <c r="T7">
        <v>0.41029969661018195</v>
      </c>
      <c r="U7">
        <v>3.0345724001249562E-5</v>
      </c>
      <c r="V7">
        <v>0.57384299102202385</v>
      </c>
      <c r="W7">
        <v>850.48350596832131</v>
      </c>
      <c r="X7">
        <v>0.73300136183012077</v>
      </c>
      <c r="AA7" s="347"/>
      <c r="AB7">
        <v>2040</v>
      </c>
      <c r="AC7">
        <v>86.032774571283369</v>
      </c>
      <c r="AD7">
        <v>1286.0041570533115</v>
      </c>
      <c r="AE7">
        <v>0.49668968166056454</v>
      </c>
      <c r="AF7">
        <v>23.691782349635631</v>
      </c>
      <c r="AG7">
        <v>49.943250833419775</v>
      </c>
      <c r="AH7">
        <v>8.1713571670385413E-2</v>
      </c>
      <c r="AI7">
        <v>87.492920274228354</v>
      </c>
      <c r="AJ7">
        <v>12.142982859059614</v>
      </c>
      <c r="AK7">
        <v>648.63196539348939</v>
      </c>
      <c r="AL7">
        <v>5.2480170840130658</v>
      </c>
      <c r="AM7">
        <v>0.76134845455017608</v>
      </c>
      <c r="AN7">
        <v>65.679315921186017</v>
      </c>
      <c r="AO7">
        <v>5.6038983167081505E-3</v>
      </c>
      <c r="AP7">
        <v>5.5615694804478881</v>
      </c>
      <c r="AQ7">
        <v>0.48163276463601967</v>
      </c>
      <c r="AR7">
        <v>0.4875964172265782</v>
      </c>
      <c r="AS7">
        <v>3.858722437964401E-5</v>
      </c>
      <c r="AT7">
        <v>1.5059356507293706</v>
      </c>
      <c r="AU7">
        <v>6000.1289303730382</v>
      </c>
      <c r="AV7">
        <v>0.71583607307478969</v>
      </c>
      <c r="AY7" s="347"/>
      <c r="AZ7">
        <v>2040</v>
      </c>
      <c r="BA7">
        <v>85.064969522092824</v>
      </c>
      <c r="BB7">
        <v>1266.0908450319712</v>
      </c>
      <c r="BC7">
        <v>0.50639092798547869</v>
      </c>
      <c r="BD7">
        <v>23.346657339539355</v>
      </c>
      <c r="BE7">
        <v>50.644414635880999</v>
      </c>
      <c r="BF7">
        <v>8.2556365450105071E-2</v>
      </c>
      <c r="BG7">
        <v>86.523094613355823</v>
      </c>
      <c r="BH7">
        <v>12.229107426004681</v>
      </c>
      <c r="BI7">
        <v>655.42640901251445</v>
      </c>
      <c r="BJ7">
        <v>5.1388367987554906</v>
      </c>
      <c r="BK7">
        <v>0.7620068269120418</v>
      </c>
      <c r="BL7">
        <v>66.662462746920895</v>
      </c>
      <c r="BM7">
        <v>5.6231749891545862E-3</v>
      </c>
      <c r="BN7">
        <v>5.1317673980404823</v>
      </c>
      <c r="BO7">
        <v>0.47828412604675186</v>
      </c>
      <c r="BP7">
        <v>0.4842108335584725</v>
      </c>
      <c r="BQ7">
        <v>3.7920207244501572E-5</v>
      </c>
      <c r="BR7">
        <v>1.5438396813805031</v>
      </c>
      <c r="BS7">
        <v>6238.045003623316</v>
      </c>
      <c r="BT7">
        <v>0.681967423401596</v>
      </c>
      <c r="BW7" s="347"/>
      <c r="BX7">
        <v>2040</v>
      </c>
      <c r="BY7">
        <v>56.20743832558297</v>
      </c>
      <c r="BZ7">
        <v>864.24918047089125</v>
      </c>
      <c r="CA7">
        <v>0.22207090667853602</v>
      </c>
      <c r="CB7">
        <v>15.963629277873009</v>
      </c>
      <c r="CC7">
        <v>29.154150992752868</v>
      </c>
      <c r="CD7">
        <v>5.1590434572062242E-2</v>
      </c>
      <c r="CE7">
        <v>57.076990942601448</v>
      </c>
      <c r="CF7">
        <v>7.6806454700951559</v>
      </c>
      <c r="CG7">
        <v>406.49518086312457</v>
      </c>
      <c r="CH7">
        <v>3.4952718189127761</v>
      </c>
      <c r="CI7">
        <v>0.92322972303309869</v>
      </c>
      <c r="CJ7">
        <v>37.518261032925253</v>
      </c>
      <c r="CK7">
        <v>4.5714524231645131E-3</v>
      </c>
      <c r="CL7">
        <v>3.7518657891609415</v>
      </c>
      <c r="CM7">
        <v>0.38160443440895336</v>
      </c>
      <c r="CN7">
        <v>0.38595708018415181</v>
      </c>
      <c r="CO7">
        <v>2.7836838865738875E-5</v>
      </c>
      <c r="CP7">
        <v>0.59913297370991603</v>
      </c>
      <c r="CQ7">
        <v>1183.7833671858505</v>
      </c>
      <c r="CR7">
        <v>0.67881886119094437</v>
      </c>
      <c r="CU7" s="347"/>
      <c r="CV7">
        <v>2040</v>
      </c>
      <c r="CW7">
        <v>97.776762605570823</v>
      </c>
      <c r="CX7">
        <v>1520.398507451772</v>
      </c>
      <c r="CY7">
        <v>0.43521052025020313</v>
      </c>
      <c r="CZ7">
        <v>28.109865374049111</v>
      </c>
      <c r="DA7">
        <v>54.601845048217065</v>
      </c>
      <c r="DB7">
        <v>8.9879438299788617E-2</v>
      </c>
      <c r="DC7">
        <v>99.52247259105134</v>
      </c>
      <c r="DD7">
        <v>13.38589939121383</v>
      </c>
      <c r="DE7">
        <v>708.95229003002885</v>
      </c>
      <c r="DF7">
        <v>5.8094082824023969</v>
      </c>
      <c r="DG7">
        <v>0.62594813041173247</v>
      </c>
      <c r="DH7">
        <v>70.63993925977833</v>
      </c>
      <c r="DI7">
        <v>5.8354606543476002E-3</v>
      </c>
      <c r="DJ7">
        <v>5.4289012806492858</v>
      </c>
      <c r="DK7">
        <v>0.50539524760188892</v>
      </c>
      <c r="DL7">
        <v>0.51235344606369415</v>
      </c>
      <c r="DM7">
        <v>4.4386868558173603E-5</v>
      </c>
      <c r="DN7">
        <v>1.232955033665045</v>
      </c>
      <c r="DO7">
        <v>4414.3442068543573</v>
      </c>
      <c r="DP7">
        <v>0.8594621614921556</v>
      </c>
    </row>
    <row r="8" spans="3:120" x14ac:dyDescent="0.2">
      <c r="C8" s="338"/>
      <c r="D8" t="s">
        <v>59</v>
      </c>
      <c r="E8">
        <v>88.402881812791676</v>
      </c>
      <c r="F8">
        <v>1318.9141155955267</v>
      </c>
      <c r="G8">
        <v>0.50439953016549077</v>
      </c>
      <c r="H8">
        <v>24.157090845238873</v>
      </c>
      <c r="I8">
        <v>54.160114896911367</v>
      </c>
      <c r="J8">
        <v>8.8571100259149438E-2</v>
      </c>
      <c r="K8">
        <v>89.949136873040118</v>
      </c>
      <c r="L8">
        <v>12.796737695564348</v>
      </c>
      <c r="M8">
        <v>707.10661685706771</v>
      </c>
      <c r="N8">
        <v>5.5513377068555574</v>
      </c>
      <c r="O8">
        <v>0.77859740864119353</v>
      </c>
      <c r="P8">
        <v>71.123079598469516</v>
      </c>
      <c r="Q8">
        <v>5.6986362750182113E-3</v>
      </c>
      <c r="R8">
        <v>5.1685686385866374</v>
      </c>
      <c r="S8">
        <v>0.48547152434813162</v>
      </c>
      <c r="T8">
        <v>0.4915196329048489</v>
      </c>
      <c r="U8">
        <v>3.994835150234272E-5</v>
      </c>
      <c r="V8">
        <v>1.5205616857054951</v>
      </c>
      <c r="W8">
        <v>6091.1453723075338</v>
      </c>
      <c r="X8">
        <v>0.71636413038359115</v>
      </c>
      <c r="AA8" s="347"/>
      <c r="AB8">
        <v>2045</v>
      </c>
      <c r="AC8">
        <v>86.096615412724475</v>
      </c>
      <c r="AD8">
        <v>1286.9552297772086</v>
      </c>
      <c r="AE8">
        <v>0.49700535974113713</v>
      </c>
      <c r="AF8">
        <v>23.709169658833023</v>
      </c>
      <c r="AG8">
        <v>49.979088863048062</v>
      </c>
      <c r="AH8">
        <v>8.1778725538081395E-2</v>
      </c>
      <c r="AI8">
        <v>87.557583809291103</v>
      </c>
      <c r="AJ8">
        <v>12.15174559347297</v>
      </c>
      <c r="AK8">
        <v>649.13412409058117</v>
      </c>
      <c r="AL8">
        <v>5.2521440394846017</v>
      </c>
      <c r="AM8">
        <v>0.76217659587007303</v>
      </c>
      <c r="AN8">
        <v>65.727186490168208</v>
      </c>
      <c r="AO8">
        <v>5.6079740322439323E-3</v>
      </c>
      <c r="AP8">
        <v>5.5672775305670612</v>
      </c>
      <c r="AQ8">
        <v>0.48191293230695703</v>
      </c>
      <c r="AR8">
        <v>0.48788024188134527</v>
      </c>
      <c r="AS8">
        <v>3.8615901224598572E-5</v>
      </c>
      <c r="AT8">
        <v>1.5068705499043946</v>
      </c>
      <c r="AU8">
        <v>6004.2574895377647</v>
      </c>
      <c r="AV8">
        <v>0.71654399274961134</v>
      </c>
      <c r="AY8" s="347"/>
      <c r="AZ8">
        <v>2045</v>
      </c>
      <c r="BA8">
        <v>85.086172789725552</v>
      </c>
      <c r="BB8">
        <v>1266.3417019777612</v>
      </c>
      <c r="BC8">
        <v>0.50659623828066325</v>
      </c>
      <c r="BD8">
        <v>23.350593213199865</v>
      </c>
      <c r="BE8">
        <v>50.685418753005557</v>
      </c>
      <c r="BF8">
        <v>8.2621313193796217E-2</v>
      </c>
      <c r="BG8">
        <v>86.545004036727548</v>
      </c>
      <c r="BH8">
        <v>12.236027338887586</v>
      </c>
      <c r="BI8">
        <v>655.96676320415099</v>
      </c>
      <c r="BJ8">
        <v>5.1406768821382505</v>
      </c>
      <c r="BK8">
        <v>0.76227681114735923</v>
      </c>
      <c r="BL8">
        <v>66.716348529374542</v>
      </c>
      <c r="BM8">
        <v>5.6249061943767923E-3</v>
      </c>
      <c r="BN8">
        <v>5.126496800331469</v>
      </c>
      <c r="BO8">
        <v>0.4783466897406527</v>
      </c>
      <c r="BP8">
        <v>0.4842744680716094</v>
      </c>
      <c r="BQ8">
        <v>3.7929222033667259E-5</v>
      </c>
      <c r="BR8">
        <v>1.5444784759820471</v>
      </c>
      <c r="BS8">
        <v>6241.6103438914897</v>
      </c>
      <c r="BT8">
        <v>0.68182311233902226</v>
      </c>
      <c r="BW8" s="347"/>
      <c r="BX8">
        <v>2045</v>
      </c>
      <c r="BY8">
        <v>53.907623908565768</v>
      </c>
      <c r="BZ8">
        <v>831.86368009513808</v>
      </c>
      <c r="CA8">
        <v>0.20070254033863782</v>
      </c>
      <c r="CB8">
        <v>15.368611393053946</v>
      </c>
      <c r="CC8">
        <v>27.586697559383829</v>
      </c>
      <c r="CD8">
        <v>4.9317351296656521E-2</v>
      </c>
      <c r="CE8">
        <v>54.732038484599357</v>
      </c>
      <c r="CF8">
        <v>7.33761789162127</v>
      </c>
      <c r="CG8">
        <v>388.33508038456847</v>
      </c>
      <c r="CH8">
        <v>3.362828633238153</v>
      </c>
      <c r="CI8">
        <v>0.9351767446428968</v>
      </c>
      <c r="CJ8">
        <v>35.389504220257457</v>
      </c>
      <c r="CK8">
        <v>4.4909048185034876E-3</v>
      </c>
      <c r="CL8">
        <v>3.609071597908879</v>
      </c>
      <c r="CM8">
        <v>0.37393350601649217</v>
      </c>
      <c r="CN8">
        <v>0.3781628931099506</v>
      </c>
      <c r="CO8">
        <v>2.7019518450698313E-5</v>
      </c>
      <c r="CP8">
        <v>0.52842260165598609</v>
      </c>
      <c r="CQ8">
        <v>807.17372591176206</v>
      </c>
      <c r="CR8">
        <v>0.6760306550684696</v>
      </c>
      <c r="CU8" s="347"/>
      <c r="CV8">
        <v>2045</v>
      </c>
      <c r="CW8">
        <v>113.62036596107681</v>
      </c>
      <c r="CX8">
        <v>1836.3215804866695</v>
      </c>
      <c r="CY8">
        <v>0.35254136292422844</v>
      </c>
      <c r="CZ8">
        <v>34.06310255458957</v>
      </c>
      <c r="DA8">
        <v>60.916962495729074</v>
      </c>
      <c r="DB8">
        <v>0.10093592223068824</v>
      </c>
      <c r="DC8">
        <v>115.75144380613011</v>
      </c>
      <c r="DD8">
        <v>15.06787597886176</v>
      </c>
      <c r="DE8">
        <v>790.72953345972712</v>
      </c>
      <c r="DF8">
        <v>6.5682660362438225</v>
      </c>
      <c r="DG8">
        <v>0.44362996903308871</v>
      </c>
      <c r="DH8">
        <v>77.373501893169134</v>
      </c>
      <c r="DI8">
        <v>6.1474816163591597E-3</v>
      </c>
      <c r="DJ8">
        <v>5.2487219545952621</v>
      </c>
      <c r="DK8">
        <v>0.53751850629908171</v>
      </c>
      <c r="DL8">
        <v>0.54581624139899876</v>
      </c>
      <c r="DM8">
        <v>5.2211871637868611E-5</v>
      </c>
      <c r="DN8">
        <v>0.86562663057527633</v>
      </c>
      <c r="DO8">
        <v>2279.8799926462725</v>
      </c>
      <c r="DP8">
        <v>1.0529557000364873</v>
      </c>
    </row>
    <row r="9" spans="3:120" x14ac:dyDescent="0.2">
      <c r="C9" s="338"/>
      <c r="D9" t="s">
        <v>60</v>
      </c>
      <c r="E9">
        <v>92.08635910545236</v>
      </c>
      <c r="F9">
        <v>1370.0549197427999</v>
      </c>
      <c r="G9">
        <v>0.53773048751945673</v>
      </c>
      <c r="H9">
        <v>25.204636790957565</v>
      </c>
      <c r="I9">
        <v>55.502008317526382</v>
      </c>
      <c r="J9">
        <v>9.0984639555509547E-2</v>
      </c>
      <c r="K9">
        <v>93.652198637844094</v>
      </c>
      <c r="L9">
        <v>13.292765798501296</v>
      </c>
      <c r="M9">
        <v>722.78987633886493</v>
      </c>
      <c r="N9">
        <v>5.6381213109734887</v>
      </c>
      <c r="O9">
        <v>0.8388457567247245</v>
      </c>
      <c r="P9">
        <v>73.054150962257992</v>
      </c>
      <c r="Q9">
        <v>6.0466172573961372E-3</v>
      </c>
      <c r="R9">
        <v>5.5022853379243646</v>
      </c>
      <c r="S9">
        <v>0.50724412965068855</v>
      </c>
      <c r="T9">
        <v>0.51355594130079785</v>
      </c>
      <c r="U9">
        <v>4.1134833310329007E-5</v>
      </c>
      <c r="V9">
        <v>1.6330593241010778</v>
      </c>
      <c r="W9">
        <v>6625.0015375099965</v>
      </c>
      <c r="X9">
        <v>0.74991866117826778</v>
      </c>
      <c r="AA9" s="347"/>
      <c r="AB9">
        <v>2050</v>
      </c>
      <c r="AC9">
        <v>86.144170175951785</v>
      </c>
      <c r="AD9">
        <v>1287.6676756436329</v>
      </c>
      <c r="AE9">
        <v>0.49720703233689512</v>
      </c>
      <c r="AF9">
        <v>23.721896190148044</v>
      </c>
      <c r="AG9">
        <v>50.009569737439897</v>
      </c>
      <c r="AH9">
        <v>8.1832996455667217E-2</v>
      </c>
      <c r="AI9">
        <v>87.605844514277123</v>
      </c>
      <c r="AJ9">
        <v>12.158576762075878</v>
      </c>
      <c r="AK9">
        <v>649.56394788195507</v>
      </c>
      <c r="AL9">
        <v>5.2555846512908913</v>
      </c>
      <c r="AM9">
        <v>0.76273181945853641</v>
      </c>
      <c r="AN9">
        <v>65.767401111496852</v>
      </c>
      <c r="AO9">
        <v>5.6107628149955104E-3</v>
      </c>
      <c r="AP9">
        <v>5.5707645459732813</v>
      </c>
      <c r="AQ9">
        <v>0.48210758989737984</v>
      </c>
      <c r="AR9">
        <v>0.48807749242450288</v>
      </c>
      <c r="AS9">
        <v>3.863815768901099E-5</v>
      </c>
      <c r="AT9">
        <v>1.5074359277955782</v>
      </c>
      <c r="AU9">
        <v>6006.674084960594</v>
      </c>
      <c r="AV9">
        <v>0.71705350129502343</v>
      </c>
      <c r="AY9" s="347"/>
      <c r="AZ9">
        <v>2050</v>
      </c>
      <c r="BA9">
        <v>85.121720572154913</v>
      </c>
      <c r="BB9">
        <v>1266.8801980503483</v>
      </c>
      <c r="BC9">
        <v>0.50669594515779282</v>
      </c>
      <c r="BD9">
        <v>23.359760345070882</v>
      </c>
      <c r="BE9">
        <v>50.713987116911952</v>
      </c>
      <c r="BF9">
        <v>8.2670630301829584E-2</v>
      </c>
      <c r="BG9">
        <v>86.581221752282403</v>
      </c>
      <c r="BH9">
        <v>12.24160040294649</v>
      </c>
      <c r="BI9">
        <v>656.37321512019605</v>
      </c>
      <c r="BJ9">
        <v>5.1438058397283175</v>
      </c>
      <c r="BK9">
        <v>0.76259687034720791</v>
      </c>
      <c r="BL9">
        <v>66.753369777210324</v>
      </c>
      <c r="BM9">
        <v>5.6266132809956885E-3</v>
      </c>
      <c r="BN9">
        <v>5.1279365755001329</v>
      </c>
      <c r="BO9">
        <v>0.47847080769814931</v>
      </c>
      <c r="BP9">
        <v>0.484400323858654</v>
      </c>
      <c r="BQ9">
        <v>3.7947224343583764E-5</v>
      </c>
      <c r="BR9">
        <v>1.5447012817568175</v>
      </c>
      <c r="BS9">
        <v>6242.412911950104</v>
      </c>
      <c r="BT9">
        <v>0.68217675577816461</v>
      </c>
      <c r="BW9" s="347"/>
      <c r="BX9">
        <v>2050</v>
      </c>
      <c r="BY9">
        <v>53.538111142518154</v>
      </c>
      <c r="BZ9">
        <v>826.76895220807751</v>
      </c>
      <c r="CA9">
        <v>0.19711448850032462</v>
      </c>
      <c r="CB9">
        <v>15.274449257759349</v>
      </c>
      <c r="CC9">
        <v>27.350664175235739</v>
      </c>
      <c r="CD9">
        <v>4.8977135708520012E-2</v>
      </c>
      <c r="CE9">
        <v>54.355234262281037</v>
      </c>
      <c r="CF9">
        <v>7.2823851888639295</v>
      </c>
      <c r="CG9">
        <v>385.6744375122297</v>
      </c>
      <c r="CH9">
        <v>3.3428972117662874</v>
      </c>
      <c r="CI9">
        <v>0.93718987311004043</v>
      </c>
      <c r="CJ9">
        <v>35.065818526431464</v>
      </c>
      <c r="CK9">
        <v>4.478379748270242E-3</v>
      </c>
      <c r="CL9">
        <v>3.5859405256891366</v>
      </c>
      <c r="CM9">
        <v>0.37278454179862991</v>
      </c>
      <c r="CN9">
        <v>0.37699521144917475</v>
      </c>
      <c r="CO9">
        <v>2.689674642557563E-5</v>
      </c>
      <c r="CP9">
        <v>0.51644874152185294</v>
      </c>
      <c r="CQ9">
        <v>742.28028476924624</v>
      </c>
      <c r="CR9">
        <v>0.67586574406529409</v>
      </c>
      <c r="CU9" s="347"/>
      <c r="CV9">
        <v>2050</v>
      </c>
      <c r="CW9">
        <v>117.24405163504626</v>
      </c>
      <c r="CX9">
        <v>1908.2571013685035</v>
      </c>
      <c r="CY9">
        <v>0.33405320927561127</v>
      </c>
      <c r="CZ9">
        <v>35.417912395540178</v>
      </c>
      <c r="DA9">
        <v>62.380623528192501</v>
      </c>
      <c r="DB9">
        <v>0.10348928579094173</v>
      </c>
      <c r="DC9">
        <v>119.46304081602294</v>
      </c>
      <c r="DD9">
        <v>15.456775226691052</v>
      </c>
      <c r="DE9">
        <v>809.67821991192011</v>
      </c>
      <c r="DF9">
        <v>6.7423974847201</v>
      </c>
      <c r="DG9">
        <v>0.40261533394170873</v>
      </c>
      <c r="DH9">
        <v>78.94228514401145</v>
      </c>
      <c r="DI9">
        <v>6.2195144315319723E-3</v>
      </c>
      <c r="DJ9">
        <v>5.2092397599495062</v>
      </c>
      <c r="DK9">
        <v>0.54498152947833067</v>
      </c>
      <c r="DL9">
        <v>0.55358374834258994</v>
      </c>
      <c r="DM9">
        <v>5.3999639443973177E-5</v>
      </c>
      <c r="DN9">
        <v>0.78313197925832834</v>
      </c>
      <c r="DO9">
        <v>1799.5376144093771</v>
      </c>
      <c r="DP9">
        <v>1.0970010716805716</v>
      </c>
    </row>
    <row r="10" spans="3:120" x14ac:dyDescent="0.2">
      <c r="C10" s="338"/>
      <c r="D10" t="s">
        <v>61</v>
      </c>
      <c r="E10">
        <v>130.66139825232139</v>
      </c>
      <c r="F10">
        <v>2318.7546383975164</v>
      </c>
      <c r="G10">
        <v>0.33661578469953496</v>
      </c>
      <c r="H10">
        <v>43.387394848136879</v>
      </c>
      <c r="I10">
        <v>61.030341763428382</v>
      </c>
      <c r="J10">
        <v>0.1103460078086592</v>
      </c>
      <c r="K10">
        <v>133.24801632373908</v>
      </c>
      <c r="L10">
        <v>14.458824591883328</v>
      </c>
      <c r="M10">
        <v>831.0624760973559</v>
      </c>
      <c r="N10">
        <v>8.024551062718464</v>
      </c>
      <c r="O10">
        <v>0.61466331643410066</v>
      </c>
      <c r="P10">
        <v>77.606075028896498</v>
      </c>
      <c r="Q10">
        <v>6.2180697700102601E-3</v>
      </c>
      <c r="R10">
        <v>4.6738686197690962</v>
      </c>
      <c r="S10">
        <v>0.54451541036186979</v>
      </c>
      <c r="T10">
        <v>0.55557777501079608</v>
      </c>
      <c r="U10">
        <v>6.2030560516929299E-5</v>
      </c>
      <c r="V10">
        <v>0.81729090307107122</v>
      </c>
      <c r="W10">
        <v>2003.1338354463749</v>
      </c>
      <c r="X10">
        <v>1.2423622131601308</v>
      </c>
      <c r="AA10" s="348" t="s">
        <v>86</v>
      </c>
      <c r="AB10">
        <v>2025</v>
      </c>
      <c r="AC10">
        <v>88.468365397126291</v>
      </c>
      <c r="AD10">
        <v>1323.4601778002282</v>
      </c>
      <c r="AE10">
        <v>0.50157171049291283</v>
      </c>
      <c r="AF10">
        <v>24.321664908183791</v>
      </c>
      <c r="AG10">
        <v>51.895307959653962</v>
      </c>
      <c r="AH10">
        <v>8.5087453884799935E-2</v>
      </c>
      <c r="AI10">
        <v>89.973381704816916</v>
      </c>
      <c r="AJ10">
        <v>12.513155412273091</v>
      </c>
      <c r="AK10">
        <v>676.75831001550932</v>
      </c>
      <c r="AL10">
        <v>5.474436961598065</v>
      </c>
      <c r="AM10">
        <v>0.78014126047691534</v>
      </c>
      <c r="AN10">
        <v>68.190124653930837</v>
      </c>
      <c r="AO10">
        <v>5.7097719928902281E-3</v>
      </c>
      <c r="AP10">
        <v>5.6894587826112257</v>
      </c>
      <c r="AQ10">
        <v>0.49039742545030118</v>
      </c>
      <c r="AR10">
        <v>0.49647968582279994</v>
      </c>
      <c r="AS10">
        <v>3.9900557484345621E-5</v>
      </c>
      <c r="AT10">
        <v>1.5138520114052332</v>
      </c>
      <c r="AU10">
        <v>6009.4861038890667</v>
      </c>
      <c r="AV10">
        <v>0.74164313741412646</v>
      </c>
      <c r="AY10" s="348" t="s">
        <v>86</v>
      </c>
      <c r="AZ10">
        <v>2025</v>
      </c>
      <c r="BA10">
        <v>88.300965397869703</v>
      </c>
      <c r="BB10">
        <v>1320.9350852784607</v>
      </c>
      <c r="BC10">
        <v>0.50060524729305045</v>
      </c>
      <c r="BD10">
        <v>24.276349758938359</v>
      </c>
      <c r="BE10">
        <v>51.819650766946317</v>
      </c>
      <c r="BF10">
        <v>8.4973049876366002E-2</v>
      </c>
      <c r="BG10">
        <v>89.803156352353014</v>
      </c>
      <c r="BH10">
        <v>12.494679877698934</v>
      </c>
      <c r="BI10">
        <v>675.83817557946122</v>
      </c>
      <c r="BJ10">
        <v>5.4628480983373295</v>
      </c>
      <c r="BK10">
        <v>0.78111495452083091</v>
      </c>
      <c r="BL10">
        <v>68.088757215048759</v>
      </c>
      <c r="BM10">
        <v>5.7061750462746585E-3</v>
      </c>
      <c r="BN10">
        <v>5.6679499286799455</v>
      </c>
      <c r="BO10">
        <v>0.48984920259869152</v>
      </c>
      <c r="BP10">
        <v>0.49592330317970512</v>
      </c>
      <c r="BQ10">
        <v>3.9829459921636394E-5</v>
      </c>
      <c r="BR10">
        <v>1.5108458947540071</v>
      </c>
      <c r="BS10">
        <v>5994.4912703682194</v>
      </c>
      <c r="BT10">
        <v>0.7405685836666297</v>
      </c>
      <c r="BW10" s="348" t="s">
        <v>86</v>
      </c>
      <c r="BX10">
        <v>2025</v>
      </c>
      <c r="BY10">
        <v>86.92690635252076</v>
      </c>
      <c r="BZ10">
        <v>1302.094313337145</v>
      </c>
      <c r="CA10">
        <v>0.48734053597329186</v>
      </c>
      <c r="CB10">
        <v>23.934815934046132</v>
      </c>
      <c r="CC10">
        <v>50.791733956812635</v>
      </c>
      <c r="CD10">
        <v>8.3496425780664574E-2</v>
      </c>
      <c r="CE10">
        <v>88.398664461359616</v>
      </c>
      <c r="CF10">
        <v>12.273347943606325</v>
      </c>
      <c r="CG10">
        <v>663.98171588685045</v>
      </c>
      <c r="CH10">
        <v>5.3813489168638018</v>
      </c>
      <c r="CI10">
        <v>0.79075927370202204</v>
      </c>
      <c r="CJ10">
        <v>66.694876006320627</v>
      </c>
      <c r="CK10">
        <v>5.6646155769282955E-3</v>
      </c>
      <c r="CL10">
        <v>5.6164912371650146</v>
      </c>
      <c r="CM10">
        <v>0.48598949934782826</v>
      </c>
      <c r="CN10">
        <v>0.49199670462491912</v>
      </c>
      <c r="CO10">
        <v>3.9366309716596881E-5</v>
      </c>
      <c r="CP10">
        <v>1.4668422217126891</v>
      </c>
      <c r="CQ10">
        <v>5753.1979396391325</v>
      </c>
      <c r="CR10">
        <v>0.74173978430502918</v>
      </c>
      <c r="CU10" s="348" t="s">
        <v>86</v>
      </c>
      <c r="CV10">
        <v>2025</v>
      </c>
      <c r="CW10">
        <v>88.480708195932166</v>
      </c>
      <c r="CX10">
        <v>1323.6438795441375</v>
      </c>
      <c r="CY10">
        <v>0.50166279608929121</v>
      </c>
      <c r="CZ10">
        <v>24.325379987715618</v>
      </c>
      <c r="DA10">
        <v>51.896566271944423</v>
      </c>
      <c r="DB10">
        <v>8.509150747291544E-2</v>
      </c>
      <c r="DC10">
        <v>89.985736558938342</v>
      </c>
      <c r="DD10">
        <v>12.514279731597892</v>
      </c>
      <c r="DE10">
        <v>676.77549135136451</v>
      </c>
      <c r="DF10">
        <v>5.4748144960104028</v>
      </c>
      <c r="DG10">
        <v>0.78036258043417395</v>
      </c>
      <c r="DH10">
        <v>68.192363700122399</v>
      </c>
      <c r="DI10">
        <v>5.7108142986517403E-3</v>
      </c>
      <c r="DJ10">
        <v>5.691971112920295</v>
      </c>
      <c r="DK10">
        <v>0.49047466646000598</v>
      </c>
      <c r="DL10">
        <v>0.49655782185326836</v>
      </c>
      <c r="DM10">
        <v>3.9905559537957138E-5</v>
      </c>
      <c r="DN10">
        <v>1.5141532752233913</v>
      </c>
      <c r="DO10">
        <v>6010.8046911114425</v>
      </c>
      <c r="DP10">
        <v>0.74182143825601821</v>
      </c>
    </row>
    <row r="11" spans="3:120" x14ac:dyDescent="0.2">
      <c r="C11" s="338"/>
      <c r="D11" t="s">
        <v>62</v>
      </c>
      <c r="E11">
        <v>124.48165904866879</v>
      </c>
      <c r="F11">
        <v>1789.6936282565443</v>
      </c>
      <c r="G11">
        <v>0.39449913325288299</v>
      </c>
      <c r="H11">
        <v>32.704105110277027</v>
      </c>
      <c r="I11">
        <v>78.433293520101728</v>
      </c>
      <c r="J11">
        <v>0.11962572411073812</v>
      </c>
      <c r="K11">
        <v>126.71739836448106</v>
      </c>
      <c r="L11">
        <v>20.074900474589541</v>
      </c>
      <c r="M11">
        <v>978.75102974840058</v>
      </c>
      <c r="N11">
        <v>6.6654212802039536</v>
      </c>
      <c r="O11">
        <v>0.25913282229396667</v>
      </c>
      <c r="P11">
        <v>99.036432371013262</v>
      </c>
      <c r="Q11">
        <v>7.0083238708588168E-3</v>
      </c>
      <c r="R11">
        <v>6.455239535583873</v>
      </c>
      <c r="S11">
        <v>0.63326756925922256</v>
      </c>
      <c r="T11">
        <v>0.64046824581980288</v>
      </c>
      <c r="U11">
        <v>5.5343278128561003E-5</v>
      </c>
      <c r="V11">
        <v>0.8926119237453386</v>
      </c>
      <c r="W11">
        <v>2040.2678509700011</v>
      </c>
      <c r="X11">
        <v>1.1343337993613523</v>
      </c>
      <c r="AA11" s="348"/>
      <c r="AB11">
        <v>2030</v>
      </c>
      <c r="AC11">
        <v>85.702402937819528</v>
      </c>
      <c r="AD11">
        <v>1281.0635472792646</v>
      </c>
      <c r="AE11">
        <v>0.49521653376270652</v>
      </c>
      <c r="AF11">
        <v>23.602890314746521</v>
      </c>
      <c r="AG11">
        <v>49.739583099004186</v>
      </c>
      <c r="AH11">
        <v>8.1348834678220752E-2</v>
      </c>
      <c r="AI11">
        <v>87.157844474504131</v>
      </c>
      <c r="AJ11">
        <v>12.09616914703874</v>
      </c>
      <c r="AK11">
        <v>645.76523378762806</v>
      </c>
      <c r="AL11">
        <v>5.2249044408926109</v>
      </c>
      <c r="AM11">
        <v>0.75736023663525942</v>
      </c>
      <c r="AN11">
        <v>65.409671709285234</v>
      </c>
      <c r="AO11">
        <v>5.5839921605652142E-3</v>
      </c>
      <c r="AP11">
        <v>5.5356981518782327</v>
      </c>
      <c r="AQ11">
        <v>0.48025014044816061</v>
      </c>
      <c r="AR11">
        <v>0.4861954973486311</v>
      </c>
      <c r="AS11">
        <v>3.8434523841958619E-5</v>
      </c>
      <c r="AT11">
        <v>1.5017258181467934</v>
      </c>
      <c r="AU11">
        <v>5981.9213174370125</v>
      </c>
      <c r="AV11">
        <v>0.71225797408561786</v>
      </c>
      <c r="AY11" s="348"/>
      <c r="AZ11">
        <v>2030</v>
      </c>
      <c r="BA11">
        <v>85.378594689034742</v>
      </c>
      <c r="BB11">
        <v>1274.0992874663723</v>
      </c>
      <c r="BC11">
        <v>0.4993784026162183</v>
      </c>
      <c r="BD11">
        <v>23.484430980622989</v>
      </c>
      <c r="BE11">
        <v>50.018008433242137</v>
      </c>
      <c r="BF11">
        <v>8.1694428095654359E-2</v>
      </c>
      <c r="BG11">
        <v>86.833406884016028</v>
      </c>
      <c r="BH11">
        <v>12.134588535913446</v>
      </c>
      <c r="BI11">
        <v>648.48347927888994</v>
      </c>
      <c r="BJ11">
        <v>5.1840772054807394</v>
      </c>
      <c r="BK11">
        <v>0.75858045894429338</v>
      </c>
      <c r="BL11">
        <v>65.802160389567192</v>
      </c>
      <c r="BM11">
        <v>5.595882262071074E-3</v>
      </c>
      <c r="BN11">
        <v>5.378344258041591</v>
      </c>
      <c r="BO11">
        <v>0.47924916588557626</v>
      </c>
      <c r="BP11">
        <v>0.48518379468805489</v>
      </c>
      <c r="BQ11">
        <v>3.81947927737627E-5</v>
      </c>
      <c r="BR11">
        <v>1.5177565953429295</v>
      </c>
      <c r="BS11">
        <v>6080.3366954189987</v>
      </c>
      <c r="BT11">
        <v>0.69983642127857415</v>
      </c>
      <c r="BW11" s="348"/>
      <c r="BX11">
        <v>2030</v>
      </c>
      <c r="BY11">
        <v>77.964851584329352</v>
      </c>
      <c r="BZ11">
        <v>1171.6118574711763</v>
      </c>
      <c r="CA11">
        <v>0.42364963574796483</v>
      </c>
      <c r="CB11">
        <v>21.608243408021107</v>
      </c>
      <c r="CC11">
        <v>44.131270072118156</v>
      </c>
      <c r="CD11">
        <v>7.3295243348987738E-2</v>
      </c>
      <c r="CE11">
        <v>79.261146300769923</v>
      </c>
      <c r="CF11">
        <v>10.923372122772458</v>
      </c>
      <c r="CG11">
        <v>580.45303407472034</v>
      </c>
      <c r="CH11">
        <v>4.7575673910505465</v>
      </c>
      <c r="CI11">
        <v>0.80885257660621745</v>
      </c>
      <c r="CJ11">
        <v>57.833601381727661</v>
      </c>
      <c r="CK11">
        <v>5.3357622414672637E-3</v>
      </c>
      <c r="CL11">
        <v>5.1043346658234983</v>
      </c>
      <c r="CM11">
        <v>0.45503882573269183</v>
      </c>
      <c r="CN11">
        <v>0.46056990044625129</v>
      </c>
      <c r="CO11">
        <v>3.5635156840126275E-5</v>
      </c>
      <c r="CP11">
        <v>1.2656067313663366</v>
      </c>
      <c r="CQ11">
        <v>4723.3529807159803</v>
      </c>
      <c r="CR11">
        <v>0.70676827495304173</v>
      </c>
      <c r="CU11" s="348"/>
      <c r="CV11">
        <v>2030</v>
      </c>
      <c r="CW11">
        <v>86.018302099303028</v>
      </c>
      <c r="CX11">
        <v>1287.3972259026584</v>
      </c>
      <c r="CY11">
        <v>0.49351189278412283</v>
      </c>
      <c r="CZ11">
        <v>23.722214030934815</v>
      </c>
      <c r="DA11">
        <v>49.864853651960694</v>
      </c>
      <c r="DB11">
        <v>8.1568734124735351E-2</v>
      </c>
      <c r="DC11">
        <v>87.481486019325004</v>
      </c>
      <c r="DD11">
        <v>12.129388149048143</v>
      </c>
      <c r="DE11">
        <v>647.38997282193645</v>
      </c>
      <c r="DF11">
        <v>5.2400986772502467</v>
      </c>
      <c r="DG11">
        <v>0.75362762829172203</v>
      </c>
      <c r="DH11">
        <v>65.542569158003204</v>
      </c>
      <c r="DI11">
        <v>5.5900461034938138E-3</v>
      </c>
      <c r="DJ11">
        <v>5.5316353201313921</v>
      </c>
      <c r="DK11">
        <v>0.48087360482318864</v>
      </c>
      <c r="DL11">
        <v>0.48684581992646697</v>
      </c>
      <c r="DM11">
        <v>3.8591056367590551E-5</v>
      </c>
      <c r="DN11">
        <v>1.4941940629003423</v>
      </c>
      <c r="DO11">
        <v>5938.2949877179844</v>
      </c>
      <c r="DP11">
        <v>0.71613070340613982</v>
      </c>
    </row>
    <row r="12" spans="3:120" x14ac:dyDescent="0.2">
      <c r="AA12" s="348"/>
      <c r="AB12">
        <v>2035</v>
      </c>
      <c r="AC12">
        <v>85.786608300587901</v>
      </c>
      <c r="AD12">
        <v>1282.2986307692247</v>
      </c>
      <c r="AE12">
        <v>0.49579438831860395</v>
      </c>
      <c r="AF12">
        <v>23.626908094916143</v>
      </c>
      <c r="AG12">
        <v>49.768615000943683</v>
      </c>
      <c r="AH12">
        <v>8.1407114057804347E-2</v>
      </c>
      <c r="AI12">
        <v>87.242685893506234</v>
      </c>
      <c r="AJ12">
        <v>12.106265041707834</v>
      </c>
      <c r="AK12">
        <v>646.15881987751243</v>
      </c>
      <c r="AL12">
        <v>5.228579834599377</v>
      </c>
      <c r="AM12">
        <v>0.75874934660952054</v>
      </c>
      <c r="AN12">
        <v>65.45086121336189</v>
      </c>
      <c r="AO12">
        <v>5.590560317292304E-3</v>
      </c>
      <c r="AP12">
        <v>5.5469164499874477</v>
      </c>
      <c r="AQ12">
        <v>0.48068742088524652</v>
      </c>
      <c r="AR12">
        <v>0.48663823367195996</v>
      </c>
      <c r="AS12">
        <v>3.8468032877436537E-5</v>
      </c>
      <c r="AT12">
        <v>1.503590946431882</v>
      </c>
      <c r="AU12">
        <v>5990.5447276811074</v>
      </c>
      <c r="AV12">
        <v>0.71327768999362851</v>
      </c>
      <c r="AY12" s="348"/>
      <c r="AZ12">
        <v>2035</v>
      </c>
      <c r="BA12">
        <v>84.965151292092585</v>
      </c>
      <c r="BB12">
        <v>1265.0842349819825</v>
      </c>
      <c r="BC12">
        <v>0.50497843231134465</v>
      </c>
      <c r="BD12">
        <v>23.330885254762414</v>
      </c>
      <c r="BE12">
        <v>50.409094846498455</v>
      </c>
      <c r="BF12">
        <v>8.2188308698635512E-2</v>
      </c>
      <c r="BG12">
        <v>86.419560227963288</v>
      </c>
      <c r="BH12">
        <v>12.18930697208207</v>
      </c>
      <c r="BI12">
        <v>652.38591795783145</v>
      </c>
      <c r="BJ12">
        <v>5.1314545483855865</v>
      </c>
      <c r="BK12">
        <v>0.76034752029019326</v>
      </c>
      <c r="BL12">
        <v>66.351103363860773</v>
      </c>
      <c r="BM12">
        <v>5.6125653527818176E-3</v>
      </c>
      <c r="BN12">
        <v>5.1680783187594006</v>
      </c>
      <c r="BO12">
        <v>0.47796909174278213</v>
      </c>
      <c r="BP12">
        <v>0.48389024167722688</v>
      </c>
      <c r="BQ12">
        <v>3.7884705652656369E-5</v>
      </c>
      <c r="BR12">
        <v>1.5392356950782591</v>
      </c>
      <c r="BS12">
        <v>6211.988600152853</v>
      </c>
      <c r="BT12">
        <v>0.68340165812405129</v>
      </c>
      <c r="BW12" s="348"/>
      <c r="BX12">
        <v>2035</v>
      </c>
      <c r="BY12">
        <v>64.49134431528384</v>
      </c>
      <c r="BZ12">
        <v>980.84220446669929</v>
      </c>
      <c r="CA12">
        <v>0.29947026288946238</v>
      </c>
      <c r="CB12">
        <v>18.107137541060144</v>
      </c>
      <c r="CC12">
        <v>34.793914450657631</v>
      </c>
      <c r="CD12">
        <v>5.975383343206863E-2</v>
      </c>
      <c r="CE12">
        <v>65.52353274360614</v>
      </c>
      <c r="CF12">
        <v>8.9156887189884273</v>
      </c>
      <c r="CG12">
        <v>471.69838394035264</v>
      </c>
      <c r="CH12">
        <v>3.9703954895337952</v>
      </c>
      <c r="CI12">
        <v>0.87921584240633166</v>
      </c>
      <c r="CJ12">
        <v>45.180647626741774</v>
      </c>
      <c r="CK12">
        <v>4.8607364188812032E-3</v>
      </c>
      <c r="CL12">
        <v>4.2676918215889481</v>
      </c>
      <c r="CM12">
        <v>0.40923643059205472</v>
      </c>
      <c r="CN12">
        <v>0.41403353929608477</v>
      </c>
      <c r="CO12">
        <v>3.0771512765312829E-5</v>
      </c>
      <c r="CP12">
        <v>0.85545218001733492</v>
      </c>
      <c r="CQ12">
        <v>2549.5557000772969</v>
      </c>
      <c r="CR12">
        <v>0.68829294739255265</v>
      </c>
      <c r="CU12" s="348"/>
      <c r="CV12">
        <v>2035</v>
      </c>
      <c r="CW12">
        <v>86.441684994378249</v>
      </c>
      <c r="CX12">
        <v>1295.3582341649408</v>
      </c>
      <c r="CY12">
        <v>0.49244046134184516</v>
      </c>
      <c r="CZ12">
        <v>23.87324454307349</v>
      </c>
      <c r="DA12">
        <v>50.02552281100364</v>
      </c>
      <c r="DB12">
        <v>8.1859624390219377E-2</v>
      </c>
      <c r="DC12">
        <v>87.913541886233418</v>
      </c>
      <c r="DD12">
        <v>12.175197328475726</v>
      </c>
      <c r="DE12">
        <v>649.48884114455677</v>
      </c>
      <c r="DF12">
        <v>5.259797040396978</v>
      </c>
      <c r="DG12">
        <v>0.75141207598971793</v>
      </c>
      <c r="DH12">
        <v>65.724709751197977</v>
      </c>
      <c r="DI12">
        <v>5.6040193638529417E-3</v>
      </c>
      <c r="DJ12">
        <v>5.5408405441144373</v>
      </c>
      <c r="DK12">
        <v>0.482031414079022</v>
      </c>
      <c r="DL12">
        <v>0.48803772928602074</v>
      </c>
      <c r="DM12">
        <v>3.8790794555738749E-5</v>
      </c>
      <c r="DN12">
        <v>1.4886541447898174</v>
      </c>
      <c r="DO12">
        <v>5903.6230026213589</v>
      </c>
      <c r="DP12">
        <v>0.72131524787654466</v>
      </c>
    </row>
    <row r="13" spans="3:120" x14ac:dyDescent="0.2">
      <c r="E13" t="s">
        <v>91</v>
      </c>
      <c r="F13" t="s">
        <v>98</v>
      </c>
      <c r="G13" t="s">
        <v>99</v>
      </c>
      <c r="H13" t="s">
        <v>100</v>
      </c>
      <c r="I13" t="s">
        <v>101</v>
      </c>
      <c r="J13" t="s">
        <v>102</v>
      </c>
      <c r="K13" t="s">
        <v>103</v>
      </c>
      <c r="L13" t="s">
        <v>104</v>
      </c>
      <c r="M13" t="s">
        <v>105</v>
      </c>
      <c r="N13" t="s">
        <v>106</v>
      </c>
      <c r="O13" t="s">
        <v>107</v>
      </c>
      <c r="P13" t="s">
        <v>108</v>
      </c>
      <c r="Q13" t="s">
        <v>109</v>
      </c>
      <c r="R13" t="s">
        <v>110</v>
      </c>
      <c r="S13" t="s">
        <v>111</v>
      </c>
      <c r="T13" t="s">
        <v>112</v>
      </c>
      <c r="U13" t="s">
        <v>113</v>
      </c>
      <c r="V13" t="s">
        <v>114</v>
      </c>
      <c r="W13" t="s">
        <v>115</v>
      </c>
      <c r="X13" t="s">
        <v>116</v>
      </c>
      <c r="AA13" s="348"/>
      <c r="AB13">
        <v>2040</v>
      </c>
      <c r="AC13">
        <v>85.832039902493278</v>
      </c>
      <c r="AD13">
        <v>1282.9625430588264</v>
      </c>
      <c r="AE13">
        <v>0.49612681824377663</v>
      </c>
      <c r="AF13">
        <v>23.640005690195039</v>
      </c>
      <c r="AG13">
        <v>49.781940474625287</v>
      </c>
      <c r="AH13">
        <v>8.143501435486418E-2</v>
      </c>
      <c r="AI13">
        <v>87.288403187405493</v>
      </c>
      <c r="AJ13">
        <v>12.111524230951844</v>
      </c>
      <c r="AK13">
        <v>646.3367300595861</v>
      </c>
      <c r="AL13">
        <v>5.2303367032758343</v>
      </c>
      <c r="AM13">
        <v>0.75953692943103701</v>
      </c>
      <c r="AN13">
        <v>65.470269966082554</v>
      </c>
      <c r="AO13">
        <v>5.5942566247398082E-3</v>
      </c>
      <c r="AP13">
        <v>5.5534411587915224</v>
      </c>
      <c r="AQ13">
        <v>0.48093200914102197</v>
      </c>
      <c r="AR13">
        <v>0.48688584649125977</v>
      </c>
      <c r="AS13">
        <v>3.8485559358986086E-5</v>
      </c>
      <c r="AT13">
        <v>1.5046781085583316</v>
      </c>
      <c r="AU13">
        <v>5995.6038647324931</v>
      </c>
      <c r="AV13">
        <v>0.71383885386447021</v>
      </c>
      <c r="AY13" s="348"/>
      <c r="AZ13">
        <v>2040</v>
      </c>
      <c r="BA13">
        <v>84.864011386061748</v>
      </c>
      <c r="BB13">
        <v>1263.0466082131998</v>
      </c>
      <c r="BC13">
        <v>0.50582727325450505</v>
      </c>
      <c r="BD13">
        <v>23.29483354193092</v>
      </c>
      <c r="BE13">
        <v>50.482914066494487</v>
      </c>
      <c r="BF13">
        <v>8.2277567093113194E-2</v>
      </c>
      <c r="BG13">
        <v>86.318349231871323</v>
      </c>
      <c r="BH13">
        <v>12.197602324837208</v>
      </c>
      <c r="BI13">
        <v>653.12867765296801</v>
      </c>
      <c r="BJ13">
        <v>5.1211480016610329</v>
      </c>
      <c r="BK13">
        <v>0.76019736844086172</v>
      </c>
      <c r="BL13">
        <v>66.453176770652618</v>
      </c>
      <c r="BM13">
        <v>5.6135245069320111E-3</v>
      </c>
      <c r="BN13">
        <v>5.123628180359713</v>
      </c>
      <c r="BO13">
        <v>0.47758247007283067</v>
      </c>
      <c r="BP13">
        <v>0.4834993532930551</v>
      </c>
      <c r="BQ13">
        <v>3.7818436930052051E-5</v>
      </c>
      <c r="BR13">
        <v>1.542580140476534</v>
      </c>
      <c r="BS13">
        <v>6233.508129225248</v>
      </c>
      <c r="BT13">
        <v>0.67996821353947412</v>
      </c>
      <c r="BW13" s="348"/>
      <c r="BX13">
        <v>2040</v>
      </c>
      <c r="BY13">
        <v>55.994987620175337</v>
      </c>
      <c r="BZ13">
        <v>860.55026329111593</v>
      </c>
      <c r="CA13">
        <v>0.22120537242515287</v>
      </c>
      <c r="CB13">
        <v>15.899597957548327</v>
      </c>
      <c r="CC13">
        <v>28.907168830991651</v>
      </c>
      <c r="CD13">
        <v>5.1214645902637107E-2</v>
      </c>
      <c r="CE13">
        <v>56.860633052027175</v>
      </c>
      <c r="CF13">
        <v>7.6495509970757238</v>
      </c>
      <c r="CG13">
        <v>403.12387100975616</v>
      </c>
      <c r="CH13">
        <v>3.4739118717178656</v>
      </c>
      <c r="CI13">
        <v>0.923452866677826</v>
      </c>
      <c r="CJ13">
        <v>37.203585045996313</v>
      </c>
      <c r="CK13">
        <v>4.5611194993447988E-3</v>
      </c>
      <c r="CL13">
        <v>3.7403027382290648</v>
      </c>
      <c r="CM13">
        <v>0.38036590176273588</v>
      </c>
      <c r="CN13">
        <v>0.3847004043945616</v>
      </c>
      <c r="CO13">
        <v>2.770435418004415E-5</v>
      </c>
      <c r="CP13">
        <v>0.59696460140134955</v>
      </c>
      <c r="CQ13">
        <v>1179.5160696750995</v>
      </c>
      <c r="CR13">
        <v>0.676598014670172</v>
      </c>
      <c r="CU13" s="348"/>
      <c r="CV13">
        <v>2040</v>
      </c>
      <c r="CW13">
        <v>97.498838814291148</v>
      </c>
      <c r="CX13">
        <v>1516.343109870222</v>
      </c>
      <c r="CY13">
        <v>0.43439351210457877</v>
      </c>
      <c r="CZ13">
        <v>28.038711573722924</v>
      </c>
      <c r="DA13">
        <v>54.392553916122502</v>
      </c>
      <c r="DB13">
        <v>8.9535767278782208E-2</v>
      </c>
      <c r="DC13">
        <v>99.239347621106006</v>
      </c>
      <c r="DD13">
        <v>13.339506234066182</v>
      </c>
      <c r="DE13">
        <v>706.11314721936628</v>
      </c>
      <c r="DF13">
        <v>5.789477850075472</v>
      </c>
      <c r="DG13">
        <v>0.62431275101172456</v>
      </c>
      <c r="DH13">
        <v>70.370900619102926</v>
      </c>
      <c r="DI13">
        <v>5.8236280529570467E-3</v>
      </c>
      <c r="DJ13">
        <v>5.4185790450198272</v>
      </c>
      <c r="DK13">
        <v>0.50430863339651411</v>
      </c>
      <c r="DL13">
        <v>0.51125288198991181</v>
      </c>
      <c r="DM13">
        <v>4.4254158343558141E-5</v>
      </c>
      <c r="DN13">
        <v>1.2311084626332771</v>
      </c>
      <c r="DO13">
        <v>4408.237063493666</v>
      </c>
      <c r="DP13">
        <v>0.85686595191173753</v>
      </c>
    </row>
    <row r="14" spans="3:120" x14ac:dyDescent="0.2">
      <c r="C14" s="338" t="s">
        <v>63</v>
      </c>
      <c r="D14" t="s">
        <v>55</v>
      </c>
      <c r="E14">
        <v>75.018116543028697</v>
      </c>
      <c r="F14">
        <v>1126.1392014722471</v>
      </c>
      <c r="G14">
        <v>0.43929493333236197</v>
      </c>
      <c r="H14">
        <v>20.847728878334468</v>
      </c>
      <c r="I14">
        <v>41.41087220379147</v>
      </c>
      <c r="J14">
        <v>6.6970825587368291E-2</v>
      </c>
      <c r="K14">
        <v>76.26986534331563</v>
      </c>
      <c r="L14">
        <v>10.309345651391459</v>
      </c>
      <c r="M14">
        <v>531.63428729446093</v>
      </c>
      <c r="N14">
        <v>4.4596811864986874</v>
      </c>
      <c r="O14">
        <v>0.61983919333469684</v>
      </c>
      <c r="P14">
        <v>54.36675740627706</v>
      </c>
      <c r="Q14">
        <v>4.9168447881245336E-3</v>
      </c>
      <c r="R14">
        <v>5.3590500850018419</v>
      </c>
      <c r="S14">
        <v>0.44442773825030424</v>
      </c>
      <c r="T14">
        <v>0.44983099256805698</v>
      </c>
      <c r="U14">
        <v>3.4024628476500996E-5</v>
      </c>
      <c r="V14">
        <v>1.3365343919136117</v>
      </c>
      <c r="W14">
        <v>5145.8685631323315</v>
      </c>
      <c r="X14">
        <v>0.62196195084832062</v>
      </c>
      <c r="AA14" s="348"/>
      <c r="AB14">
        <v>2045</v>
      </c>
      <c r="AC14">
        <v>85.86129038785397</v>
      </c>
      <c r="AD14">
        <v>1283.3894375493464</v>
      </c>
      <c r="AE14">
        <v>0.4963455282659508</v>
      </c>
      <c r="AF14">
        <v>23.648469936188604</v>
      </c>
      <c r="AG14">
        <v>49.789990076995132</v>
      </c>
      <c r="AH14">
        <v>8.1452174734002833E-2</v>
      </c>
      <c r="AI14">
        <v>87.317824589069488</v>
      </c>
      <c r="AJ14">
        <v>12.114867701043829</v>
      </c>
      <c r="AK14">
        <v>646.44347097451612</v>
      </c>
      <c r="AL14">
        <v>5.2314166133429092</v>
      </c>
      <c r="AM14">
        <v>0.76005264057822342</v>
      </c>
      <c r="AN14">
        <v>65.482128306529148</v>
      </c>
      <c r="AO14">
        <v>5.5966710020040698E-3</v>
      </c>
      <c r="AP14">
        <v>5.557748939386717</v>
      </c>
      <c r="AQ14">
        <v>0.48109144563108097</v>
      </c>
      <c r="AR14">
        <v>0.48704724863765136</v>
      </c>
      <c r="AS14">
        <v>3.8496718295657876E-5</v>
      </c>
      <c r="AT14">
        <v>1.5053963808869975</v>
      </c>
      <c r="AU14">
        <v>5998.9532076177302</v>
      </c>
      <c r="AV14">
        <v>0.71420264134474065</v>
      </c>
      <c r="AY14" s="348"/>
      <c r="AZ14">
        <v>2045</v>
      </c>
      <c r="BA14">
        <v>84.85057315355661</v>
      </c>
      <c r="BB14">
        <v>1262.7727176386675</v>
      </c>
      <c r="BC14">
        <v>0.50593541213709325</v>
      </c>
      <c r="BD14">
        <v>23.289836316821972</v>
      </c>
      <c r="BE14">
        <v>50.4960765301633</v>
      </c>
      <c r="BF14">
        <v>8.2294454753817498E-2</v>
      </c>
      <c r="BG14">
        <v>86.304964292348359</v>
      </c>
      <c r="BH14">
        <v>12.199090805160521</v>
      </c>
      <c r="BI14">
        <v>653.27292643020678</v>
      </c>
      <c r="BJ14">
        <v>5.1199391252536177</v>
      </c>
      <c r="BK14">
        <v>0.76015555840292315</v>
      </c>
      <c r="BL14">
        <v>66.470983223171174</v>
      </c>
      <c r="BM14">
        <v>5.61359215567072E-3</v>
      </c>
      <c r="BN14">
        <v>5.1169544187053768</v>
      </c>
      <c r="BO14">
        <v>0.47752407455540469</v>
      </c>
      <c r="BP14">
        <v>0.4834403350930937</v>
      </c>
      <c r="BQ14">
        <v>3.7809908327532252E-5</v>
      </c>
      <c r="BR14">
        <v>1.5430017886647289</v>
      </c>
      <c r="BS14">
        <v>6236.2911726327475</v>
      </c>
      <c r="BT14">
        <v>0.6794792737110843</v>
      </c>
      <c r="BW14" s="348"/>
      <c r="BX14">
        <v>2045</v>
      </c>
      <c r="BY14">
        <v>53.657481760843048</v>
      </c>
      <c r="BZ14">
        <v>827.46736656028645</v>
      </c>
      <c r="CA14">
        <v>0.19966024034644461</v>
      </c>
      <c r="CB14">
        <v>15.292427994019992</v>
      </c>
      <c r="CC14">
        <v>27.289336385903045</v>
      </c>
      <c r="CD14">
        <v>4.8867927892127405E-2</v>
      </c>
      <c r="CE14">
        <v>54.477304210179391</v>
      </c>
      <c r="CF14">
        <v>7.3011940088520939</v>
      </c>
      <c r="CG14">
        <v>384.28460728531553</v>
      </c>
      <c r="CH14">
        <v>3.3374521290247978</v>
      </c>
      <c r="CI14">
        <v>0.93562368046805822</v>
      </c>
      <c r="CJ14">
        <v>35.010961906624168</v>
      </c>
      <c r="CK14">
        <v>4.4787275420370655E-3</v>
      </c>
      <c r="CL14">
        <v>3.5952023277242104</v>
      </c>
      <c r="CM14">
        <v>0.37243252720245024</v>
      </c>
      <c r="CN14">
        <v>0.37663988602715431</v>
      </c>
      <c r="CO14">
        <v>2.6861390207842752E-5</v>
      </c>
      <c r="CP14">
        <v>0.52579750246366541</v>
      </c>
      <c r="CQ14">
        <v>802.19357572564024</v>
      </c>
      <c r="CR14">
        <v>0.67340657425324546</v>
      </c>
      <c r="CU14" s="348"/>
      <c r="CV14">
        <v>2045</v>
      </c>
      <c r="CW14">
        <v>113.17283336966368</v>
      </c>
      <c r="CX14">
        <v>1829.9687791002439</v>
      </c>
      <c r="CY14">
        <v>0.35118279732478586</v>
      </c>
      <c r="CZ14">
        <v>33.949133295535695</v>
      </c>
      <c r="DA14">
        <v>60.595935299761095</v>
      </c>
      <c r="DB14">
        <v>0.10043033827103798</v>
      </c>
      <c r="DC14">
        <v>115.29557656056417</v>
      </c>
      <c r="DD14">
        <v>14.989937378427058</v>
      </c>
      <c r="DE14">
        <v>786.54331247864172</v>
      </c>
      <c r="DF14">
        <v>6.5413526803022135</v>
      </c>
      <c r="DG14">
        <v>0.44199065808699639</v>
      </c>
      <c r="DH14">
        <v>76.963486992816797</v>
      </c>
      <c r="DI14">
        <v>6.1301548376815236E-3</v>
      </c>
      <c r="DJ14">
        <v>5.2331608777184195</v>
      </c>
      <c r="DK14">
        <v>0.53563619795608919</v>
      </c>
      <c r="DL14">
        <v>0.54391105963412478</v>
      </c>
      <c r="DM14">
        <v>5.2007336136700619E-5</v>
      </c>
      <c r="DN14">
        <v>0.8625329825953334</v>
      </c>
      <c r="DO14">
        <v>2270.2251337696298</v>
      </c>
      <c r="DP14">
        <v>1.0489675223833077</v>
      </c>
    </row>
    <row r="15" spans="3:120" x14ac:dyDescent="0.2">
      <c r="C15" s="338"/>
      <c r="D15" t="s">
        <v>56</v>
      </c>
      <c r="E15">
        <v>73.994728012259827</v>
      </c>
      <c r="F15">
        <v>1105.7555124276232</v>
      </c>
      <c r="G15">
        <v>0.44668413329220319</v>
      </c>
      <c r="H15">
        <v>20.482516590005222</v>
      </c>
      <c r="I15">
        <v>42.057154428958981</v>
      </c>
      <c r="J15">
        <v>6.77433542483072E-2</v>
      </c>
      <c r="K15">
        <v>75.272929709111267</v>
      </c>
      <c r="L15">
        <v>10.395510053213663</v>
      </c>
      <c r="M15">
        <v>537.45529536949607</v>
      </c>
      <c r="N15">
        <v>4.3661783485588828</v>
      </c>
      <c r="O15">
        <v>0.62419673697724765</v>
      </c>
      <c r="P15">
        <v>55.293476335221968</v>
      </c>
      <c r="Q15">
        <v>4.9059955860689033E-3</v>
      </c>
      <c r="R15">
        <v>4.7034796309500946</v>
      </c>
      <c r="S15">
        <v>0.4327388144464831</v>
      </c>
      <c r="T15">
        <v>0.43805051311775439</v>
      </c>
      <c r="U15">
        <v>3.2918099178650521E-5</v>
      </c>
      <c r="V15">
        <v>1.3670135451339835</v>
      </c>
      <c r="W15">
        <v>5408.6585223389575</v>
      </c>
      <c r="X15">
        <v>0.58735229731471328</v>
      </c>
      <c r="AA15" s="348"/>
      <c r="AB15">
        <v>2050</v>
      </c>
      <c r="AC15">
        <v>85.871717081770086</v>
      </c>
      <c r="AD15">
        <v>1283.5392661341443</v>
      </c>
      <c r="AE15">
        <v>0.49644311072264863</v>
      </c>
      <c r="AF15">
        <v>23.651619093037034</v>
      </c>
      <c r="AG15">
        <v>49.790641011679845</v>
      </c>
      <c r="AH15">
        <v>8.1454928717475561E-2</v>
      </c>
      <c r="AI15">
        <v>87.32825762845826</v>
      </c>
      <c r="AJ15">
        <v>12.11588146726381</v>
      </c>
      <c r="AK15">
        <v>646.44883546905135</v>
      </c>
      <c r="AL15">
        <v>5.2315867631053958</v>
      </c>
      <c r="AM15">
        <v>0.76027260364895044</v>
      </c>
      <c r="AN15">
        <v>65.483685196795548</v>
      </c>
      <c r="AO15">
        <v>5.5976765269542539E-3</v>
      </c>
      <c r="AP15">
        <v>5.5597328224938201</v>
      </c>
      <c r="AQ15">
        <v>0.48115650716519426</v>
      </c>
      <c r="AR15">
        <v>0.48711308770546058</v>
      </c>
      <c r="AS15">
        <v>3.8500171356496972E-5</v>
      </c>
      <c r="AT15">
        <v>1.5057292151483705</v>
      </c>
      <c r="AU15">
        <v>6000.5332387551243</v>
      </c>
      <c r="AV15">
        <v>0.71434276169433653</v>
      </c>
      <c r="AY15" s="348"/>
      <c r="AZ15">
        <v>2050</v>
      </c>
      <c r="BA15">
        <v>84.84894524407909</v>
      </c>
      <c r="BB15">
        <v>1262.7480572294869</v>
      </c>
      <c r="BC15">
        <v>0.50593084606407379</v>
      </c>
      <c r="BD15">
        <v>23.289416508332259</v>
      </c>
      <c r="BE15">
        <v>50.494768242917736</v>
      </c>
      <c r="BF15">
        <v>8.2292196278546073E-2</v>
      </c>
      <c r="BG15">
        <v>86.303305703306322</v>
      </c>
      <c r="BH15">
        <v>12.198835586883028</v>
      </c>
      <c r="BI15">
        <v>653.2543129786477</v>
      </c>
      <c r="BJ15">
        <v>5.1197958347480652</v>
      </c>
      <c r="BK15">
        <v>0.76014090130284007</v>
      </c>
      <c r="BL15">
        <v>66.469287836395893</v>
      </c>
      <c r="BM15">
        <v>5.6135139796975389E-3</v>
      </c>
      <c r="BN15">
        <v>5.116888484250893</v>
      </c>
      <c r="BO15">
        <v>0.47751839057779683</v>
      </c>
      <c r="BP15">
        <v>0.48343457153164132</v>
      </c>
      <c r="BQ15">
        <v>3.7809083912366872E-5</v>
      </c>
      <c r="BR15">
        <v>1.5429915852819129</v>
      </c>
      <c r="BS15">
        <v>6236.2544190560229</v>
      </c>
      <c r="BT15">
        <v>0.67946307862191424</v>
      </c>
      <c r="BW15" s="348"/>
      <c r="BX15">
        <v>2050</v>
      </c>
      <c r="BY15">
        <v>53.2482822883767</v>
      </c>
      <c r="BZ15">
        <v>821.6668819360732</v>
      </c>
      <c r="CA15">
        <v>0.19590216753759782</v>
      </c>
      <c r="CB15">
        <v>15.186020047638348</v>
      </c>
      <c r="CC15">
        <v>27.004809217196183</v>
      </c>
      <c r="CD15">
        <v>4.8455011878657896E-2</v>
      </c>
      <c r="CE15">
        <v>54.060086362713839</v>
      </c>
      <c r="CF15">
        <v>7.2402199365166195</v>
      </c>
      <c r="CG15">
        <v>380.96508027696342</v>
      </c>
      <c r="CH15">
        <v>3.3134490395406959</v>
      </c>
      <c r="CI15">
        <v>0.9377446493080559</v>
      </c>
      <c r="CJ15">
        <v>34.625606264072928</v>
      </c>
      <c r="CK15">
        <v>4.464268228614808E-3</v>
      </c>
      <c r="CL15">
        <v>3.5698197215732712</v>
      </c>
      <c r="CM15">
        <v>0.37103685886213311</v>
      </c>
      <c r="CN15">
        <v>0.37522187172623744</v>
      </c>
      <c r="CO15">
        <v>2.6713101222567857E-5</v>
      </c>
      <c r="CP15">
        <v>0.51339271162033095</v>
      </c>
      <c r="CQ15">
        <v>736.51886646854393</v>
      </c>
      <c r="CR15">
        <v>0.67282348533986713</v>
      </c>
      <c r="CU15" s="348"/>
      <c r="CV15">
        <v>2050</v>
      </c>
      <c r="CW15">
        <v>116.69415197016087</v>
      </c>
      <c r="CX15">
        <v>1900.4849008747883</v>
      </c>
      <c r="CY15">
        <v>0.33237572538221621</v>
      </c>
      <c r="CZ15">
        <v>35.277989837061483</v>
      </c>
      <c r="DA15">
        <v>61.989199836470533</v>
      </c>
      <c r="DB15">
        <v>0.10287713573990119</v>
      </c>
      <c r="DC15">
        <v>118.90290777579953</v>
      </c>
      <c r="DD15">
        <v>15.360394823055815</v>
      </c>
      <c r="DE15">
        <v>804.60765540599891</v>
      </c>
      <c r="DF15">
        <v>6.7103118827471313</v>
      </c>
      <c r="DG15">
        <v>0.40078990603788572</v>
      </c>
      <c r="DH15">
        <v>78.442890019900446</v>
      </c>
      <c r="DI15">
        <v>6.1985523114125142E-3</v>
      </c>
      <c r="DJ15">
        <v>5.1903205966383936</v>
      </c>
      <c r="DK15">
        <v>0.54264348772469673</v>
      </c>
      <c r="DL15">
        <v>0.55121752324376083</v>
      </c>
      <c r="DM15">
        <v>5.3750059257960178E-5</v>
      </c>
      <c r="DN15">
        <v>0.77930786203083935</v>
      </c>
      <c r="DO15">
        <v>1787.7082503852723</v>
      </c>
      <c r="DP15">
        <v>1.0921371878259962</v>
      </c>
    </row>
    <row r="16" spans="3:120" x14ac:dyDescent="0.2">
      <c r="C16" s="338"/>
      <c r="D16" t="s">
        <v>57</v>
      </c>
      <c r="E16">
        <v>77.235848294609582</v>
      </c>
      <c r="F16">
        <v>1152.4392424031585</v>
      </c>
      <c r="G16">
        <v>0.47405944387020738</v>
      </c>
      <c r="H16">
        <v>21.43580094452928</v>
      </c>
      <c r="I16">
        <v>42.650014594727708</v>
      </c>
      <c r="J16">
        <v>6.9163448314070092E-2</v>
      </c>
      <c r="K16">
        <v>78.52460944958635</v>
      </c>
      <c r="L16">
        <v>10.746919305079409</v>
      </c>
      <c r="M16">
        <v>544.72940867266448</v>
      </c>
      <c r="N16">
        <v>4.4508349818331006</v>
      </c>
      <c r="O16">
        <v>0.68553419479026301</v>
      </c>
      <c r="P16">
        <v>56.248646547563432</v>
      </c>
      <c r="Q16">
        <v>5.1963635451665116E-3</v>
      </c>
      <c r="R16">
        <v>5.2518037856325623</v>
      </c>
      <c r="S16">
        <v>0.45178399139917541</v>
      </c>
      <c r="T16">
        <v>0.4573254412388385</v>
      </c>
      <c r="U16">
        <v>3.4078291045973625E-5</v>
      </c>
      <c r="V16">
        <v>1.4587841472711027</v>
      </c>
      <c r="W16">
        <v>5841.9384798282517</v>
      </c>
      <c r="X16">
        <v>0.62940223103641779</v>
      </c>
    </row>
    <row r="17" spans="2:96" x14ac:dyDescent="0.2">
      <c r="C17" s="338"/>
      <c r="D17" t="s">
        <v>58</v>
      </c>
      <c r="E17">
        <v>43.716617165847708</v>
      </c>
      <c r="F17">
        <v>653.87397736687569</v>
      </c>
      <c r="G17">
        <v>0.15603230202001822</v>
      </c>
      <c r="H17">
        <v>12.277829210601087</v>
      </c>
      <c r="I17">
        <v>15.630601322110378</v>
      </c>
      <c r="J17">
        <v>3.1283810917731032E-2</v>
      </c>
      <c r="K17">
        <v>44.353492626124108</v>
      </c>
      <c r="L17">
        <v>5.8535220303607849</v>
      </c>
      <c r="M17">
        <v>226.0874155189552</v>
      </c>
      <c r="N17">
        <v>2.3449805378231101</v>
      </c>
      <c r="O17">
        <v>0.95598969586526494</v>
      </c>
      <c r="P17">
        <v>20.148248997275147</v>
      </c>
      <c r="Q17">
        <v>4.0001795852531137E-3</v>
      </c>
      <c r="R17">
        <v>3.0396512992693796</v>
      </c>
      <c r="S17">
        <v>0.31356042664011885</v>
      </c>
      <c r="T17">
        <v>0.31690165913875118</v>
      </c>
      <c r="U17">
        <v>2.0673521134469782E-5</v>
      </c>
      <c r="V17">
        <v>0.41288838567242098</v>
      </c>
      <c r="W17">
        <v>547.04183860056457</v>
      </c>
      <c r="X17">
        <v>0.57277205508195894</v>
      </c>
    </row>
    <row r="18" spans="2:96" x14ac:dyDescent="0.2">
      <c r="C18" s="338"/>
      <c r="D18" t="s">
        <v>59</v>
      </c>
      <c r="E18">
        <v>74.038910490207115</v>
      </c>
      <c r="F18">
        <v>1101.4249327729597</v>
      </c>
      <c r="G18">
        <v>0.46410193748277173</v>
      </c>
      <c r="H18">
        <v>20.455131778084692</v>
      </c>
      <c r="I18">
        <v>42.610139614549581</v>
      </c>
      <c r="J18">
        <v>6.8635658126372276E-2</v>
      </c>
      <c r="K18">
        <v>75.314471925853326</v>
      </c>
      <c r="L18">
        <v>10.543555138865498</v>
      </c>
      <c r="M18">
        <v>542.80423736020111</v>
      </c>
      <c r="N18">
        <v>4.2870765274424434</v>
      </c>
      <c r="O18">
        <v>0.64940695941851334</v>
      </c>
      <c r="P18">
        <v>56.155950349327696</v>
      </c>
      <c r="Q18">
        <v>5.0088209025713126E-3</v>
      </c>
      <c r="R18">
        <v>4.5864766707466122</v>
      </c>
      <c r="S18">
        <v>0.43532038660720024</v>
      </c>
      <c r="T18">
        <v>0.44066694040109483</v>
      </c>
      <c r="U18">
        <v>3.2672200684091403E-5</v>
      </c>
      <c r="V18">
        <v>1.4305187718491117</v>
      </c>
      <c r="W18">
        <v>5766.8199110790838</v>
      </c>
      <c r="X18">
        <v>0.57349898149526746</v>
      </c>
    </row>
    <row r="19" spans="2:96" x14ac:dyDescent="0.2">
      <c r="C19" s="338"/>
      <c r="D19" t="s">
        <v>60</v>
      </c>
      <c r="E19">
        <v>77.717335860354353</v>
      </c>
      <c r="F19">
        <v>1152.2819379252098</v>
      </c>
      <c r="G19">
        <v>0.4974357910877672</v>
      </c>
      <c r="H19">
        <v>21.496874850209341</v>
      </c>
      <c r="I19">
        <v>43.96039844795434</v>
      </c>
      <c r="J19">
        <v>7.1057448905715123E-2</v>
      </c>
      <c r="K19">
        <v>79.012367310639149</v>
      </c>
      <c r="L19">
        <v>11.041284255601346</v>
      </c>
      <c r="M19">
        <v>558.56035039398591</v>
      </c>
      <c r="N19">
        <v>4.3732705375787058</v>
      </c>
      <c r="O19">
        <v>0.7093348574493239</v>
      </c>
      <c r="P19">
        <v>58.097295077636765</v>
      </c>
      <c r="Q19">
        <v>5.3566078645491877E-3</v>
      </c>
      <c r="R19">
        <v>4.9206182954207867</v>
      </c>
      <c r="S19">
        <v>0.45707169290158112</v>
      </c>
      <c r="T19">
        <v>0.46268038528029792</v>
      </c>
      <c r="U19">
        <v>3.3859857794203102E-5</v>
      </c>
      <c r="V19">
        <v>1.5430100724659743</v>
      </c>
      <c r="W19">
        <v>6300.6175127340439</v>
      </c>
      <c r="X19">
        <v>0.60693658356334512</v>
      </c>
    </row>
    <row r="20" spans="2:96" x14ac:dyDescent="0.2">
      <c r="C20" s="338"/>
      <c r="D20" t="s">
        <v>61</v>
      </c>
      <c r="E20">
        <v>113.65533064982037</v>
      </c>
      <c r="F20">
        <v>2071.8076403811065</v>
      </c>
      <c r="G20">
        <v>0.28236851624959208</v>
      </c>
      <c r="H20">
        <v>39.091386760764365</v>
      </c>
      <c r="I20">
        <v>48.370891680426894</v>
      </c>
      <c r="J20">
        <v>8.8873268679176956E-2</v>
      </c>
      <c r="K20">
        <v>115.93333267342425</v>
      </c>
      <c r="L20">
        <v>11.761596051595513</v>
      </c>
      <c r="M20">
        <v>650.27726988308495</v>
      </c>
      <c r="N20">
        <v>6.7240387827690995</v>
      </c>
      <c r="O20">
        <v>0.47984360160447304</v>
      </c>
      <c r="P20">
        <v>61.189818573187665</v>
      </c>
      <c r="Q20">
        <v>5.4716073356077428E-3</v>
      </c>
      <c r="R20">
        <v>4.0411242210213798</v>
      </c>
      <c r="S20">
        <v>0.47661175441304704</v>
      </c>
      <c r="T20">
        <v>0.4868504304282702</v>
      </c>
      <c r="U20">
        <v>5.3284144011329337E-5</v>
      </c>
      <c r="V20">
        <v>0.69203352972156085</v>
      </c>
      <c r="W20">
        <v>1491.5899986512275</v>
      </c>
      <c r="X20">
        <v>1.0877639155034116</v>
      </c>
    </row>
    <row r="21" spans="2:96" x14ac:dyDescent="0.2">
      <c r="C21" s="338"/>
      <c r="D21" t="s">
        <v>62</v>
      </c>
      <c r="E21">
        <v>83.563631406272123</v>
      </c>
      <c r="F21">
        <v>1217.9500352280261</v>
      </c>
      <c r="G21">
        <v>0.27204737273895951</v>
      </c>
      <c r="H21">
        <v>22.261265146306723</v>
      </c>
      <c r="I21">
        <v>49.861834315061444</v>
      </c>
      <c r="J21">
        <v>7.6617176698549394E-2</v>
      </c>
      <c r="K21">
        <v>85.030046473494991</v>
      </c>
      <c r="L21">
        <v>12.61982662881794</v>
      </c>
      <c r="M21">
        <v>625.42450587533085</v>
      </c>
      <c r="N21">
        <v>4.5861725176376593</v>
      </c>
      <c r="O21">
        <v>0.20166971442761233</v>
      </c>
      <c r="P21">
        <v>62.84852741143218</v>
      </c>
      <c r="Q21">
        <v>5.5467255991547889E-3</v>
      </c>
      <c r="R21">
        <v>5.0951196218663188</v>
      </c>
      <c r="S21">
        <v>0.45489183667218175</v>
      </c>
      <c r="T21">
        <v>0.45994748797982965</v>
      </c>
      <c r="U21">
        <v>3.7799977820331712E-5</v>
      </c>
      <c r="V21">
        <v>0.61505302958739605</v>
      </c>
      <c r="W21">
        <v>1305.756721425719</v>
      </c>
      <c r="X21">
        <v>0.77659122895938393</v>
      </c>
    </row>
    <row r="23" spans="2:96" x14ac:dyDescent="0.2">
      <c r="B23" s="349">
        <v>2025</v>
      </c>
      <c r="C23" s="350" t="s">
        <v>85</v>
      </c>
      <c r="D23" s="350" t="s">
        <v>87</v>
      </c>
      <c r="E23" s="350" t="s">
        <v>91</v>
      </c>
      <c r="F23" s="350" t="s">
        <v>98</v>
      </c>
      <c r="G23" s="350" t="s">
        <v>99</v>
      </c>
      <c r="H23" s="350" t="s">
        <v>100</v>
      </c>
      <c r="I23" s="350" t="s">
        <v>101</v>
      </c>
      <c r="J23" s="350" t="s">
        <v>102</v>
      </c>
      <c r="K23" s="350" t="s">
        <v>103</v>
      </c>
      <c r="L23" s="350" t="s">
        <v>104</v>
      </c>
      <c r="M23" s="350" t="s">
        <v>105</v>
      </c>
      <c r="N23" s="350" t="s">
        <v>106</v>
      </c>
      <c r="O23" s="350" t="s">
        <v>107</v>
      </c>
      <c r="P23" s="350" t="s">
        <v>108</v>
      </c>
      <c r="Q23" s="350" t="s">
        <v>109</v>
      </c>
      <c r="R23" s="350" t="s">
        <v>110</v>
      </c>
      <c r="S23" s="350" t="s">
        <v>111</v>
      </c>
      <c r="T23" s="350" t="s">
        <v>112</v>
      </c>
      <c r="U23" s="350" t="s">
        <v>113</v>
      </c>
      <c r="V23" s="350" t="s">
        <v>114</v>
      </c>
      <c r="W23" s="350" t="s">
        <v>115</v>
      </c>
      <c r="X23" s="351" t="s">
        <v>116</v>
      </c>
      <c r="Z23" s="349">
        <v>2025</v>
      </c>
      <c r="AA23" s="350" t="s">
        <v>85</v>
      </c>
      <c r="AB23" s="350" t="s">
        <v>88</v>
      </c>
      <c r="AC23" s="350" t="s">
        <v>91</v>
      </c>
      <c r="AD23" s="350" t="s">
        <v>98</v>
      </c>
      <c r="AE23" s="350" t="s">
        <v>99</v>
      </c>
      <c r="AF23" s="350" t="s">
        <v>100</v>
      </c>
      <c r="AG23" s="350" t="s">
        <v>101</v>
      </c>
      <c r="AH23" s="350" t="s">
        <v>102</v>
      </c>
      <c r="AI23" s="350" t="s">
        <v>103</v>
      </c>
      <c r="AJ23" s="350" t="s">
        <v>104</v>
      </c>
      <c r="AK23" s="350" t="s">
        <v>105</v>
      </c>
      <c r="AL23" s="350" t="s">
        <v>106</v>
      </c>
      <c r="AM23" s="350" t="s">
        <v>107</v>
      </c>
      <c r="AN23" s="350" t="s">
        <v>108</v>
      </c>
      <c r="AO23" s="350" t="s">
        <v>109</v>
      </c>
      <c r="AP23" s="350" t="s">
        <v>110</v>
      </c>
      <c r="AQ23" s="350" t="s">
        <v>111</v>
      </c>
      <c r="AR23" s="350" t="s">
        <v>112</v>
      </c>
      <c r="AS23" s="350" t="s">
        <v>113</v>
      </c>
      <c r="AT23" s="350" t="s">
        <v>114</v>
      </c>
      <c r="AU23" s="350" t="s">
        <v>115</v>
      </c>
      <c r="AV23" s="351" t="s">
        <v>116</v>
      </c>
      <c r="AX23" s="349">
        <v>2025</v>
      </c>
      <c r="AY23" s="350" t="s">
        <v>85</v>
      </c>
      <c r="AZ23" s="350" t="s">
        <v>89</v>
      </c>
      <c r="BA23" s="350" t="s">
        <v>91</v>
      </c>
      <c r="BB23" s="350" t="s">
        <v>98</v>
      </c>
      <c r="BC23" s="350" t="s">
        <v>99</v>
      </c>
      <c r="BD23" s="350" t="s">
        <v>100</v>
      </c>
      <c r="BE23" s="350" t="s">
        <v>101</v>
      </c>
      <c r="BF23" s="350" t="s">
        <v>102</v>
      </c>
      <c r="BG23" s="350" t="s">
        <v>103</v>
      </c>
      <c r="BH23" s="350" t="s">
        <v>104</v>
      </c>
      <c r="BI23" s="350" t="s">
        <v>105</v>
      </c>
      <c r="BJ23" s="350" t="s">
        <v>106</v>
      </c>
      <c r="BK23" s="350" t="s">
        <v>107</v>
      </c>
      <c r="BL23" s="350" t="s">
        <v>108</v>
      </c>
      <c r="BM23" s="350" t="s">
        <v>109</v>
      </c>
      <c r="BN23" s="350" t="s">
        <v>110</v>
      </c>
      <c r="BO23" s="350" t="s">
        <v>111</v>
      </c>
      <c r="BP23" s="350" t="s">
        <v>112</v>
      </c>
      <c r="BQ23" s="350" t="s">
        <v>113</v>
      </c>
      <c r="BR23" s="350" t="s">
        <v>114</v>
      </c>
      <c r="BS23" s="350" t="s">
        <v>115</v>
      </c>
      <c r="BT23" s="351" t="s">
        <v>116</v>
      </c>
      <c r="BV23" s="349">
        <v>2025</v>
      </c>
      <c r="BW23" s="350" t="s">
        <v>85</v>
      </c>
      <c r="BX23" s="350" t="s">
        <v>90</v>
      </c>
      <c r="BY23" s="350" t="s">
        <v>91</v>
      </c>
      <c r="BZ23" s="350" t="s">
        <v>98</v>
      </c>
      <c r="CA23" s="350" t="s">
        <v>99</v>
      </c>
      <c r="CB23" s="350" t="s">
        <v>100</v>
      </c>
      <c r="CC23" s="350" t="s">
        <v>101</v>
      </c>
      <c r="CD23" s="350" t="s">
        <v>102</v>
      </c>
      <c r="CE23" s="350" t="s">
        <v>103</v>
      </c>
      <c r="CF23" s="350" t="s">
        <v>104</v>
      </c>
      <c r="CG23" s="350" t="s">
        <v>105</v>
      </c>
      <c r="CH23" s="350" t="s">
        <v>106</v>
      </c>
      <c r="CI23" s="350" t="s">
        <v>107</v>
      </c>
      <c r="CJ23" s="350" t="s">
        <v>108</v>
      </c>
      <c r="CK23" s="350" t="s">
        <v>109</v>
      </c>
      <c r="CL23" s="350" t="s">
        <v>110</v>
      </c>
      <c r="CM23" s="350" t="s">
        <v>111</v>
      </c>
      <c r="CN23" s="350" t="s">
        <v>112</v>
      </c>
      <c r="CO23" s="350" t="s">
        <v>113</v>
      </c>
      <c r="CP23" s="350" t="s">
        <v>114</v>
      </c>
      <c r="CQ23" s="350" t="s">
        <v>115</v>
      </c>
      <c r="CR23" s="351" t="s">
        <v>116</v>
      </c>
    </row>
    <row r="24" spans="2:96" x14ac:dyDescent="0.2">
      <c r="B24" s="352"/>
      <c r="C24" s="338" t="s">
        <v>54</v>
      </c>
      <c r="D24" t="s">
        <v>55</v>
      </c>
      <c r="E24">
        <v>186.04947822750412</v>
      </c>
      <c r="F24">
        <v>2796.5024305047264</v>
      </c>
      <c r="G24">
        <v>0.99844318557891998</v>
      </c>
      <c r="H24">
        <v>51.092955343472418</v>
      </c>
      <c r="I24">
        <v>110.42098056977746</v>
      </c>
      <c r="J24">
        <v>0.18109785714761142</v>
      </c>
      <c r="K24">
        <v>189.21871375127907</v>
      </c>
      <c r="L24">
        <v>26.174540541512215</v>
      </c>
      <c r="M24">
        <v>1450.940828567833</v>
      </c>
      <c r="N24">
        <v>11.913525824550636</v>
      </c>
      <c r="O24">
        <v>1.5551195868749028</v>
      </c>
      <c r="P24">
        <v>144.54697782401522</v>
      </c>
      <c r="Q24">
        <v>1.1671943283298758E-2</v>
      </c>
      <c r="R24">
        <v>12.371441247094474</v>
      </c>
      <c r="S24">
        <v>1.0296090412152952</v>
      </c>
      <c r="T24">
        <v>1.0423184430652048</v>
      </c>
      <c r="U24">
        <v>8.5989393307594263E-5</v>
      </c>
      <c r="V24">
        <v>2.9697969772995525</v>
      </c>
      <c r="W24">
        <v>11393.181776146068</v>
      </c>
      <c r="X24" s="353">
        <v>1.5929628410098482</v>
      </c>
      <c r="Z24" s="352"/>
      <c r="AA24" s="338" t="s">
        <v>54</v>
      </c>
      <c r="AB24" t="s">
        <v>55</v>
      </c>
      <c r="AC24">
        <v>173.79002394261389</v>
      </c>
      <c r="AD24">
        <v>2612.2310526380566</v>
      </c>
      <c r="AE24">
        <v>0.93265225347699132</v>
      </c>
      <c r="AF24">
        <v>47.726260869074039</v>
      </c>
      <c r="AG24">
        <v>103.1449539112527</v>
      </c>
      <c r="AH24">
        <v>0.16916468258596129</v>
      </c>
      <c r="AI24">
        <v>176.75042739444794</v>
      </c>
      <c r="AJ24">
        <v>24.449808033505438</v>
      </c>
      <c r="AK24">
        <v>1355.3332357523507</v>
      </c>
      <c r="AL24">
        <v>11.128501719084767</v>
      </c>
      <c r="AM24">
        <v>1.4526472893739262</v>
      </c>
      <c r="AN24">
        <v>135.02226921674006</v>
      </c>
      <c r="AO24">
        <v>1.0902837900899038E-2</v>
      </c>
      <c r="AP24">
        <v>11.556243484370841</v>
      </c>
      <c r="AQ24">
        <v>0.96176448130390602</v>
      </c>
      <c r="AR24">
        <v>0.97363641597867656</v>
      </c>
      <c r="AS24">
        <v>8.0323249837141572E-5</v>
      </c>
      <c r="AT24">
        <v>2.7741066124274254</v>
      </c>
      <c r="AU24">
        <v>10642.444969599845</v>
      </c>
      <c r="AV24" s="353">
        <v>1.487996918434086</v>
      </c>
      <c r="AX24" s="352"/>
      <c r="AY24" s="338" t="s">
        <v>54</v>
      </c>
      <c r="AZ24" t="s">
        <v>55</v>
      </c>
      <c r="BA24">
        <v>195.27806071979842</v>
      </c>
      <c r="BB24">
        <v>2935.2168929997847</v>
      </c>
      <c r="BC24">
        <v>1.0479688031176957</v>
      </c>
      <c r="BD24">
        <v>53.627311030220255</v>
      </c>
      <c r="BE24">
        <v>115.89817479669235</v>
      </c>
      <c r="BF24">
        <v>0.19008082517196026</v>
      </c>
      <c r="BG24">
        <v>198.60449932603996</v>
      </c>
      <c r="BH24">
        <v>27.472872086897528</v>
      </c>
      <c r="BI24">
        <v>1522.9116142719583</v>
      </c>
      <c r="BJ24">
        <v>12.504470539329686</v>
      </c>
      <c r="BK24">
        <v>1.6322579348540804</v>
      </c>
      <c r="BL24">
        <v>151.71691843104858</v>
      </c>
      <c r="BM24">
        <v>1.2250904817948088E-2</v>
      </c>
      <c r="BN24">
        <v>12.98509986729105</v>
      </c>
      <c r="BO24">
        <v>1.0806805737032734</v>
      </c>
      <c r="BP24">
        <v>1.0940203979790721</v>
      </c>
      <c r="BQ24">
        <v>9.0254711421688046E-5</v>
      </c>
      <c r="BR24">
        <v>3.1171073414644086</v>
      </c>
      <c r="BS24">
        <v>11958.315948370389</v>
      </c>
      <c r="BT24" s="353">
        <v>1.6719783218672708</v>
      </c>
      <c r="BV24" s="352"/>
      <c r="BW24" s="338" t="s">
        <v>54</v>
      </c>
      <c r="BX24" t="s">
        <v>55</v>
      </c>
      <c r="BY24">
        <v>187.86826817515731</v>
      </c>
      <c r="BZ24">
        <v>2823.8405910717242</v>
      </c>
      <c r="CA24">
        <v>1.0082038064983356</v>
      </c>
      <c r="CB24">
        <v>51.592431904545961</v>
      </c>
      <c r="CC24">
        <v>111.50043841821461</v>
      </c>
      <c r="CD24">
        <v>0.18286824083940997</v>
      </c>
      <c r="CE24">
        <v>191.06848563861465</v>
      </c>
      <c r="CF24">
        <v>26.430418664229279</v>
      </c>
      <c r="CG24">
        <v>1465.1249940854152</v>
      </c>
      <c r="CH24">
        <v>12.029990547898597</v>
      </c>
      <c r="CI24">
        <v>1.5703221872742867</v>
      </c>
      <c r="CJ24">
        <v>145.96004596446161</v>
      </c>
      <c r="CK24">
        <v>1.1786046334355331E-2</v>
      </c>
      <c r="CL24">
        <v>12.492382478387164</v>
      </c>
      <c r="CM24">
        <v>1.0396743345556254</v>
      </c>
      <c r="CN24">
        <v>1.0525079814856368</v>
      </c>
      <c r="CO24">
        <v>8.6830011865854349E-5</v>
      </c>
      <c r="CP24">
        <v>2.998829237644181</v>
      </c>
      <c r="CQ24">
        <v>11504.559699285957</v>
      </c>
      <c r="CR24" s="353">
        <v>1.6085353910100741</v>
      </c>
    </row>
    <row r="25" spans="2:96" x14ac:dyDescent="0.2">
      <c r="B25" s="352"/>
      <c r="C25" s="338"/>
      <c r="D25" t="s">
        <v>56</v>
      </c>
      <c r="E25">
        <v>175.17097023580538</v>
      </c>
      <c r="F25">
        <v>2622.9329878535591</v>
      </c>
      <c r="G25">
        <v>0.96552761735915771</v>
      </c>
      <c r="H25">
        <v>47.936568340075489</v>
      </c>
      <c r="I25">
        <v>106.39702933569831</v>
      </c>
      <c r="J25">
        <v>0.1739510731917373</v>
      </c>
      <c r="K25">
        <v>178.24174878576281</v>
      </c>
      <c r="L25">
        <v>25.096445954668045</v>
      </c>
      <c r="M25">
        <v>1392.7314259502166</v>
      </c>
      <c r="N25">
        <v>11.160547036130149</v>
      </c>
      <c r="O25">
        <v>1.4906355335437158</v>
      </c>
      <c r="P25">
        <v>139.44141081150926</v>
      </c>
      <c r="Q25">
        <v>1.1094232262621894E-2</v>
      </c>
      <c r="R25">
        <v>10.481829811014787</v>
      </c>
      <c r="S25">
        <v>0.95747556329521066</v>
      </c>
      <c r="T25">
        <v>0.96939722469087997</v>
      </c>
      <c r="U25">
        <v>7.9699127234530431E-5</v>
      </c>
      <c r="V25">
        <v>2.8887138813956739</v>
      </c>
      <c r="W25">
        <v>11368.937663753428</v>
      </c>
      <c r="X25" s="353">
        <v>1.4482600223794162</v>
      </c>
      <c r="Z25" s="352"/>
      <c r="AA25" s="338"/>
      <c r="AB25" t="s">
        <v>56</v>
      </c>
      <c r="AC25">
        <v>171.80975604677951</v>
      </c>
      <c r="AD25">
        <v>2572.6036463892201</v>
      </c>
      <c r="AE25">
        <v>0.94700088816998196</v>
      </c>
      <c r="AF25">
        <v>47.016752268605586</v>
      </c>
      <c r="AG25">
        <v>104.35546272113919</v>
      </c>
      <c r="AH25">
        <v>0.17061326662126922</v>
      </c>
      <c r="AI25">
        <v>174.82161190869348</v>
      </c>
      <c r="AJ25">
        <v>24.614890534135764</v>
      </c>
      <c r="AK25">
        <v>1366.0074281091106</v>
      </c>
      <c r="AL25">
        <v>10.946396318093745</v>
      </c>
      <c r="AM25">
        <v>1.4620329329000781</v>
      </c>
      <c r="AN25">
        <v>136.76578226457306</v>
      </c>
      <c r="AO25">
        <v>1.0881354005184172E-2</v>
      </c>
      <c r="AP25">
        <v>10.280702449327459</v>
      </c>
      <c r="AQ25">
        <v>0.93910333846445748</v>
      </c>
      <c r="AR25">
        <v>0.95079624473371538</v>
      </c>
      <c r="AS25">
        <v>7.8169845088333097E-5</v>
      </c>
      <c r="AT25">
        <v>2.8332846851475022</v>
      </c>
      <c r="AU25">
        <v>11150.788306367796</v>
      </c>
      <c r="AV25" s="353">
        <v>1.4204705311750934</v>
      </c>
      <c r="AX25" s="352"/>
      <c r="AY25" s="338"/>
      <c r="AZ25" t="s">
        <v>56</v>
      </c>
      <c r="BA25">
        <v>55.625424896518702</v>
      </c>
      <c r="BB25">
        <v>832.91062285060559</v>
      </c>
      <c r="BC25">
        <v>0.30660265164158151</v>
      </c>
      <c r="BD25">
        <v>15.22222534023887</v>
      </c>
      <c r="BE25">
        <v>33.78630578205162</v>
      </c>
      <c r="BF25">
        <v>5.523804740289092E-2</v>
      </c>
      <c r="BG25">
        <v>56.600548579253108</v>
      </c>
      <c r="BH25">
        <v>7.9693596932283368</v>
      </c>
      <c r="BI25">
        <v>442.26093644927391</v>
      </c>
      <c r="BJ25">
        <v>3.5440242759780456</v>
      </c>
      <c r="BK25">
        <v>0.4733503205902182</v>
      </c>
      <c r="BL25">
        <v>44.279527104969894</v>
      </c>
      <c r="BM25">
        <v>3.5229660638305227E-3</v>
      </c>
      <c r="BN25">
        <v>3.3284980733155511</v>
      </c>
      <c r="BO25">
        <v>0.30404572723798962</v>
      </c>
      <c r="BP25">
        <v>0.30783144287177205</v>
      </c>
      <c r="BQ25">
        <v>2.5308404756419417E-5</v>
      </c>
      <c r="BR25">
        <v>0.91730916852718047</v>
      </c>
      <c r="BS25">
        <v>3610.19858094646</v>
      </c>
      <c r="BT25" s="353">
        <v>0.45989400525127672</v>
      </c>
      <c r="BV25" s="352"/>
      <c r="BW25" s="338"/>
      <c r="BX25" t="s">
        <v>56</v>
      </c>
      <c r="BY25">
        <v>165.76412379641738</v>
      </c>
      <c r="BZ25">
        <v>2482.0790107115167</v>
      </c>
      <c r="CA25">
        <v>0.91367787297937098</v>
      </c>
      <c r="CB25">
        <v>45.362329374570542</v>
      </c>
      <c r="CC25">
        <v>100.68340843595293</v>
      </c>
      <c r="CD25">
        <v>0.16460973637503376</v>
      </c>
      <c r="CE25">
        <v>168.66999863984211</v>
      </c>
      <c r="CF25">
        <v>23.748743119248648</v>
      </c>
      <c r="CG25">
        <v>1317.9404338264221</v>
      </c>
      <c r="CH25">
        <v>10.56121512624167</v>
      </c>
      <c r="CI25">
        <v>1.4105869984339026</v>
      </c>
      <c r="CJ25">
        <v>131.95327543708197</v>
      </c>
      <c r="CK25">
        <v>1.0498461518662993E-2</v>
      </c>
      <c r="CL25">
        <v>9.9189456567323511</v>
      </c>
      <c r="CM25">
        <v>0.90605822181870876</v>
      </c>
      <c r="CN25">
        <v>0.91733967874499323</v>
      </c>
      <c r="CO25">
        <v>7.5419208876829696E-5</v>
      </c>
      <c r="CP25">
        <v>2.7335872194091713</v>
      </c>
      <c r="CQ25">
        <v>10758.414980468988</v>
      </c>
      <c r="CR25" s="353">
        <v>1.3704870922158823</v>
      </c>
    </row>
    <row r="26" spans="2:96" x14ac:dyDescent="0.2">
      <c r="B26" s="352"/>
      <c r="C26" s="338"/>
      <c r="D26" t="s">
        <v>57</v>
      </c>
      <c r="E26">
        <v>1820.5198429410523</v>
      </c>
      <c r="F26">
        <v>27230.937268492249</v>
      </c>
      <c r="G26">
        <v>10.222998646362917</v>
      </c>
      <c r="H26">
        <v>499.6899332987303</v>
      </c>
      <c r="I26">
        <v>1076.8316435122406</v>
      </c>
      <c r="J26">
        <v>1.7704631823771722</v>
      </c>
      <c r="K26">
        <v>1851.5120377474009</v>
      </c>
      <c r="L26">
        <v>258.29596635198521</v>
      </c>
      <c r="M26">
        <v>14087.368536294596</v>
      </c>
      <c r="N26">
        <v>113.60008245181101</v>
      </c>
      <c r="O26">
        <v>16.205897651580074</v>
      </c>
      <c r="P26">
        <v>1414.9329062358815</v>
      </c>
      <c r="Q26">
        <v>0.11699307811084446</v>
      </c>
      <c r="R26">
        <v>115.94034942305693</v>
      </c>
      <c r="S26">
        <v>9.9760836281155179</v>
      </c>
      <c r="T26">
        <v>10.100184747421974</v>
      </c>
      <c r="U26">
        <v>8.218433096754237E-4</v>
      </c>
      <c r="V26">
        <v>30.784405483435982</v>
      </c>
      <c r="W26">
        <v>122550.82835887859</v>
      </c>
      <c r="X26" s="353">
        <v>15.348493724038581</v>
      </c>
      <c r="Z26" s="352"/>
      <c r="AA26" s="338"/>
      <c r="AB26" t="s">
        <v>57</v>
      </c>
      <c r="AC26">
        <v>1771.1591873399464</v>
      </c>
      <c r="AD26">
        <v>26492.611387883382</v>
      </c>
      <c r="AE26">
        <v>9.9458174240047548</v>
      </c>
      <c r="AF26">
        <v>486.14159280657071</v>
      </c>
      <c r="AG26">
        <v>1047.6349741642639</v>
      </c>
      <c r="AH26">
        <v>1.7224597377903903</v>
      </c>
      <c r="AI26">
        <v>1801.3110754283593</v>
      </c>
      <c r="AJ26">
        <v>251.29265996799211</v>
      </c>
      <c r="AK26">
        <v>13705.410740370473</v>
      </c>
      <c r="AL26">
        <v>110.51998718786575</v>
      </c>
      <c r="AM26">
        <v>15.766499127148654</v>
      </c>
      <c r="AN26">
        <v>1376.5691300023022</v>
      </c>
      <c r="AO26">
        <v>0.11382098687617086</v>
      </c>
      <c r="AP26">
        <v>112.79680134236254</v>
      </c>
      <c r="AQ26">
        <v>9.7055971348621792</v>
      </c>
      <c r="AR26">
        <v>9.8263334390947712</v>
      </c>
      <c r="AS26">
        <v>7.9956026523388319E-4</v>
      </c>
      <c r="AT26">
        <v>29.949732660261549</v>
      </c>
      <c r="AU26">
        <v>119228.04709082036</v>
      </c>
      <c r="AV26" s="353">
        <v>14.932342416682282</v>
      </c>
      <c r="AX26" s="352"/>
      <c r="AY26" s="338"/>
      <c r="AZ26" t="s">
        <v>57</v>
      </c>
      <c r="BA26">
        <v>1820.3392560065236</v>
      </c>
      <c r="BB26">
        <v>27228.236088659065</v>
      </c>
      <c r="BC26">
        <v>10.221984573380194</v>
      </c>
      <c r="BD26">
        <v>499.64036642714734</v>
      </c>
      <c r="BE26">
        <v>1076.7248269201232</v>
      </c>
      <c r="BF26">
        <v>1.7702875608259756</v>
      </c>
      <c r="BG26">
        <v>1851.3283765341291</v>
      </c>
      <c r="BH26">
        <v>258.27034461710247</v>
      </c>
      <c r="BI26">
        <v>14085.971136145727</v>
      </c>
      <c r="BJ26">
        <v>113.5888138623849</v>
      </c>
      <c r="BK26">
        <v>16.204290103390179</v>
      </c>
      <c r="BL26">
        <v>1414.7925516019609</v>
      </c>
      <c r="BM26">
        <v>0.1169814729523404</v>
      </c>
      <c r="BN26">
        <v>115.92884869024608</v>
      </c>
      <c r="BO26">
        <v>9.9750940479315986</v>
      </c>
      <c r="BP26">
        <v>10.099182856995574</v>
      </c>
      <c r="BQ26">
        <v>8.2176178671672991E-4</v>
      </c>
      <c r="BR26">
        <v>30.781351816408346</v>
      </c>
      <c r="BS26">
        <v>122538.67189790779</v>
      </c>
      <c r="BT26" s="353">
        <v>15.346971226252027</v>
      </c>
      <c r="BV26" s="352"/>
      <c r="BW26" s="338"/>
      <c r="BX26" t="s">
        <v>57</v>
      </c>
      <c r="BY26">
        <v>1828.4024287348034</v>
      </c>
      <c r="BZ26">
        <v>27348.843261165403</v>
      </c>
      <c r="CA26">
        <v>10.267262741704593</v>
      </c>
      <c r="CB26">
        <v>501.85351793900406</v>
      </c>
      <c r="CC26">
        <v>1081.4941677073618</v>
      </c>
      <c r="CD26">
        <v>1.7781290301205397</v>
      </c>
      <c r="CE26">
        <v>1859.5288152312039</v>
      </c>
      <c r="CF26">
        <v>259.41435027009737</v>
      </c>
      <c r="CG26">
        <v>14148.364790483254</v>
      </c>
      <c r="CH26">
        <v>114.09195426500528</v>
      </c>
      <c r="CI26">
        <v>16.276066828312008</v>
      </c>
      <c r="CJ26">
        <v>1421.0593596601886</v>
      </c>
      <c r="CK26">
        <v>0.11749964110111316</v>
      </c>
      <c r="CL26">
        <v>116.44235425141864</v>
      </c>
      <c r="CM26">
        <v>10.019278617386941</v>
      </c>
      <c r="CN26">
        <v>10.143917076466884</v>
      </c>
      <c r="CO26">
        <v>8.2540177151952591E-4</v>
      </c>
      <c r="CP26">
        <v>30.917697475980695</v>
      </c>
      <c r="CQ26">
        <v>123081.45559833427</v>
      </c>
      <c r="CR26" s="353">
        <v>15.414950466629824</v>
      </c>
    </row>
    <row r="27" spans="2:96" x14ac:dyDescent="0.2">
      <c r="B27" s="352"/>
      <c r="C27" s="338"/>
      <c r="D27" t="s">
        <v>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 s="353">
        <v>0</v>
      </c>
      <c r="Z27" s="352"/>
      <c r="AA27" s="338"/>
      <c r="AB27" t="s">
        <v>58</v>
      </c>
      <c r="AC27">
        <v>6.513364985305178</v>
      </c>
      <c r="AD27">
        <v>101.88248421886455</v>
      </c>
      <c r="AE27">
        <v>2.4281872493085201E-2</v>
      </c>
      <c r="AF27">
        <v>1.8701726443155979</v>
      </c>
      <c r="AG27">
        <v>3.7376542694501524</v>
      </c>
      <c r="AH27">
        <v>6.4914639520653201E-3</v>
      </c>
      <c r="AI27">
        <v>6.6146322696236002</v>
      </c>
      <c r="AJ27">
        <v>0.89165074238741471</v>
      </c>
      <c r="AK27">
        <v>52.357483610266058</v>
      </c>
      <c r="AL27">
        <v>0.43023417223084737</v>
      </c>
      <c r="AM27">
        <v>0.10234426568565211</v>
      </c>
      <c r="AN27">
        <v>4.7853407812133195</v>
      </c>
      <c r="AO27">
        <v>5.2381897183584108E-4</v>
      </c>
      <c r="AP27">
        <v>0.4294331699650904</v>
      </c>
      <c r="AQ27">
        <v>4.4791622728609259E-2</v>
      </c>
      <c r="AR27">
        <v>4.5309822703841915E-2</v>
      </c>
      <c r="AS27">
        <v>3.3511098976577137E-6</v>
      </c>
      <c r="AT27">
        <v>6.3370078988269518E-2</v>
      </c>
      <c r="AU27">
        <v>93.919779094007325</v>
      </c>
      <c r="AV27" s="353">
        <v>8.0946103593519586E-2</v>
      </c>
      <c r="AX27" s="352"/>
      <c r="AY27" s="338"/>
      <c r="AZ27" t="s">
        <v>58</v>
      </c>
      <c r="BA27">
        <v>73.792356947930642</v>
      </c>
      <c r="BB27">
        <v>1154.2649090266063</v>
      </c>
      <c r="BC27">
        <v>0.27509844856175025</v>
      </c>
      <c r="BD27">
        <v>21.187887925050138</v>
      </c>
      <c r="BE27">
        <v>42.345288283625905</v>
      </c>
      <c r="BF27">
        <v>7.3544231921003678E-2</v>
      </c>
      <c r="BG27">
        <v>74.939652026347389</v>
      </c>
      <c r="BH27">
        <v>10.101845974175298</v>
      </c>
      <c r="BI27">
        <v>593.17758611421596</v>
      </c>
      <c r="BJ27">
        <v>4.8742844413115032</v>
      </c>
      <c r="BK27">
        <v>1.1594966046103798</v>
      </c>
      <c r="BL27">
        <v>54.214922062783394</v>
      </c>
      <c r="BM27">
        <v>5.9345417665086246E-3</v>
      </c>
      <c r="BN27">
        <v>4.8652095859572908</v>
      </c>
      <c r="BO27">
        <v>0.50746110806374711</v>
      </c>
      <c r="BP27">
        <v>0.51333199010844266</v>
      </c>
      <c r="BQ27">
        <v>3.7965981992043236E-5</v>
      </c>
      <c r="BR27">
        <v>0.71794341313146037</v>
      </c>
      <c r="BS27">
        <v>1064.0524335749408</v>
      </c>
      <c r="BT27" s="353">
        <v>0.91706879368703142</v>
      </c>
      <c r="BV27" s="352"/>
      <c r="BW27" s="338"/>
      <c r="BX27" t="s">
        <v>58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 s="353">
        <v>0</v>
      </c>
    </row>
    <row r="28" spans="2:96" x14ac:dyDescent="0.2">
      <c r="B28" s="352"/>
      <c r="C28" s="338"/>
      <c r="D28" t="s">
        <v>59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 s="353">
        <v>0</v>
      </c>
      <c r="Z28" s="352"/>
      <c r="AA28" s="338"/>
      <c r="AB28" t="s">
        <v>59</v>
      </c>
      <c r="AC28">
        <v>26.683954243871973</v>
      </c>
      <c r="AD28">
        <v>398.10742806639411</v>
      </c>
      <c r="AE28">
        <v>0.15225039848892052</v>
      </c>
      <c r="AF28">
        <v>7.2916933652058793</v>
      </c>
      <c r="AG28">
        <v>16.347951538644455</v>
      </c>
      <c r="AH28">
        <v>2.6734730114901739E-2</v>
      </c>
      <c r="AI28">
        <v>27.150683364359249</v>
      </c>
      <c r="AJ28">
        <v>3.8626293186051002</v>
      </c>
      <c r="AK28">
        <v>213.43648784787572</v>
      </c>
      <c r="AL28">
        <v>1.675642675039815</v>
      </c>
      <c r="AM28">
        <v>0.23501561488205527</v>
      </c>
      <c r="AN28">
        <v>21.468135006139711</v>
      </c>
      <c r="AO28">
        <v>1.7201039886581158E-3</v>
      </c>
      <c r="AP28">
        <v>1.56010580458703</v>
      </c>
      <c r="AQ28">
        <v>0.14653707748850633</v>
      </c>
      <c r="AR28">
        <v>0.14836266788420385</v>
      </c>
      <c r="AS28">
        <v>1.205820400588324E-5</v>
      </c>
      <c r="AT28">
        <v>0.45897370780597363</v>
      </c>
      <c r="AU28">
        <v>1838.580836670284</v>
      </c>
      <c r="AV28" s="353">
        <v>0.21623082059233195</v>
      </c>
      <c r="AX28" s="352"/>
      <c r="AY28" s="338"/>
      <c r="AZ28" t="s">
        <v>59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 s="353">
        <v>0</v>
      </c>
      <c r="BV28" s="352"/>
      <c r="BW28" s="338"/>
      <c r="BX28" t="s">
        <v>59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 s="353">
        <v>0</v>
      </c>
    </row>
    <row r="29" spans="2:96" x14ac:dyDescent="0.2">
      <c r="B29" s="352"/>
      <c r="C29" s="338"/>
      <c r="D29" t="s">
        <v>60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 s="353">
        <v>0</v>
      </c>
      <c r="Z29" s="352"/>
      <c r="AA29" s="338"/>
      <c r="AB29" t="s">
        <v>60</v>
      </c>
      <c r="AC29">
        <v>27.795792879900205</v>
      </c>
      <c r="AD29">
        <v>413.54401621688578</v>
      </c>
      <c r="AE29">
        <v>0.16231117617738022</v>
      </c>
      <c r="AF29">
        <v>7.6078897098352973</v>
      </c>
      <c r="AG29">
        <v>16.752995151494897</v>
      </c>
      <c r="AH29">
        <v>2.7463244512048245E-2</v>
      </c>
      <c r="AI29">
        <v>28.268433472364926</v>
      </c>
      <c r="AJ29">
        <v>4.0123528449316934</v>
      </c>
      <c r="AK29">
        <v>218.17039889042834</v>
      </c>
      <c r="AL29">
        <v>1.7018378586573031</v>
      </c>
      <c r="AM29">
        <v>0.25320126822912964</v>
      </c>
      <c r="AN29">
        <v>22.051018944494842</v>
      </c>
      <c r="AO29">
        <v>1.8251402546836267E-3</v>
      </c>
      <c r="AP29">
        <v>1.6608364702954344</v>
      </c>
      <c r="AQ29">
        <v>0.15310902618236946</v>
      </c>
      <c r="AR29">
        <v>0.15501421399767309</v>
      </c>
      <c r="AS29">
        <v>1.2416337424458193E-5</v>
      </c>
      <c r="AT29">
        <v>0.4929305401392044</v>
      </c>
      <c r="AU29">
        <v>1999.7225686246622</v>
      </c>
      <c r="AV29" s="353">
        <v>0.22635908277156544</v>
      </c>
      <c r="AX29" s="352"/>
      <c r="AY29" s="338"/>
      <c r="AZ29" t="s">
        <v>60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 s="353">
        <v>0</v>
      </c>
      <c r="BV29" s="352"/>
      <c r="BW29" s="338"/>
      <c r="BX29" t="s">
        <v>60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 s="353">
        <v>0</v>
      </c>
    </row>
    <row r="30" spans="2:96" x14ac:dyDescent="0.2">
      <c r="B30" s="352"/>
      <c r="C30" s="338"/>
      <c r="D30" t="s">
        <v>61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 s="353">
        <v>0</v>
      </c>
      <c r="Z30" s="352"/>
      <c r="AA30" s="338"/>
      <c r="AB30" t="s">
        <v>61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 s="353">
        <v>0</v>
      </c>
      <c r="AX30" s="352"/>
      <c r="AY30" s="338"/>
      <c r="AZ30" t="s">
        <v>61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 s="353">
        <v>0</v>
      </c>
      <c r="BV30" s="352"/>
      <c r="BW30" s="338"/>
      <c r="BX30" t="s">
        <v>61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 s="353">
        <v>0</v>
      </c>
    </row>
    <row r="31" spans="2:96" x14ac:dyDescent="0.2">
      <c r="B31" s="352"/>
      <c r="C31" s="338"/>
      <c r="D31" t="s">
        <v>62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 s="353">
        <v>0</v>
      </c>
      <c r="Z31" s="352"/>
      <c r="AA31" s="338"/>
      <c r="AB31" t="s">
        <v>62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 s="353">
        <v>0</v>
      </c>
      <c r="AX31" s="352"/>
      <c r="AY31" s="338"/>
      <c r="AZ31" t="s">
        <v>62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 s="353">
        <v>0</v>
      </c>
      <c r="BV31" s="352"/>
      <c r="BW31" s="338"/>
      <c r="BX31" t="s">
        <v>62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 s="353">
        <v>0</v>
      </c>
    </row>
    <row r="32" spans="2:96" x14ac:dyDescent="0.2">
      <c r="B32" s="352"/>
      <c r="C32" s="338" t="s">
        <v>63</v>
      </c>
      <c r="D32" t="s">
        <v>55</v>
      </c>
      <c r="E32">
        <v>34.712321491895899</v>
      </c>
      <c r="F32">
        <v>521.08620967189859</v>
      </c>
      <c r="G32">
        <v>0.2032701920321803</v>
      </c>
      <c r="H32">
        <v>9.6466440447827804</v>
      </c>
      <c r="I32">
        <v>19.161604895443176</v>
      </c>
      <c r="J32">
        <v>3.0988685606802905E-2</v>
      </c>
      <c r="K32">
        <v>35.291529672332324</v>
      </c>
      <c r="L32">
        <v>4.7703319826340636</v>
      </c>
      <c r="M32">
        <v>245.99738232691209</v>
      </c>
      <c r="N32">
        <v>2.0635800288095614</v>
      </c>
      <c r="O32">
        <v>0.28681148426287528</v>
      </c>
      <c r="P32">
        <v>25.15654149322916</v>
      </c>
      <c r="Q32">
        <v>2.2751183964107688E-3</v>
      </c>
      <c r="R32">
        <v>2.4797352694806225</v>
      </c>
      <c r="S32">
        <v>0.2056452393231184</v>
      </c>
      <c r="T32">
        <v>0.20814542873900072</v>
      </c>
      <c r="U32">
        <v>1.5743848242859865E-5</v>
      </c>
      <c r="V32">
        <v>0.61844010000531291</v>
      </c>
      <c r="W32">
        <v>2381.0920901491127</v>
      </c>
      <c r="X32" s="353">
        <v>0.28779372488231258</v>
      </c>
      <c r="Z32" s="352"/>
      <c r="AA32" s="338" t="s">
        <v>63</v>
      </c>
      <c r="AB32" t="s">
        <v>55</v>
      </c>
      <c r="AC32">
        <v>32.425004577564451</v>
      </c>
      <c r="AD32">
        <v>486.75000713685165</v>
      </c>
      <c r="AE32">
        <v>0.18987600436532673</v>
      </c>
      <c r="AF32">
        <v>9.0109927503190033</v>
      </c>
      <c r="AG32">
        <v>17.898979375184727</v>
      </c>
      <c r="AH32">
        <v>2.89467321535345E-2</v>
      </c>
      <c r="AI32">
        <v>32.966046694450768</v>
      </c>
      <c r="AJ32">
        <v>4.4559980354388982</v>
      </c>
      <c r="AK32">
        <v>229.78774985940422</v>
      </c>
      <c r="AL32">
        <v>1.9276034850029289</v>
      </c>
      <c r="AM32">
        <v>0.26791246711324029</v>
      </c>
      <c r="AN32">
        <v>23.498888521877824</v>
      </c>
      <c r="AO32">
        <v>2.1252028457774889E-3</v>
      </c>
      <c r="AP32">
        <v>2.3163367936318813</v>
      </c>
      <c r="AQ32">
        <v>0.19209455143941334</v>
      </c>
      <c r="AR32">
        <v>0.19442999458382212</v>
      </c>
      <c r="AS32">
        <v>1.4706430725539157E-5</v>
      </c>
      <c r="AT32">
        <v>0.57768890733232392</v>
      </c>
      <c r="AU32">
        <v>2224.1935602236385</v>
      </c>
      <c r="AV32" s="353">
        <v>0.26882998444462819</v>
      </c>
      <c r="AX32" s="352"/>
      <c r="AY32" s="338" t="s">
        <v>63</v>
      </c>
      <c r="AZ32" t="s">
        <v>55</v>
      </c>
      <c r="BA32">
        <v>36.434151219336883</v>
      </c>
      <c r="BB32">
        <v>546.93356553319097</v>
      </c>
      <c r="BC32">
        <v>0.21335297083524471</v>
      </c>
      <c r="BD32">
        <v>10.12514498544232</v>
      </c>
      <c r="BE32">
        <v>20.11207491635939</v>
      </c>
      <c r="BF32">
        <v>3.252581241938364E-2</v>
      </c>
      <c r="BG32">
        <v>37.042089770448321</v>
      </c>
      <c r="BH32">
        <v>5.0069539965025225</v>
      </c>
      <c r="BI32">
        <v>258.19955111190762</v>
      </c>
      <c r="BJ32">
        <v>2.1659394587136478</v>
      </c>
      <c r="BK32">
        <v>0.30103814841412152</v>
      </c>
      <c r="BL32">
        <v>26.40437739474779</v>
      </c>
      <c r="BM32">
        <v>2.3879707301073926E-3</v>
      </c>
      <c r="BN32">
        <v>2.6027371811842932</v>
      </c>
      <c r="BO32">
        <v>0.21584582721684159</v>
      </c>
      <c r="BP32">
        <v>0.21847003312817795</v>
      </c>
      <c r="BQ32">
        <v>1.6524787827531676E-5</v>
      </c>
      <c r="BR32">
        <v>0.64911648530784383</v>
      </c>
      <c r="BS32">
        <v>2499.201020015716</v>
      </c>
      <c r="BT32" s="353">
        <v>0.30206911095780242</v>
      </c>
      <c r="BV32" s="352"/>
      <c r="BW32" s="338" t="s">
        <v>63</v>
      </c>
      <c r="BX32" t="s">
        <v>55</v>
      </c>
      <c r="BY32">
        <v>35.051663595892364</v>
      </c>
      <c r="BZ32">
        <v>526.18026512983988</v>
      </c>
      <c r="CA32">
        <v>0.20525732892419338</v>
      </c>
      <c r="CB32">
        <v>9.7409480943527811</v>
      </c>
      <c r="CC32">
        <v>19.348925680735125</v>
      </c>
      <c r="CD32">
        <v>3.1291626041839854E-2</v>
      </c>
      <c r="CE32">
        <v>35.636534022878536</v>
      </c>
      <c r="CF32">
        <v>4.816965985264126</v>
      </c>
      <c r="CG32">
        <v>248.40221339866639</v>
      </c>
      <c r="CH32">
        <v>2.0837532571804962</v>
      </c>
      <c r="CI32">
        <v>0.28961530746850084</v>
      </c>
      <c r="CJ32">
        <v>25.402467820040222</v>
      </c>
      <c r="CK32">
        <v>2.2973595900359009E-3</v>
      </c>
      <c r="CL32">
        <v>2.5039767649362417</v>
      </c>
      <c r="CM32">
        <v>0.20765559429764971</v>
      </c>
      <c r="CN32">
        <v>0.21018022516545201</v>
      </c>
      <c r="CO32">
        <v>1.589775758565563E-5</v>
      </c>
      <c r="CP32">
        <v>0.62448587152712198</v>
      </c>
      <c r="CQ32">
        <v>2404.3692656577909</v>
      </c>
      <c r="CR32" s="353">
        <v>0.29060715031516193</v>
      </c>
    </row>
    <row r="33" spans="2:96" x14ac:dyDescent="0.2">
      <c r="B33" s="352"/>
      <c r="C33" s="338"/>
      <c r="D33" t="s">
        <v>56</v>
      </c>
      <c r="E33">
        <v>32.608361893790899</v>
      </c>
      <c r="F33">
        <v>487.28979596113993</v>
      </c>
      <c r="G33">
        <v>0.19684696818120856</v>
      </c>
      <c r="H33">
        <v>9.0263364891591316</v>
      </c>
      <c r="I33">
        <v>18.533954359766309</v>
      </c>
      <c r="J33">
        <v>2.9853475653861178E-2</v>
      </c>
      <c r="K33">
        <v>33.171646125301066</v>
      </c>
      <c r="L33">
        <v>4.5811446705982695</v>
      </c>
      <c r="M33">
        <v>236.84845182806924</v>
      </c>
      <c r="N33">
        <v>1.9241090211055727</v>
      </c>
      <c r="O33">
        <v>0.27507409837232111</v>
      </c>
      <c r="P33">
        <v>24.36700201676457</v>
      </c>
      <c r="Q33">
        <v>2.1619983452519733E-3</v>
      </c>
      <c r="R33">
        <v>2.0727526147630839</v>
      </c>
      <c r="S33">
        <v>0.19070147625413236</v>
      </c>
      <c r="T33">
        <v>0.19304226183705775</v>
      </c>
      <c r="U33">
        <v>1.450651039213618E-5</v>
      </c>
      <c r="V33">
        <v>0.60242227508502233</v>
      </c>
      <c r="W33">
        <v>2383.5143285768086</v>
      </c>
      <c r="X33" s="353">
        <v>0.25883730887982098</v>
      </c>
      <c r="Z33" s="352"/>
      <c r="AA33" s="338"/>
      <c r="AB33" t="s">
        <v>56</v>
      </c>
      <c r="AC33">
        <v>31.982666388817911</v>
      </c>
      <c r="AD33">
        <v>477.93958585413839</v>
      </c>
      <c r="AE33">
        <v>0.19306983078437431</v>
      </c>
      <c r="AF33">
        <v>8.8531374126144158</v>
      </c>
      <c r="AG33">
        <v>18.178321287180456</v>
      </c>
      <c r="AH33">
        <v>2.9280641434672811E-2</v>
      </c>
      <c r="AI33">
        <v>32.535142214409802</v>
      </c>
      <c r="AJ33">
        <v>4.4932407876200173</v>
      </c>
      <c r="AK33">
        <v>232.30375828745775</v>
      </c>
      <c r="AL33">
        <v>1.8871888480068753</v>
      </c>
      <c r="AM33">
        <v>0.26979592379100825</v>
      </c>
      <c r="AN33">
        <v>23.899443306479881</v>
      </c>
      <c r="AO33">
        <v>2.1205135061548959E-3</v>
      </c>
      <c r="AP33">
        <v>2.0329802398672685</v>
      </c>
      <c r="AQ33">
        <v>0.18704225973560362</v>
      </c>
      <c r="AR33">
        <v>0.18933812987560941</v>
      </c>
      <c r="AS33">
        <v>1.4228156687194876E-5</v>
      </c>
      <c r="AT33">
        <v>0.5908628808767511</v>
      </c>
      <c r="AU33">
        <v>2337.778998286783</v>
      </c>
      <c r="AV33" s="353">
        <v>0.25387068893083647</v>
      </c>
      <c r="AX33" s="352"/>
      <c r="AY33" s="338"/>
      <c r="AZ33" t="s">
        <v>56</v>
      </c>
      <c r="BA33">
        <v>10.354763595131425</v>
      </c>
      <c r="BB33">
        <v>154.73855006676123</v>
      </c>
      <c r="BC33">
        <v>6.2508623603165267E-2</v>
      </c>
      <c r="BD33">
        <v>2.8663071386345407</v>
      </c>
      <c r="BE33">
        <v>5.8854448593101161</v>
      </c>
      <c r="BF33">
        <v>9.4799513049935221E-3</v>
      </c>
      <c r="BG33">
        <v>10.533634127578003</v>
      </c>
      <c r="BH33">
        <v>1.4547394381124656</v>
      </c>
      <c r="BI33">
        <v>75.211068085561323</v>
      </c>
      <c r="BJ33">
        <v>0.61099953777812144</v>
      </c>
      <c r="BK33">
        <v>8.7349596679116639E-2</v>
      </c>
      <c r="BL33">
        <v>7.7377252567149695</v>
      </c>
      <c r="BM33">
        <v>6.8654113417492219E-4</v>
      </c>
      <c r="BN33">
        <v>0.65820121191518943</v>
      </c>
      <c r="BO33">
        <v>6.0557126735952815E-2</v>
      </c>
      <c r="BP33">
        <v>6.130044163833985E-2</v>
      </c>
      <c r="BQ33">
        <v>4.6065327105404165E-6</v>
      </c>
      <c r="BR33">
        <v>0.19129879210934639</v>
      </c>
      <c r="BS33">
        <v>756.88338710203129</v>
      </c>
      <c r="BT33" s="353">
        <v>8.2193614992996836E-2</v>
      </c>
      <c r="BV33" s="352"/>
      <c r="BW33" s="338"/>
      <c r="BX33" t="s">
        <v>56</v>
      </c>
      <c r="BY33">
        <v>30.857262082207033</v>
      </c>
      <c r="BZ33">
        <v>461.12187398230628</v>
      </c>
      <c r="CA33">
        <v>0.18627610019293944</v>
      </c>
      <c r="CB33">
        <v>8.5416137000493606</v>
      </c>
      <c r="CC33">
        <v>17.538663517098417</v>
      </c>
      <c r="CD33">
        <v>2.8250315833601884E-2</v>
      </c>
      <c r="CE33">
        <v>31.390297418820907</v>
      </c>
      <c r="CF33">
        <v>4.3351328778056191</v>
      </c>
      <c r="CG33">
        <v>224.12946641196848</v>
      </c>
      <c r="CH33">
        <v>1.8207825505732904</v>
      </c>
      <c r="CI33">
        <v>0.26030235965694909</v>
      </c>
      <c r="CJ33">
        <v>23.058471009307098</v>
      </c>
      <c r="CK33">
        <v>2.0458969934776532E-3</v>
      </c>
      <c r="CL33">
        <v>1.9614438429519268</v>
      </c>
      <c r="CM33">
        <v>0.18046062698286117</v>
      </c>
      <c r="CN33">
        <v>0.18267571017059819</v>
      </c>
      <c r="CO33">
        <v>1.3727497091892906E-5</v>
      </c>
      <c r="CP33">
        <v>0.57007163030773367</v>
      </c>
      <c r="CQ33">
        <v>2255.5173594167895</v>
      </c>
      <c r="CR33" s="353">
        <v>0.24493750108553144</v>
      </c>
    </row>
    <row r="34" spans="2:96" x14ac:dyDescent="0.2">
      <c r="B34" s="352"/>
      <c r="C34" s="338"/>
      <c r="D34" t="s">
        <v>57</v>
      </c>
      <c r="E34">
        <v>341.44973284925294</v>
      </c>
      <c r="F34">
        <v>5094.7853895846574</v>
      </c>
      <c r="G34">
        <v>2.0957557149721207</v>
      </c>
      <c r="H34">
        <v>94.76491380013897</v>
      </c>
      <c r="I34">
        <v>188.55021872534905</v>
      </c>
      <c r="J34">
        <v>0.30576269272905154</v>
      </c>
      <c r="K34">
        <v>347.14717984814899</v>
      </c>
      <c r="L34">
        <v>47.510745420633214</v>
      </c>
      <c r="M34">
        <v>2408.1785229695461</v>
      </c>
      <c r="N34">
        <v>19.676567928743612</v>
      </c>
      <c r="O34">
        <v>3.0306583385645234</v>
      </c>
      <c r="P34">
        <v>248.6680182955667</v>
      </c>
      <c r="Q34">
        <v>2.2972453639879729E-2</v>
      </c>
      <c r="R34">
        <v>23.217547799058561</v>
      </c>
      <c r="S34">
        <v>1.9972788099691761</v>
      </c>
      <c r="T34">
        <v>2.0217768456498764</v>
      </c>
      <c r="U34">
        <v>1.5065573345193493E-4</v>
      </c>
      <c r="V34">
        <v>6.4490967389971248</v>
      </c>
      <c r="W34">
        <v>25826.457238488609</v>
      </c>
      <c r="X34" s="353">
        <v>2.7825061598644667</v>
      </c>
      <c r="Z34" s="352"/>
      <c r="AA34" s="338"/>
      <c r="AB34" t="s">
        <v>57</v>
      </c>
      <c r="AC34">
        <v>332.19183723574861</v>
      </c>
      <c r="AD34">
        <v>4956.6479515600513</v>
      </c>
      <c r="AE34">
        <v>2.0389324529396298</v>
      </c>
      <c r="AF34">
        <v>92.195505786656184</v>
      </c>
      <c r="AG34">
        <v>183.43796331868469</v>
      </c>
      <c r="AH34">
        <v>0.29747239749827653</v>
      </c>
      <c r="AI34">
        <v>337.73480653410843</v>
      </c>
      <c r="AJ34">
        <v>46.222563063735038</v>
      </c>
      <c r="AK34">
        <v>2342.8843867044634</v>
      </c>
      <c r="AL34">
        <v>19.143067403216008</v>
      </c>
      <c r="AM34">
        <v>2.948486598951495</v>
      </c>
      <c r="AN34">
        <v>241.92575923275547</v>
      </c>
      <c r="AO34">
        <v>2.2349590133707447E-2</v>
      </c>
      <c r="AP34">
        <v>22.588038933634646</v>
      </c>
      <c r="AQ34">
        <v>1.9431256010049673</v>
      </c>
      <c r="AR34">
        <v>1.9669594093185081</v>
      </c>
      <c r="AS34">
        <v>1.4657092998105413E-4</v>
      </c>
      <c r="AT34">
        <v>6.2742391870148371</v>
      </c>
      <c r="AU34">
        <v>25126.211720106196</v>
      </c>
      <c r="AV34" s="353">
        <v>2.7070626930999726</v>
      </c>
      <c r="AX34" s="352"/>
      <c r="AY34" s="338"/>
      <c r="AZ34" t="s">
        <v>57</v>
      </c>
      <c r="BA34">
        <v>341.41586265509386</v>
      </c>
      <c r="BB34">
        <v>5094.2800110362423</v>
      </c>
      <c r="BC34">
        <v>2.0955478259444038</v>
      </c>
      <c r="BD34">
        <v>94.755513570116534</v>
      </c>
      <c r="BE34">
        <v>188.53151543785876</v>
      </c>
      <c r="BF34">
        <v>0.30573236252002511</v>
      </c>
      <c r="BG34">
        <v>347.11274449426799</v>
      </c>
      <c r="BH34">
        <v>47.506032580009169</v>
      </c>
      <c r="BI34">
        <v>2407.9396430809543</v>
      </c>
      <c r="BJ34">
        <v>19.67461610652202</v>
      </c>
      <c r="BK34">
        <v>3.0303577116303608</v>
      </c>
      <c r="BL34">
        <v>248.64335160747018</v>
      </c>
      <c r="BM34">
        <v>2.2970174881426469E-2</v>
      </c>
      <c r="BN34">
        <v>23.215244728427081</v>
      </c>
      <c r="BO34">
        <v>1.997080689383405</v>
      </c>
      <c r="BP34">
        <v>2.0215762949751488</v>
      </c>
      <c r="BQ34">
        <v>1.5064078911766757E-4</v>
      </c>
      <c r="BR34">
        <v>6.4484570191857262</v>
      </c>
      <c r="BS34">
        <v>25823.895376413595</v>
      </c>
      <c r="BT34" s="353">
        <v>2.7822301484495595</v>
      </c>
      <c r="BV34" s="352"/>
      <c r="BW34" s="338"/>
      <c r="BX34" t="s">
        <v>57</v>
      </c>
      <c r="BY34">
        <v>342.9281604664381</v>
      </c>
      <c r="BZ34">
        <v>5116.8450683571064</v>
      </c>
      <c r="CA34">
        <v>2.1048300320085795</v>
      </c>
      <c r="CB34">
        <v>95.175232076077251</v>
      </c>
      <c r="CC34">
        <v>189.36661371345971</v>
      </c>
      <c r="CD34">
        <v>0.3070866006596959</v>
      </c>
      <c r="CE34">
        <v>348.65027658110796</v>
      </c>
      <c r="CF34">
        <v>47.716460029213465</v>
      </c>
      <c r="CG34">
        <v>2418.6055852658346</v>
      </c>
      <c r="CH34">
        <v>19.761764602334555</v>
      </c>
      <c r="CI34">
        <v>3.0437806478092759</v>
      </c>
      <c r="CJ34">
        <v>249.74471460073315</v>
      </c>
      <c r="CK34">
        <v>2.3071921018613037E-2</v>
      </c>
      <c r="CL34">
        <v>23.318076399807527</v>
      </c>
      <c r="CM34">
        <v>2.0059267363483739</v>
      </c>
      <c r="CN34">
        <v>2.0305308449558703</v>
      </c>
      <c r="CO34">
        <v>1.5130805083746633E-4</v>
      </c>
      <c r="CP34">
        <v>6.4770203886812832</v>
      </c>
      <c r="CQ34">
        <v>25938.282037169265</v>
      </c>
      <c r="CR34" s="353">
        <v>2.794554006314379</v>
      </c>
    </row>
    <row r="35" spans="2:96" x14ac:dyDescent="0.2">
      <c r="B35" s="352"/>
      <c r="C35" s="338"/>
      <c r="D35" t="s">
        <v>58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 s="353">
        <v>0</v>
      </c>
      <c r="Z35" s="352"/>
      <c r="AA35" s="338"/>
      <c r="AB35" t="s">
        <v>58</v>
      </c>
      <c r="AC35">
        <v>1.0736130219421351</v>
      </c>
      <c r="AD35">
        <v>16.058141327517834</v>
      </c>
      <c r="AE35">
        <v>3.8319138614222037E-3</v>
      </c>
      <c r="AF35">
        <v>0.30152464157223519</v>
      </c>
      <c r="AG35">
        <v>0.3838635788432751</v>
      </c>
      <c r="AH35">
        <v>7.6828238218510151E-4</v>
      </c>
      <c r="AI35">
        <v>1.0892537057789966</v>
      </c>
      <c r="AJ35">
        <v>0.1437535171621197</v>
      </c>
      <c r="AK35">
        <v>5.5523599293501258</v>
      </c>
      <c r="AL35">
        <v>5.7589122965684615E-2</v>
      </c>
      <c r="AM35">
        <v>2.3477639690869426E-2</v>
      </c>
      <c r="AN35">
        <v>0.49481007212301098</v>
      </c>
      <c r="AO35">
        <v>9.8238271194274723E-5</v>
      </c>
      <c r="AP35">
        <v>7.4649170695860162E-2</v>
      </c>
      <c r="AQ35">
        <v>7.7005628301348777E-3</v>
      </c>
      <c r="AR35">
        <v>7.782618372224495E-3</v>
      </c>
      <c r="AS35">
        <v>5.0770994963219978E-7</v>
      </c>
      <c r="AT35">
        <v>1.0139905056809352E-2</v>
      </c>
      <c r="AU35">
        <v>13.434507963885942</v>
      </c>
      <c r="AV35" s="353">
        <v>1.406640259029349E-2</v>
      </c>
      <c r="AX35" s="352"/>
      <c r="AY35" s="338"/>
      <c r="AZ35" t="s">
        <v>58</v>
      </c>
      <c r="BA35">
        <v>12.163364945437424</v>
      </c>
      <c r="BB35">
        <v>181.9287111092228</v>
      </c>
      <c r="BC35">
        <v>4.3413190584857382E-2</v>
      </c>
      <c r="BD35">
        <v>3.4160858526574205</v>
      </c>
      <c r="BE35">
        <v>4.3489345819280656</v>
      </c>
      <c r="BF35">
        <v>8.7041595106240096E-3</v>
      </c>
      <c r="BG35">
        <v>12.340564123927086</v>
      </c>
      <c r="BH35">
        <v>1.6286375590620439</v>
      </c>
      <c r="BI35">
        <v>62.904769920673239</v>
      </c>
      <c r="BJ35">
        <v>0.65244879225863872</v>
      </c>
      <c r="BK35">
        <v>0.26598699324729574</v>
      </c>
      <c r="BL35">
        <v>5.6058890521120919</v>
      </c>
      <c r="BM35">
        <v>1.1129782516825866E-3</v>
      </c>
      <c r="BN35">
        <v>0.84572847710572752</v>
      </c>
      <c r="BO35">
        <v>8.7242566990072559E-2</v>
      </c>
      <c r="BP35">
        <v>8.8172205028950137E-2</v>
      </c>
      <c r="BQ35">
        <v>5.7520366068538043E-6</v>
      </c>
      <c r="BR35">
        <v>0.1148787907722546</v>
      </c>
      <c r="BS35">
        <v>152.20458385604178</v>
      </c>
      <c r="BT35" s="353">
        <v>0.15936355528333704</v>
      </c>
      <c r="BV35" s="352"/>
      <c r="BW35" s="338"/>
      <c r="BX35" t="s">
        <v>58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 s="353">
        <v>0</v>
      </c>
    </row>
    <row r="36" spans="2:96" x14ac:dyDescent="0.2">
      <c r="B36" s="352"/>
      <c r="C36" s="338"/>
      <c r="D36" t="s">
        <v>59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 s="353">
        <v>0</v>
      </c>
      <c r="Z36" s="352"/>
      <c r="AA36" s="338"/>
      <c r="AB36" t="s">
        <v>59</v>
      </c>
      <c r="AC36">
        <v>4.9699708212048863</v>
      </c>
      <c r="AD36">
        <v>73.934769452789254</v>
      </c>
      <c r="AE36">
        <v>3.1153525518978469E-2</v>
      </c>
      <c r="AF36">
        <v>1.3730808220689332</v>
      </c>
      <c r="AG36">
        <v>2.8602683260687383</v>
      </c>
      <c r="AH36">
        <v>4.6072695549373693E-3</v>
      </c>
      <c r="AI36">
        <v>5.0555947596697077</v>
      </c>
      <c r="AJ36">
        <v>0.70775165443388433</v>
      </c>
      <c r="AK36">
        <v>36.436533215374496</v>
      </c>
      <c r="AL36">
        <v>0.28777632070206483</v>
      </c>
      <c r="AM36">
        <v>4.3592397808504928E-2</v>
      </c>
      <c r="AN36">
        <v>3.7695508054525431</v>
      </c>
      <c r="AO36">
        <v>3.3622447399078291E-4</v>
      </c>
      <c r="AP36">
        <v>0.30787399591411557</v>
      </c>
      <c r="AQ36">
        <v>2.9221521561957325E-2</v>
      </c>
      <c r="AR36">
        <v>2.958041685328084E-2</v>
      </c>
      <c r="AS36">
        <v>2.1931695508399203E-6</v>
      </c>
      <c r="AT36">
        <v>9.6025677690331546E-2</v>
      </c>
      <c r="AU36">
        <v>387.10627289683435</v>
      </c>
      <c r="AV36" s="353">
        <v>3.8496963085365724E-2</v>
      </c>
      <c r="AX36" s="352"/>
      <c r="AY36" s="338"/>
      <c r="AZ36" t="s">
        <v>59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 s="353">
        <v>0</v>
      </c>
      <c r="BV36" s="352"/>
      <c r="BW36" s="338"/>
      <c r="BX36" t="s">
        <v>59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 s="353">
        <v>0</v>
      </c>
    </row>
    <row r="37" spans="2:96" x14ac:dyDescent="0.2">
      <c r="B37" s="352"/>
      <c r="C37" s="338"/>
      <c r="D37" t="s">
        <v>60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 s="353">
        <v>0</v>
      </c>
      <c r="Z37" s="352"/>
      <c r="AA37" s="338"/>
      <c r="AB37" t="s">
        <v>60</v>
      </c>
      <c r="AC37">
        <v>5.2168905372915999</v>
      </c>
      <c r="AD37">
        <v>77.348620764039737</v>
      </c>
      <c r="AE37">
        <v>3.3391109495812581E-2</v>
      </c>
      <c r="AF37">
        <v>1.443009358798774</v>
      </c>
      <c r="AG37">
        <v>2.9509064372816716</v>
      </c>
      <c r="AH37">
        <v>4.76983582487173E-3</v>
      </c>
      <c r="AI37">
        <v>5.3038214291408181</v>
      </c>
      <c r="AJ37">
        <v>0.74116245384547796</v>
      </c>
      <c r="AK37">
        <v>37.49418548922683</v>
      </c>
      <c r="AL37">
        <v>0.29356222047427344</v>
      </c>
      <c r="AM37">
        <v>4.7615146152818623E-2</v>
      </c>
      <c r="AN37">
        <v>3.8998664271940622</v>
      </c>
      <c r="AO37">
        <v>3.5957018561162256E-4</v>
      </c>
      <c r="AP37">
        <v>0.33030374418817066</v>
      </c>
      <c r="AQ37">
        <v>3.0681610005863606E-2</v>
      </c>
      <c r="AR37">
        <v>3.1058101735452523E-2</v>
      </c>
      <c r="AS37">
        <v>2.2728927820945511E-6</v>
      </c>
      <c r="AT37">
        <v>0.10357682178474852</v>
      </c>
      <c r="AU37">
        <v>422.93822243646457</v>
      </c>
      <c r="AV37" s="353">
        <v>4.0741511330458911E-2</v>
      </c>
      <c r="AX37" s="352"/>
      <c r="AY37" s="338"/>
      <c r="AZ37" t="s">
        <v>60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 s="353">
        <v>0</v>
      </c>
      <c r="BV37" s="352"/>
      <c r="BW37" s="338"/>
      <c r="BX37" t="s">
        <v>60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 s="353">
        <v>0</v>
      </c>
    </row>
    <row r="38" spans="2:96" x14ac:dyDescent="0.2">
      <c r="B38" s="352"/>
      <c r="C38" s="338"/>
      <c r="D38" t="s">
        <v>61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 s="353">
        <v>0</v>
      </c>
      <c r="Z38" s="352"/>
      <c r="AA38" s="338"/>
      <c r="AB38" t="s">
        <v>61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 s="353">
        <v>0</v>
      </c>
      <c r="AX38" s="352"/>
      <c r="AY38" s="338"/>
      <c r="AZ38" t="s">
        <v>61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 s="353">
        <v>0</v>
      </c>
      <c r="BV38" s="352"/>
      <c r="BW38" s="338"/>
      <c r="BX38" t="s">
        <v>61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 s="353">
        <v>0</v>
      </c>
    </row>
    <row r="39" spans="2:96" x14ac:dyDescent="0.2">
      <c r="B39" s="354"/>
      <c r="C39" s="355"/>
      <c r="D39" s="356" t="s">
        <v>62</v>
      </c>
      <c r="E39" s="356">
        <v>0</v>
      </c>
      <c r="F39" s="356">
        <v>0</v>
      </c>
      <c r="G39" s="356">
        <v>0</v>
      </c>
      <c r="H39" s="356">
        <v>0</v>
      </c>
      <c r="I39" s="356">
        <v>0</v>
      </c>
      <c r="J39" s="356">
        <v>0</v>
      </c>
      <c r="K39" s="356">
        <v>0</v>
      </c>
      <c r="L39" s="356">
        <v>0</v>
      </c>
      <c r="M39" s="356">
        <v>0</v>
      </c>
      <c r="N39" s="356">
        <v>0</v>
      </c>
      <c r="O39" s="356">
        <v>0</v>
      </c>
      <c r="P39" s="356">
        <v>0</v>
      </c>
      <c r="Q39" s="356">
        <v>0</v>
      </c>
      <c r="R39" s="356">
        <v>0</v>
      </c>
      <c r="S39" s="356">
        <v>0</v>
      </c>
      <c r="T39" s="356">
        <v>0</v>
      </c>
      <c r="U39" s="356">
        <v>0</v>
      </c>
      <c r="V39" s="356">
        <v>0</v>
      </c>
      <c r="W39" s="356">
        <v>0</v>
      </c>
      <c r="X39" s="357">
        <v>0</v>
      </c>
      <c r="Z39" s="354"/>
      <c r="AA39" s="355"/>
      <c r="AB39" s="356" t="s">
        <v>62</v>
      </c>
      <c r="AC39" s="356">
        <v>0</v>
      </c>
      <c r="AD39" s="356">
        <v>0</v>
      </c>
      <c r="AE39" s="356">
        <v>0</v>
      </c>
      <c r="AF39" s="356">
        <v>0</v>
      </c>
      <c r="AG39" s="356">
        <v>0</v>
      </c>
      <c r="AH39" s="356">
        <v>0</v>
      </c>
      <c r="AI39" s="356">
        <v>0</v>
      </c>
      <c r="AJ39" s="356">
        <v>0</v>
      </c>
      <c r="AK39" s="356">
        <v>0</v>
      </c>
      <c r="AL39" s="356">
        <v>0</v>
      </c>
      <c r="AM39" s="356">
        <v>0</v>
      </c>
      <c r="AN39" s="356">
        <v>0</v>
      </c>
      <c r="AO39" s="356">
        <v>0</v>
      </c>
      <c r="AP39" s="356">
        <v>0</v>
      </c>
      <c r="AQ39" s="356">
        <v>0</v>
      </c>
      <c r="AR39" s="356">
        <v>0</v>
      </c>
      <c r="AS39" s="356">
        <v>0</v>
      </c>
      <c r="AT39" s="356">
        <v>0</v>
      </c>
      <c r="AU39" s="356">
        <v>0</v>
      </c>
      <c r="AV39" s="357">
        <v>0</v>
      </c>
      <c r="AX39" s="354"/>
      <c r="AY39" s="355"/>
      <c r="AZ39" s="356" t="s">
        <v>62</v>
      </c>
      <c r="BA39" s="356">
        <v>0</v>
      </c>
      <c r="BB39" s="356">
        <v>0</v>
      </c>
      <c r="BC39" s="356">
        <v>0</v>
      </c>
      <c r="BD39" s="356">
        <v>0</v>
      </c>
      <c r="BE39" s="356">
        <v>0</v>
      </c>
      <c r="BF39" s="356">
        <v>0</v>
      </c>
      <c r="BG39" s="356">
        <v>0</v>
      </c>
      <c r="BH39" s="356">
        <v>0</v>
      </c>
      <c r="BI39" s="356">
        <v>0</v>
      </c>
      <c r="BJ39" s="356">
        <v>0</v>
      </c>
      <c r="BK39" s="356">
        <v>0</v>
      </c>
      <c r="BL39" s="356">
        <v>0</v>
      </c>
      <c r="BM39" s="356">
        <v>0</v>
      </c>
      <c r="BN39" s="356">
        <v>0</v>
      </c>
      <c r="BO39" s="356">
        <v>0</v>
      </c>
      <c r="BP39" s="356">
        <v>0</v>
      </c>
      <c r="BQ39" s="356">
        <v>0</v>
      </c>
      <c r="BR39" s="356">
        <v>0</v>
      </c>
      <c r="BS39" s="356">
        <v>0</v>
      </c>
      <c r="BT39" s="357">
        <v>0</v>
      </c>
      <c r="BV39" s="354"/>
      <c r="BW39" s="355"/>
      <c r="BX39" s="356" t="s">
        <v>62</v>
      </c>
      <c r="BY39" s="356">
        <v>0</v>
      </c>
      <c r="BZ39" s="356">
        <v>0</v>
      </c>
      <c r="CA39" s="356">
        <v>0</v>
      </c>
      <c r="CB39" s="356">
        <v>0</v>
      </c>
      <c r="CC39" s="356">
        <v>0</v>
      </c>
      <c r="CD39" s="356">
        <v>0</v>
      </c>
      <c r="CE39" s="356">
        <v>0</v>
      </c>
      <c r="CF39" s="356">
        <v>0</v>
      </c>
      <c r="CG39" s="356">
        <v>0</v>
      </c>
      <c r="CH39" s="356">
        <v>0</v>
      </c>
      <c r="CI39" s="356">
        <v>0</v>
      </c>
      <c r="CJ39" s="356">
        <v>0</v>
      </c>
      <c r="CK39" s="356">
        <v>0</v>
      </c>
      <c r="CL39" s="356">
        <v>0</v>
      </c>
      <c r="CM39" s="356">
        <v>0</v>
      </c>
      <c r="CN39" s="356">
        <v>0</v>
      </c>
      <c r="CO39" s="356">
        <v>0</v>
      </c>
      <c r="CP39" s="356">
        <v>0</v>
      </c>
      <c r="CQ39" s="356">
        <v>0</v>
      </c>
      <c r="CR39" s="357">
        <v>0</v>
      </c>
    </row>
    <row r="41" spans="2:96" x14ac:dyDescent="0.2">
      <c r="B41" s="349">
        <v>2030</v>
      </c>
      <c r="C41" s="350" t="s">
        <v>85</v>
      </c>
      <c r="D41" s="350" t="s">
        <v>87</v>
      </c>
      <c r="E41" s="350" t="s">
        <v>91</v>
      </c>
      <c r="F41" s="350" t="s">
        <v>98</v>
      </c>
      <c r="G41" s="350" t="s">
        <v>99</v>
      </c>
      <c r="H41" s="350" t="s">
        <v>100</v>
      </c>
      <c r="I41" s="350" t="s">
        <v>101</v>
      </c>
      <c r="J41" s="350" t="s">
        <v>102</v>
      </c>
      <c r="K41" s="350" t="s">
        <v>103</v>
      </c>
      <c r="L41" s="350" t="s">
        <v>104</v>
      </c>
      <c r="M41" s="350" t="s">
        <v>105</v>
      </c>
      <c r="N41" s="350" t="s">
        <v>106</v>
      </c>
      <c r="O41" s="350" t="s">
        <v>107</v>
      </c>
      <c r="P41" s="350" t="s">
        <v>108</v>
      </c>
      <c r="Q41" s="350" t="s">
        <v>109</v>
      </c>
      <c r="R41" s="350" t="s">
        <v>110</v>
      </c>
      <c r="S41" s="350" t="s">
        <v>111</v>
      </c>
      <c r="T41" s="350" t="s">
        <v>112</v>
      </c>
      <c r="U41" s="350" t="s">
        <v>113</v>
      </c>
      <c r="V41" s="350" t="s">
        <v>114</v>
      </c>
      <c r="W41" s="350" t="s">
        <v>115</v>
      </c>
      <c r="X41" s="351" t="s">
        <v>116</v>
      </c>
      <c r="Z41" s="349">
        <v>2030</v>
      </c>
      <c r="AA41" s="350" t="s">
        <v>85</v>
      </c>
      <c r="AB41" s="350" t="s">
        <v>88</v>
      </c>
      <c r="AC41" s="350" t="s">
        <v>91</v>
      </c>
      <c r="AD41" s="350" t="s">
        <v>98</v>
      </c>
      <c r="AE41" s="350" t="s">
        <v>99</v>
      </c>
      <c r="AF41" s="350" t="s">
        <v>100</v>
      </c>
      <c r="AG41" s="350" t="s">
        <v>101</v>
      </c>
      <c r="AH41" s="350" t="s">
        <v>102</v>
      </c>
      <c r="AI41" s="350" t="s">
        <v>103</v>
      </c>
      <c r="AJ41" s="350" t="s">
        <v>104</v>
      </c>
      <c r="AK41" s="350" t="s">
        <v>105</v>
      </c>
      <c r="AL41" s="350" t="s">
        <v>106</v>
      </c>
      <c r="AM41" s="350" t="s">
        <v>107</v>
      </c>
      <c r="AN41" s="350" t="s">
        <v>108</v>
      </c>
      <c r="AO41" s="350" t="s">
        <v>109</v>
      </c>
      <c r="AP41" s="350" t="s">
        <v>110</v>
      </c>
      <c r="AQ41" s="350" t="s">
        <v>111</v>
      </c>
      <c r="AR41" s="350" t="s">
        <v>112</v>
      </c>
      <c r="AS41" s="350" t="s">
        <v>113</v>
      </c>
      <c r="AT41" s="350" t="s">
        <v>114</v>
      </c>
      <c r="AU41" s="350" t="s">
        <v>115</v>
      </c>
      <c r="AV41" s="351" t="s">
        <v>116</v>
      </c>
      <c r="AX41" s="349">
        <v>2030</v>
      </c>
      <c r="AY41" s="350" t="s">
        <v>85</v>
      </c>
      <c r="AZ41" s="350" t="s">
        <v>89</v>
      </c>
      <c r="BA41" s="350" t="s">
        <v>91</v>
      </c>
      <c r="BB41" s="350" t="s">
        <v>98</v>
      </c>
      <c r="BC41" s="350" t="s">
        <v>99</v>
      </c>
      <c r="BD41" s="350" t="s">
        <v>100</v>
      </c>
      <c r="BE41" s="350" t="s">
        <v>101</v>
      </c>
      <c r="BF41" s="350" t="s">
        <v>102</v>
      </c>
      <c r="BG41" s="350" t="s">
        <v>103</v>
      </c>
      <c r="BH41" s="350" t="s">
        <v>104</v>
      </c>
      <c r="BI41" s="350" t="s">
        <v>105</v>
      </c>
      <c r="BJ41" s="350" t="s">
        <v>106</v>
      </c>
      <c r="BK41" s="350" t="s">
        <v>107</v>
      </c>
      <c r="BL41" s="350" t="s">
        <v>108</v>
      </c>
      <c r="BM41" s="350" t="s">
        <v>109</v>
      </c>
      <c r="BN41" s="350" t="s">
        <v>110</v>
      </c>
      <c r="BO41" s="350" t="s">
        <v>111</v>
      </c>
      <c r="BP41" s="350" t="s">
        <v>112</v>
      </c>
      <c r="BQ41" s="350" t="s">
        <v>113</v>
      </c>
      <c r="BR41" s="350" t="s">
        <v>114</v>
      </c>
      <c r="BS41" s="350" t="s">
        <v>115</v>
      </c>
      <c r="BT41" s="351" t="s">
        <v>116</v>
      </c>
      <c r="BV41" s="349">
        <v>2030</v>
      </c>
      <c r="BW41" s="350" t="s">
        <v>85</v>
      </c>
      <c r="BX41" s="350" t="s">
        <v>90</v>
      </c>
      <c r="BY41" s="350" t="s">
        <v>91</v>
      </c>
      <c r="BZ41" s="350" t="s">
        <v>98</v>
      </c>
      <c r="CA41" s="350" t="s">
        <v>99</v>
      </c>
      <c r="CB41" s="350" t="s">
        <v>100</v>
      </c>
      <c r="CC41" s="350" t="s">
        <v>101</v>
      </c>
      <c r="CD41" s="350" t="s">
        <v>102</v>
      </c>
      <c r="CE41" s="350" t="s">
        <v>103</v>
      </c>
      <c r="CF41" s="350" t="s">
        <v>104</v>
      </c>
      <c r="CG41" s="350" t="s">
        <v>105</v>
      </c>
      <c r="CH41" s="350" t="s">
        <v>106</v>
      </c>
      <c r="CI41" s="350" t="s">
        <v>107</v>
      </c>
      <c r="CJ41" s="350" t="s">
        <v>108</v>
      </c>
      <c r="CK41" s="350" t="s">
        <v>109</v>
      </c>
      <c r="CL41" s="350" t="s">
        <v>110</v>
      </c>
      <c r="CM41" s="350" t="s">
        <v>111</v>
      </c>
      <c r="CN41" s="350" t="s">
        <v>112</v>
      </c>
      <c r="CO41" s="350" t="s">
        <v>113</v>
      </c>
      <c r="CP41" s="350" t="s">
        <v>114</v>
      </c>
      <c r="CQ41" s="350" t="s">
        <v>115</v>
      </c>
      <c r="CR41" s="351" t="s">
        <v>116</v>
      </c>
    </row>
    <row r="42" spans="2:96" x14ac:dyDescent="0.2">
      <c r="B42" s="352"/>
      <c r="C42" s="338" t="s">
        <v>54</v>
      </c>
      <c r="D42" t="s">
        <v>55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 s="353">
        <v>0</v>
      </c>
      <c r="Z42" s="352"/>
      <c r="AA42" s="338" t="s">
        <v>54</v>
      </c>
      <c r="AB42" t="s">
        <v>55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 s="353">
        <v>0</v>
      </c>
      <c r="AX42" s="352"/>
      <c r="AY42" s="338" t="s">
        <v>54</v>
      </c>
      <c r="AZ42" t="s">
        <v>55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 s="353">
        <v>0</v>
      </c>
      <c r="BV42" s="352"/>
      <c r="BW42" s="338" t="s">
        <v>54</v>
      </c>
      <c r="BX42" t="s">
        <v>55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 s="353">
        <v>0</v>
      </c>
    </row>
    <row r="43" spans="2:96" x14ac:dyDescent="0.2">
      <c r="B43" s="352"/>
      <c r="C43" s="338"/>
      <c r="D43" t="s">
        <v>56</v>
      </c>
      <c r="E43">
        <v>918.85833274155209</v>
      </c>
      <c r="F43">
        <v>13758.580139549331</v>
      </c>
      <c r="G43">
        <v>5.064669651074504</v>
      </c>
      <c r="H43">
        <v>251.45099786237259</v>
      </c>
      <c r="I43">
        <v>558.10501507441325</v>
      </c>
      <c r="J43">
        <v>0.91245936970264319</v>
      </c>
      <c r="K43">
        <v>934.96608424189537</v>
      </c>
      <c r="L43">
        <v>131.64326518602115</v>
      </c>
      <c r="M43">
        <v>7305.5648106686212</v>
      </c>
      <c r="N43">
        <v>58.542586298960167</v>
      </c>
      <c r="O43">
        <v>7.8191202528221542</v>
      </c>
      <c r="P43">
        <v>731.43913104389344</v>
      </c>
      <c r="Q43">
        <v>5.8194732529925811E-2</v>
      </c>
      <c r="R43">
        <v>54.982378936787327</v>
      </c>
      <c r="S43">
        <v>5.0224326470641731</v>
      </c>
      <c r="T43">
        <v>5.0849676544274818</v>
      </c>
      <c r="U43">
        <v>4.1806132073765617E-4</v>
      </c>
      <c r="V43">
        <v>15.15273231205782</v>
      </c>
      <c r="W43">
        <v>59635.698156473598</v>
      </c>
      <c r="X43" s="353">
        <v>7.596839748894566</v>
      </c>
      <c r="Z43" s="352"/>
      <c r="AA43" s="338"/>
      <c r="AB43" t="s">
        <v>56</v>
      </c>
      <c r="AC43">
        <v>539.29813328893079</v>
      </c>
      <c r="AD43">
        <v>8075.2128174388918</v>
      </c>
      <c r="AE43">
        <v>2.9725658365638767</v>
      </c>
      <c r="AF43">
        <v>147.58211242010771</v>
      </c>
      <c r="AG43">
        <v>327.56408913525075</v>
      </c>
      <c r="AH43">
        <v>0.53554244136243767</v>
      </c>
      <c r="AI43">
        <v>548.75212636498918</v>
      </c>
      <c r="AJ43">
        <v>77.264323177063375</v>
      </c>
      <c r="AK43">
        <v>4287.7964149921481</v>
      </c>
      <c r="AL43">
        <v>34.359929473279976</v>
      </c>
      <c r="AM43">
        <v>4.5892133814873217</v>
      </c>
      <c r="AN43">
        <v>429.2976881534147</v>
      </c>
      <c r="AO43">
        <v>3.4155766457488385E-2</v>
      </c>
      <c r="AP43">
        <v>32.270365591530471</v>
      </c>
      <c r="AQ43">
        <v>2.947776011400594</v>
      </c>
      <c r="AR43">
        <v>2.9844791804686901</v>
      </c>
      <c r="AS43">
        <v>2.4536936961917739E-4</v>
      </c>
      <c r="AT43">
        <v>8.8934713425710932</v>
      </c>
      <c r="AU43">
        <v>35001.500826803087</v>
      </c>
      <c r="AV43" s="353">
        <v>4.458752072531234</v>
      </c>
      <c r="AX43" s="352"/>
      <c r="AY43" s="338"/>
      <c r="AZ43" t="s">
        <v>56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 s="353">
        <v>0</v>
      </c>
      <c r="BV43" s="352"/>
      <c r="BW43" s="338"/>
      <c r="BX43" t="s">
        <v>56</v>
      </c>
      <c r="BY43">
        <v>915.06608076864097</v>
      </c>
      <c r="BZ43">
        <v>13701.796628077016</v>
      </c>
      <c r="CA43">
        <v>5.0437670779660637</v>
      </c>
      <c r="CB43">
        <v>250.41322576110761</v>
      </c>
      <c r="CC43">
        <v>555.80164058338289</v>
      </c>
      <c r="CD43">
        <v>0.90869352711118323</v>
      </c>
      <c r="CE43">
        <v>931.10735341122165</v>
      </c>
      <c r="CF43">
        <v>131.09995571781116</v>
      </c>
      <c r="CG43">
        <v>7275.4137617209262</v>
      </c>
      <c r="CH43">
        <v>58.300973168316666</v>
      </c>
      <c r="CI43">
        <v>7.7868496914650818</v>
      </c>
      <c r="CJ43">
        <v>728.42038333390701</v>
      </c>
      <c r="CK43">
        <v>5.7954555038591336E-2</v>
      </c>
      <c r="CL43">
        <v>54.755459260958453</v>
      </c>
      <c r="CM43">
        <v>5.0017043917543322</v>
      </c>
      <c r="CN43">
        <v>5.0639813087280787</v>
      </c>
      <c r="CO43">
        <v>4.1633592541623062E-4</v>
      </c>
      <c r="CP43">
        <v>15.09019494698442</v>
      </c>
      <c r="CQ43">
        <v>59389.573606114398</v>
      </c>
      <c r="CR43" s="353">
        <v>7.5654865690853583</v>
      </c>
    </row>
    <row r="44" spans="2:96" x14ac:dyDescent="0.2">
      <c r="B44" s="352"/>
      <c r="C44" s="338"/>
      <c r="D44" t="s">
        <v>57</v>
      </c>
      <c r="E44">
        <v>5777.36734577481</v>
      </c>
      <c r="F44">
        <v>86416.595995830343</v>
      </c>
      <c r="G44">
        <v>32.442392091690934</v>
      </c>
      <c r="H44">
        <v>1585.7516273970948</v>
      </c>
      <c r="I44">
        <v>3417.2942405693307</v>
      </c>
      <c r="J44">
        <v>5.6185139735901375</v>
      </c>
      <c r="K44">
        <v>5875.7201843567991</v>
      </c>
      <c r="L44">
        <v>819.69481812213758</v>
      </c>
      <c r="M44">
        <v>44705.858760650262</v>
      </c>
      <c r="N44">
        <v>360.50659342122316</v>
      </c>
      <c r="O44">
        <v>51.428949958574556</v>
      </c>
      <c r="P44">
        <v>4490.2488707529683</v>
      </c>
      <c r="Q44">
        <v>0.37127416752971926</v>
      </c>
      <c r="R44">
        <v>367.93336332570766</v>
      </c>
      <c r="S44">
        <v>31.658814384952294</v>
      </c>
      <c r="T44">
        <v>32.052645716720114</v>
      </c>
      <c r="U44">
        <v>2.6080960990745041E-3</v>
      </c>
      <c r="V44">
        <v>97.693425143761445</v>
      </c>
      <c r="W44">
        <v>388911.52804708225</v>
      </c>
      <c r="X44" s="353">
        <v>48.708003261770173</v>
      </c>
      <c r="Z44" s="352"/>
      <c r="AA44" s="338"/>
      <c r="AB44" t="s">
        <v>57</v>
      </c>
      <c r="AC44">
        <v>3610.8896240277822</v>
      </c>
      <c r="AD44">
        <v>54010.89651211998</v>
      </c>
      <c r="AE44">
        <v>20.276691782148944</v>
      </c>
      <c r="AF44">
        <v>991.10438283640451</v>
      </c>
      <c r="AG44">
        <v>2135.8296222146892</v>
      </c>
      <c r="AH44">
        <v>3.5116053031540275</v>
      </c>
      <c r="AI44">
        <v>3672.3607445354837</v>
      </c>
      <c r="AJ44">
        <v>512.31423180857485</v>
      </c>
      <c r="AK44">
        <v>27941.432813709067</v>
      </c>
      <c r="AL44">
        <v>225.3188069355347</v>
      </c>
      <c r="AM44">
        <v>32.143405580029956</v>
      </c>
      <c r="AN44">
        <v>2806.4327722837411</v>
      </c>
      <c r="AO44">
        <v>0.23204860604598135</v>
      </c>
      <c r="AP44">
        <v>229.96058316043707</v>
      </c>
      <c r="AQ44">
        <v>19.786950963962738</v>
      </c>
      <c r="AR44">
        <v>20.033097934440129</v>
      </c>
      <c r="AS44">
        <v>1.6300758769481468E-3</v>
      </c>
      <c r="AT44">
        <v>61.05898311024464</v>
      </c>
      <c r="AU44">
        <v>243072.0633191214</v>
      </c>
      <c r="AV44" s="353">
        <v>30.442797395194869</v>
      </c>
      <c r="AX44" s="352"/>
      <c r="AY44" s="338"/>
      <c r="AZ44" t="s">
        <v>57</v>
      </c>
      <c r="BA44">
        <v>5056.3319404203194</v>
      </c>
      <c r="BB44">
        <v>75631.506249238781</v>
      </c>
      <c r="BC44">
        <v>28.393469471319701</v>
      </c>
      <c r="BD44">
        <v>1387.8443455816146</v>
      </c>
      <c r="BE44">
        <v>2990.804112714387</v>
      </c>
      <c r="BF44">
        <v>4.9173040179171297</v>
      </c>
      <c r="BG44">
        <v>5142.4100049416638</v>
      </c>
      <c r="BH44">
        <v>717.39407280361263</v>
      </c>
      <c r="BI44">
        <v>39126.413130145163</v>
      </c>
      <c r="BJ44">
        <v>315.514125024603</v>
      </c>
      <c r="BK44">
        <v>45.010439318523936</v>
      </c>
      <c r="BL44">
        <v>3929.8502980304456</v>
      </c>
      <c r="BM44">
        <v>0.32493786868276747</v>
      </c>
      <c r="BN44">
        <v>322.01400838577797</v>
      </c>
      <c r="BO44">
        <v>27.707684969615574</v>
      </c>
      <c r="BP44">
        <v>28.052364790505319</v>
      </c>
      <c r="BQ44">
        <v>2.282596695029347E-3</v>
      </c>
      <c r="BR44">
        <v>85.500948158458399</v>
      </c>
      <c r="BS44">
        <v>340374.02567110077</v>
      </c>
      <c r="BT44" s="353">
        <v>42.629076170256262</v>
      </c>
      <c r="BV44" s="352"/>
      <c r="BW44" s="338"/>
      <c r="BX44" t="s">
        <v>57</v>
      </c>
      <c r="BY44">
        <v>5711.9301931823738</v>
      </c>
      <c r="BZ44">
        <v>85437.801392639041</v>
      </c>
      <c r="CA44">
        <v>32.074934453166314</v>
      </c>
      <c r="CB44">
        <v>1567.7906661139982</v>
      </c>
      <c r="CC44">
        <v>3378.5883748540532</v>
      </c>
      <c r="CD44">
        <v>5.554876068255723</v>
      </c>
      <c r="CE44">
        <v>5809.1690417199361</v>
      </c>
      <c r="CF44">
        <v>810.41057294913242</v>
      </c>
      <c r="CG44">
        <v>44199.49938856774</v>
      </c>
      <c r="CH44">
        <v>356.42332788652652</v>
      </c>
      <c r="CI44">
        <v>50.846441725206077</v>
      </c>
      <c r="CJ44">
        <v>4439.3902213114779</v>
      </c>
      <c r="CK44">
        <v>0.36706894343711594</v>
      </c>
      <c r="CL44">
        <v>363.76597873705055</v>
      </c>
      <c r="CM44">
        <v>31.30023191238045</v>
      </c>
      <c r="CN44">
        <v>31.689602527110537</v>
      </c>
      <c r="CO44">
        <v>2.5785555882853312E-3</v>
      </c>
      <c r="CP44">
        <v>96.586903922969526</v>
      </c>
      <c r="CQ44">
        <v>384506.53499702347</v>
      </c>
      <c r="CR44" s="353">
        <v>48.156313737605792</v>
      </c>
    </row>
    <row r="45" spans="2:96" x14ac:dyDescent="0.2">
      <c r="B45" s="352"/>
      <c r="C45" s="338"/>
      <c r="D45" t="s">
        <v>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 s="353">
        <v>0</v>
      </c>
      <c r="Z45" s="352"/>
      <c r="AA45" s="338"/>
      <c r="AB45" t="s">
        <v>58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 s="353">
        <v>0</v>
      </c>
      <c r="AX45" s="352"/>
      <c r="AY45" s="338"/>
      <c r="AZ45" t="s">
        <v>58</v>
      </c>
      <c r="BA45">
        <v>1077.4620555188615</v>
      </c>
      <c r="BB45">
        <v>16853.732458642862</v>
      </c>
      <c r="BC45">
        <v>4.016786454815974</v>
      </c>
      <c r="BD45">
        <v>309.37005158862837</v>
      </c>
      <c r="BE45">
        <v>618.29494601735723</v>
      </c>
      <c r="BF45">
        <v>1.0738391152497624</v>
      </c>
      <c r="BG45">
        <v>1094.2140196057362</v>
      </c>
      <c r="BH45">
        <v>147.49977068153643</v>
      </c>
      <c r="BI45">
        <v>8661.1455123098985</v>
      </c>
      <c r="BJ45">
        <v>71.170738414344356</v>
      </c>
      <c r="BK45">
        <v>16.930121853299536</v>
      </c>
      <c r="BL45">
        <v>791.60666201216372</v>
      </c>
      <c r="BM45">
        <v>8.6651840851442424E-2</v>
      </c>
      <c r="BN45">
        <v>71.038234009987335</v>
      </c>
      <c r="BO45">
        <v>7.4095761567292922</v>
      </c>
      <c r="BP45">
        <v>7.4952984848567157</v>
      </c>
      <c r="BQ45">
        <v>5.5435151672691128E-4</v>
      </c>
      <c r="BR45">
        <v>10.482884917264364</v>
      </c>
      <c r="BS45">
        <v>15536.515835487931</v>
      </c>
      <c r="BT45" s="353">
        <v>13.39036816774208</v>
      </c>
      <c r="BV45" s="352"/>
      <c r="BW45" s="338"/>
      <c r="BX45" t="s">
        <v>58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 s="353">
        <v>0</v>
      </c>
    </row>
    <row r="46" spans="2:96" x14ac:dyDescent="0.2">
      <c r="B46" s="352"/>
      <c r="C46" s="338"/>
      <c r="D46" t="s">
        <v>59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 s="353">
        <v>0</v>
      </c>
      <c r="Z46" s="352"/>
      <c r="AA46" s="338"/>
      <c r="AB46" t="s">
        <v>59</v>
      </c>
      <c r="AC46">
        <v>1235.4560290400493</v>
      </c>
      <c r="AD46">
        <v>18432.209024013278</v>
      </c>
      <c r="AE46">
        <v>7.0491303881651692</v>
      </c>
      <c r="AF46">
        <v>337.60238260128807</v>
      </c>
      <c r="AG46">
        <v>756.90338494382513</v>
      </c>
      <c r="AH46">
        <v>1.2378069308374426</v>
      </c>
      <c r="AI46">
        <v>1257.0653940001539</v>
      </c>
      <c r="AJ46">
        <v>178.8381375565225</v>
      </c>
      <c r="AK46">
        <v>9882.0209823043224</v>
      </c>
      <c r="AL46">
        <v>77.581561805824094</v>
      </c>
      <c r="AM46">
        <v>10.881125625946886</v>
      </c>
      <c r="AN46">
        <v>993.96575871704226</v>
      </c>
      <c r="AO46">
        <v>7.9640102210546349E-2</v>
      </c>
      <c r="AP46">
        <v>72.232252559047339</v>
      </c>
      <c r="AQ46">
        <v>6.7846059922944262</v>
      </c>
      <c r="AR46">
        <v>6.8691300714585939</v>
      </c>
      <c r="AS46">
        <v>5.5828985098355652E-4</v>
      </c>
      <c r="AT46">
        <v>21.250292565239967</v>
      </c>
      <c r="AU46">
        <v>85125.531200588535</v>
      </c>
      <c r="AV46" s="353">
        <v>10.011397430964486</v>
      </c>
      <c r="AX46" s="352"/>
      <c r="AY46" s="338"/>
      <c r="AZ46" t="s">
        <v>59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 s="353">
        <v>0</v>
      </c>
      <c r="BV46" s="352"/>
      <c r="BW46" s="338"/>
      <c r="BX46" t="s">
        <v>59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 s="353">
        <v>0</v>
      </c>
    </row>
    <row r="47" spans="2:96" x14ac:dyDescent="0.2">
      <c r="B47" s="352"/>
      <c r="C47" s="338"/>
      <c r="D47" t="s">
        <v>60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 s="353">
        <v>0</v>
      </c>
      <c r="Z47" s="352"/>
      <c r="AA47" s="338"/>
      <c r="AB47" t="s">
        <v>60</v>
      </c>
      <c r="AC47">
        <v>1286.9336973663694</v>
      </c>
      <c r="AD47">
        <v>19146.916661570889</v>
      </c>
      <c r="AE47">
        <v>7.514940227982807</v>
      </c>
      <c r="AF47">
        <v>352.24214238960928</v>
      </c>
      <c r="AG47">
        <v>775.65673645038316</v>
      </c>
      <c r="AH47">
        <v>1.2715368456758265</v>
      </c>
      <c r="AI47">
        <v>1308.8167610305077</v>
      </c>
      <c r="AJ47">
        <v>185.77027481019832</v>
      </c>
      <c r="AK47">
        <v>10101.199102796116</v>
      </c>
      <c r="AL47">
        <v>78.794387957310576</v>
      </c>
      <c r="AM47">
        <v>11.723113843447862</v>
      </c>
      <c r="AN47">
        <v>1020.9530436332885</v>
      </c>
      <c r="AO47">
        <v>8.4503237821673904E-2</v>
      </c>
      <c r="AP47">
        <v>76.89604065886563</v>
      </c>
      <c r="AQ47">
        <v>7.088884494729637</v>
      </c>
      <c r="AR47">
        <v>7.1770939014524435</v>
      </c>
      <c r="AS47">
        <v>5.7487127992528696E-4</v>
      </c>
      <c r="AT47">
        <v>22.822479837402842</v>
      </c>
      <c r="AU47">
        <v>92586.326645428286</v>
      </c>
      <c r="AV47" s="353">
        <v>10.48033177475298</v>
      </c>
      <c r="AX47" s="352"/>
      <c r="AY47" s="338"/>
      <c r="AZ47" t="s">
        <v>60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 s="353">
        <v>0</v>
      </c>
      <c r="BV47" s="352"/>
      <c r="BW47" s="338"/>
      <c r="BX47" t="s">
        <v>60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 s="353">
        <v>0</v>
      </c>
    </row>
    <row r="48" spans="2:96" x14ac:dyDescent="0.2">
      <c r="B48" s="352"/>
      <c r="C48" s="338"/>
      <c r="D48" t="s">
        <v>61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 s="353">
        <v>0</v>
      </c>
      <c r="Z48" s="352"/>
      <c r="AA48" s="338"/>
      <c r="AB48" t="s">
        <v>61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 s="353">
        <v>0</v>
      </c>
      <c r="AX48" s="352"/>
      <c r="AY48" s="338"/>
      <c r="AZ48" t="s">
        <v>61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 s="353">
        <v>0</v>
      </c>
      <c r="BV48" s="352"/>
      <c r="BW48" s="338"/>
      <c r="BX48" t="s">
        <v>61</v>
      </c>
      <c r="BY48">
        <v>49.484083288936148</v>
      </c>
      <c r="BZ48">
        <v>878.15873079431992</v>
      </c>
      <c r="CA48">
        <v>0.12748312622734734</v>
      </c>
      <c r="CB48">
        <v>16.431673693014535</v>
      </c>
      <c r="CC48">
        <v>23.113410352013229</v>
      </c>
      <c r="CD48">
        <v>4.1790238846676965E-2</v>
      </c>
      <c r="CE48">
        <v>50.463687256096563</v>
      </c>
      <c r="CF48">
        <v>5.4758458881880312</v>
      </c>
      <c r="CG48">
        <v>314.73997167928241</v>
      </c>
      <c r="CH48">
        <v>3.0390578889800515</v>
      </c>
      <c r="CI48">
        <v>0.23278528434497578</v>
      </c>
      <c r="CJ48">
        <v>29.390971869452763</v>
      </c>
      <c r="CK48">
        <v>2.3549073139521306E-3</v>
      </c>
      <c r="CL48">
        <v>1.7700874715542847</v>
      </c>
      <c r="CM48">
        <v>0.20621887013961523</v>
      </c>
      <c r="CN48">
        <v>0.2104084087560851</v>
      </c>
      <c r="CO48">
        <v>2.3492213187184297E-5</v>
      </c>
      <c r="CP48">
        <v>0.30952440169635337</v>
      </c>
      <c r="CQ48">
        <v>758.62682382058063</v>
      </c>
      <c r="CR48" s="353">
        <v>0.47050740351273357</v>
      </c>
    </row>
    <row r="49" spans="2:96" x14ac:dyDescent="0.2">
      <c r="B49" s="352"/>
      <c r="C49" s="338"/>
      <c r="D49" t="s">
        <v>62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 s="353">
        <v>0</v>
      </c>
      <c r="Z49" s="352"/>
      <c r="AA49" s="338"/>
      <c r="AB49" t="s">
        <v>62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 s="353">
        <v>0</v>
      </c>
      <c r="AX49" s="352"/>
      <c r="AY49" s="338"/>
      <c r="AZ49" t="s">
        <v>62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 s="353">
        <v>0</v>
      </c>
      <c r="BV49" s="352"/>
      <c r="BW49" s="338"/>
      <c r="BX49" t="s">
        <v>62</v>
      </c>
      <c r="BY49">
        <v>47.14369252664752</v>
      </c>
      <c r="BZ49">
        <v>677.79275093401009</v>
      </c>
      <c r="CA49">
        <v>0.14940470734593533</v>
      </c>
      <c r="CB49">
        <v>12.385698322636149</v>
      </c>
      <c r="CC49">
        <v>29.704256047216568</v>
      </c>
      <c r="CD49">
        <v>4.5304652901109556E-2</v>
      </c>
      <c r="CE49">
        <v>47.990411695398173</v>
      </c>
      <c r="CF49">
        <v>7.602766083854025</v>
      </c>
      <c r="CG49">
        <v>370.67257907093</v>
      </c>
      <c r="CH49">
        <v>2.5243282729036611</v>
      </c>
      <c r="CI49">
        <v>9.8138779569228424E-2</v>
      </c>
      <c r="CJ49">
        <v>37.507076563060153</v>
      </c>
      <c r="CK49">
        <v>2.6541923382122972E-3</v>
      </c>
      <c r="CL49">
        <v>2.4447282449251664</v>
      </c>
      <c r="CM49">
        <v>0.23983108676742462</v>
      </c>
      <c r="CN49">
        <v>0.24255812691414302</v>
      </c>
      <c r="CO49">
        <v>2.095960567564044E-5</v>
      </c>
      <c r="CP49">
        <v>0.33804997780610474</v>
      </c>
      <c r="CQ49">
        <v>772.69021776555644</v>
      </c>
      <c r="CR49" s="353">
        <v>0.42959488384363198</v>
      </c>
    </row>
    <row r="50" spans="2:96" x14ac:dyDescent="0.2">
      <c r="B50" s="352"/>
      <c r="C50" s="338" t="s">
        <v>63</v>
      </c>
      <c r="D50" t="s">
        <v>55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 s="353">
        <v>0</v>
      </c>
      <c r="Z50" s="352"/>
      <c r="AA50" s="338" t="s">
        <v>63</v>
      </c>
      <c r="AB50" t="s">
        <v>55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 s="353">
        <v>0</v>
      </c>
      <c r="AX50" s="352"/>
      <c r="AY50" s="338" t="s">
        <v>63</v>
      </c>
      <c r="AZ50" t="s">
        <v>55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 s="353">
        <v>0</v>
      </c>
      <c r="BV50" s="352"/>
      <c r="BW50" s="338" t="s">
        <v>63</v>
      </c>
      <c r="BX50" t="s">
        <v>55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 s="353">
        <v>0</v>
      </c>
    </row>
    <row r="51" spans="2:96" x14ac:dyDescent="0.2">
      <c r="B51" s="352"/>
      <c r="C51" s="338"/>
      <c r="D51" t="s">
        <v>56</v>
      </c>
      <c r="E51">
        <v>449.82746328349327</v>
      </c>
      <c r="F51">
        <v>6722.0896748839368</v>
      </c>
      <c r="G51">
        <v>2.7154744123733559</v>
      </c>
      <c r="H51">
        <v>124.51695853003959</v>
      </c>
      <c r="I51">
        <v>255.67312155760939</v>
      </c>
      <c r="J51">
        <v>0.41182422064964125</v>
      </c>
      <c r="K51">
        <v>457.59788480276791</v>
      </c>
      <c r="L51">
        <v>63.196203870097058</v>
      </c>
      <c r="M51">
        <v>3267.2888817739099</v>
      </c>
      <c r="N51">
        <v>26.542795460375824</v>
      </c>
      <c r="O51">
        <v>3.7946059445990254</v>
      </c>
      <c r="P51">
        <v>336.13913942460545</v>
      </c>
      <c r="Q51">
        <v>2.9824443019720905E-2</v>
      </c>
      <c r="R51">
        <v>28.593311548429682</v>
      </c>
      <c r="S51">
        <v>2.6306982726460713</v>
      </c>
      <c r="T51">
        <v>2.6629890588035443</v>
      </c>
      <c r="U51">
        <v>2.0011513586742869E-4</v>
      </c>
      <c r="V51">
        <v>8.3103249623393687</v>
      </c>
      <c r="W51">
        <v>32880.222797322458</v>
      </c>
      <c r="X51" s="353">
        <v>3.5706218679665178</v>
      </c>
      <c r="Z51" s="352"/>
      <c r="AA51" s="338"/>
      <c r="AB51" t="s">
        <v>56</v>
      </c>
      <c r="AC51">
        <v>264.01361625254668</v>
      </c>
      <c r="AD51">
        <v>3945.3420448931906</v>
      </c>
      <c r="AE51">
        <v>1.5937715634763843</v>
      </c>
      <c r="AF51">
        <v>73.081737309502515</v>
      </c>
      <c r="AG51">
        <v>150.06016953318024</v>
      </c>
      <c r="AH51">
        <v>0.24170867861301681</v>
      </c>
      <c r="AI51">
        <v>268.57424727790806</v>
      </c>
      <c r="AJ51">
        <v>37.09123981757066</v>
      </c>
      <c r="AK51">
        <v>1917.6435932174963</v>
      </c>
      <c r="AL51">
        <v>15.578549526063702</v>
      </c>
      <c r="AM51">
        <v>2.2271375570851286</v>
      </c>
      <c r="AN51">
        <v>197.28744242451779</v>
      </c>
      <c r="AO51">
        <v>1.7504620542459184E-2</v>
      </c>
      <c r="AP51">
        <v>16.782042446748143</v>
      </c>
      <c r="AQ51">
        <v>1.5440145854164968</v>
      </c>
      <c r="AR51">
        <v>1.5629667569065226</v>
      </c>
      <c r="AS51">
        <v>1.1745196769796315E-4</v>
      </c>
      <c r="AT51">
        <v>4.8775122121840822</v>
      </c>
      <c r="AU51">
        <v>19298.124797773053</v>
      </c>
      <c r="AV51" s="353">
        <v>2.0956763838986716</v>
      </c>
      <c r="AX51" s="352"/>
      <c r="AY51" s="338"/>
      <c r="AZ51" t="s">
        <v>56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 s="353">
        <v>0</v>
      </c>
      <c r="BV51" s="352"/>
      <c r="BW51" s="338"/>
      <c r="BX51" t="s">
        <v>56</v>
      </c>
      <c r="BY51">
        <v>447.97096481760167</v>
      </c>
      <c r="BZ51">
        <v>6694.3467063290291</v>
      </c>
      <c r="CA51">
        <v>2.7042672841025728</v>
      </c>
      <c r="CB51">
        <v>124.00306028825344</v>
      </c>
      <c r="CC51">
        <v>254.61792418376146</v>
      </c>
      <c r="CD51">
        <v>0.41012456667948954</v>
      </c>
      <c r="CE51">
        <v>455.70931676174507</v>
      </c>
      <c r="CF51">
        <v>62.935384633586665</v>
      </c>
      <c r="CG51">
        <v>3253.8043409404945</v>
      </c>
      <c r="CH51">
        <v>26.433249772140229</v>
      </c>
      <c r="CI51">
        <v>3.7789450952960748</v>
      </c>
      <c r="CJ51">
        <v>334.75184796820406</v>
      </c>
      <c r="CK51">
        <v>2.9701353530457577E-2</v>
      </c>
      <c r="CL51">
        <v>28.475303104398851</v>
      </c>
      <c r="CM51">
        <v>2.619841026910692</v>
      </c>
      <c r="CN51">
        <v>2.6519985446489223</v>
      </c>
      <c r="CO51">
        <v>1.9928923377592959E-4</v>
      </c>
      <c r="CP51">
        <v>8.2760271330538302</v>
      </c>
      <c r="CQ51">
        <v>32744.521693757484</v>
      </c>
      <c r="CR51" s="353">
        <v>3.5558854310852039</v>
      </c>
    </row>
    <row r="52" spans="2:96" x14ac:dyDescent="0.2">
      <c r="B52" s="352"/>
      <c r="C52" s="338"/>
      <c r="D52" t="s">
        <v>57</v>
      </c>
      <c r="E52">
        <v>2849.6525089890065</v>
      </c>
      <c r="F52">
        <v>42519.781307312311</v>
      </c>
      <c r="G52">
        <v>17.490643444243126</v>
      </c>
      <c r="H52">
        <v>790.88383558324915</v>
      </c>
      <c r="I52">
        <v>1573.5921049858641</v>
      </c>
      <c r="J52">
        <v>2.5518175610207763</v>
      </c>
      <c r="K52">
        <v>2897.2019506000911</v>
      </c>
      <c r="L52">
        <v>396.51258111137099</v>
      </c>
      <c r="M52">
        <v>20098.044631077006</v>
      </c>
      <c r="N52">
        <v>164.21562465006193</v>
      </c>
      <c r="O52">
        <v>25.293102637136073</v>
      </c>
      <c r="P52">
        <v>2075.3199492299327</v>
      </c>
      <c r="Q52">
        <v>0.19172224738983312</v>
      </c>
      <c r="R52">
        <v>193.76774082107519</v>
      </c>
      <c r="S52">
        <v>16.66878027546154</v>
      </c>
      <c r="T52">
        <v>16.873234642024567</v>
      </c>
      <c r="U52">
        <v>1.2573343819672128E-3</v>
      </c>
      <c r="V52">
        <v>53.82251890971478</v>
      </c>
      <c r="W52">
        <v>215541.03455822155</v>
      </c>
      <c r="X52" s="353">
        <v>23.222087753794803</v>
      </c>
      <c r="Z52" s="352"/>
      <c r="AA52" s="338"/>
      <c r="AB52" t="s">
        <v>57</v>
      </c>
      <c r="AC52">
        <v>1781.0500978994203</v>
      </c>
      <c r="AD52">
        <v>26575.121149391583</v>
      </c>
      <c r="AE52">
        <v>10.931758212774163</v>
      </c>
      <c r="AF52">
        <v>494.30719301714305</v>
      </c>
      <c r="AG52">
        <v>983.50460759622399</v>
      </c>
      <c r="AH52">
        <v>1.5949014494016145</v>
      </c>
      <c r="AI52">
        <v>1810.7687872376268</v>
      </c>
      <c r="AJ52">
        <v>247.82276757572325</v>
      </c>
      <c r="AK52">
        <v>12561.399765358097</v>
      </c>
      <c r="AL52">
        <v>102.63576118035927</v>
      </c>
      <c r="AM52">
        <v>15.80834252104423</v>
      </c>
      <c r="AN52">
        <v>1297.0875526363525</v>
      </c>
      <c r="AO52">
        <v>0.11982756718793901</v>
      </c>
      <c r="AP52">
        <v>121.10601298597031</v>
      </c>
      <c r="AQ52">
        <v>10.418088748654943</v>
      </c>
      <c r="AR52">
        <v>10.545873967531415</v>
      </c>
      <c r="AS52">
        <v>7.8584161297950397E-4</v>
      </c>
      <c r="AT52">
        <v>33.639400688665063</v>
      </c>
      <c r="AU52">
        <v>134714.45360103162</v>
      </c>
      <c r="AV52" s="353">
        <v>14.513945660693437</v>
      </c>
      <c r="AX52" s="352"/>
      <c r="AY52" s="338"/>
      <c r="AZ52" t="s">
        <v>57</v>
      </c>
      <c r="BA52">
        <v>2494.006030417585</v>
      </c>
      <c r="BB52">
        <v>37213.165695804812</v>
      </c>
      <c r="BC52">
        <v>15.307750712841191</v>
      </c>
      <c r="BD52">
        <v>692.17880042651279</v>
      </c>
      <c r="BE52">
        <v>1377.2023735780294</v>
      </c>
      <c r="BF52">
        <v>2.233341912965102</v>
      </c>
      <c r="BG52">
        <v>2535.6211374339509</v>
      </c>
      <c r="BH52">
        <v>347.02644105159425</v>
      </c>
      <c r="BI52">
        <v>17589.739223078443</v>
      </c>
      <c r="BJ52">
        <v>143.72094733450362</v>
      </c>
      <c r="BK52">
        <v>22.136436041237914</v>
      </c>
      <c r="BL52">
        <v>1816.3128494083123</v>
      </c>
      <c r="BM52">
        <v>0.16779464852193338</v>
      </c>
      <c r="BN52">
        <v>169.58485730584829</v>
      </c>
      <c r="BO52">
        <v>14.588458907032004</v>
      </c>
      <c r="BP52">
        <v>14.767396662265295</v>
      </c>
      <c r="BQ52">
        <v>1.1004147070514602E-3</v>
      </c>
      <c r="BR52">
        <v>47.105282594864981</v>
      </c>
      <c r="BS52">
        <v>188640.76875863163</v>
      </c>
      <c r="BT52" s="353">
        <v>20.323890970621505</v>
      </c>
      <c r="BV52" s="352"/>
      <c r="BW52" s="338"/>
      <c r="BX52" t="s">
        <v>57</v>
      </c>
      <c r="BY52">
        <v>2817.3760178286325</v>
      </c>
      <c r="BZ52">
        <v>42038.18246633876</v>
      </c>
      <c r="CA52">
        <v>17.292536272671651</v>
      </c>
      <c r="CB52">
        <v>781.9259170133314</v>
      </c>
      <c r="CC52">
        <v>1555.7688681152642</v>
      </c>
      <c r="CD52">
        <v>2.5229144871577831</v>
      </c>
      <c r="CE52">
        <v>2864.386892324253</v>
      </c>
      <c r="CF52">
        <v>392.02149499513479</v>
      </c>
      <c r="CG52">
        <v>19870.404819615957</v>
      </c>
      <c r="CH52">
        <v>162.35564202386678</v>
      </c>
      <c r="CI52">
        <v>25.006621179796706</v>
      </c>
      <c r="CJ52">
        <v>2051.8139091829548</v>
      </c>
      <c r="CK52">
        <v>0.18955071194696596</v>
      </c>
      <c r="CL52">
        <v>191.5730371671915</v>
      </c>
      <c r="CM52">
        <v>16.47998190881226</v>
      </c>
      <c r="CN52">
        <v>16.682120530022388</v>
      </c>
      <c r="CO52">
        <v>1.2430932273221516E-3</v>
      </c>
      <c r="CP52">
        <v>53.212899999921888</v>
      </c>
      <c r="CQ52">
        <v>213099.71644147881</v>
      </c>
      <c r="CR52" s="353">
        <v>22.95906357532165</v>
      </c>
    </row>
    <row r="53" spans="2:96" x14ac:dyDescent="0.2">
      <c r="B53" s="352"/>
      <c r="C53" s="338"/>
      <c r="D53" t="s">
        <v>58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 s="353">
        <v>0</v>
      </c>
      <c r="Z53" s="352"/>
      <c r="AA53" s="338"/>
      <c r="AB53" t="s">
        <v>58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 s="353">
        <v>0</v>
      </c>
      <c r="AX53" s="352"/>
      <c r="AY53" s="338"/>
      <c r="AZ53" t="s">
        <v>58</v>
      </c>
      <c r="BA53">
        <v>467.06239504950213</v>
      </c>
      <c r="BB53">
        <v>6985.9006878533455</v>
      </c>
      <c r="BC53">
        <v>1.6670279040595528</v>
      </c>
      <c r="BD53">
        <v>131.17465826225907</v>
      </c>
      <c r="BE53">
        <v>166.99521973241917</v>
      </c>
      <c r="BF53">
        <v>0.33423198318569819</v>
      </c>
      <c r="BG53">
        <v>473.86668589150554</v>
      </c>
      <c r="BH53">
        <v>62.538233656174938</v>
      </c>
      <c r="BI53">
        <v>2415.4872135287173</v>
      </c>
      <c r="BJ53">
        <v>25.053453294088914</v>
      </c>
      <c r="BK53">
        <v>10.213663955277303</v>
      </c>
      <c r="BL53">
        <v>215.26115337379582</v>
      </c>
      <c r="BM53">
        <v>4.273737491234849E-2</v>
      </c>
      <c r="BN53">
        <v>32.47522127721242</v>
      </c>
      <c r="BO53">
        <v>3.3500369734392219</v>
      </c>
      <c r="BP53">
        <v>3.385734247254077</v>
      </c>
      <c r="BQ53">
        <v>2.2087308948312857E-4</v>
      </c>
      <c r="BR53">
        <v>4.4112433852941741</v>
      </c>
      <c r="BS53">
        <v>5844.5206398235814</v>
      </c>
      <c r="BT53" s="353">
        <v>6.1194187749960953</v>
      </c>
      <c r="BV53" s="352"/>
      <c r="BW53" s="338"/>
      <c r="BX53" t="s">
        <v>58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 s="353">
        <v>0</v>
      </c>
    </row>
    <row r="54" spans="2:96" x14ac:dyDescent="0.2">
      <c r="B54" s="352"/>
      <c r="C54" s="338"/>
      <c r="D54" t="s">
        <v>59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 s="353">
        <v>0</v>
      </c>
      <c r="Z54" s="352"/>
      <c r="AA54" s="338"/>
      <c r="AB54" t="s">
        <v>59</v>
      </c>
      <c r="AC54">
        <v>605.14786687251774</v>
      </c>
      <c r="AD54">
        <v>9002.3603018296963</v>
      </c>
      <c r="AE54">
        <v>3.7932797176458863</v>
      </c>
      <c r="AF54">
        <v>167.18748668973797</v>
      </c>
      <c r="AG54">
        <v>348.26869985202444</v>
      </c>
      <c r="AH54">
        <v>0.56098505274546462</v>
      </c>
      <c r="AI54">
        <v>615.57351031777409</v>
      </c>
      <c r="AJ54">
        <v>86.176442350284788</v>
      </c>
      <c r="AK54">
        <v>4436.5432202211568</v>
      </c>
      <c r="AL54">
        <v>35.039889141050729</v>
      </c>
      <c r="AM54">
        <v>5.3078473686651586</v>
      </c>
      <c r="AN54">
        <v>458.98370655507483</v>
      </c>
      <c r="AO54">
        <v>4.0938977419696355E-2</v>
      </c>
      <c r="AP54">
        <v>37.486999138513596</v>
      </c>
      <c r="AQ54">
        <v>3.5580372754986773</v>
      </c>
      <c r="AR54">
        <v>3.6017366708851397</v>
      </c>
      <c r="AS54">
        <v>2.6704218658949391E-4</v>
      </c>
      <c r="AT54">
        <v>11.692168044802386</v>
      </c>
      <c r="AU54">
        <v>47134.38845496047</v>
      </c>
      <c r="AV54" s="353">
        <v>4.6874229105697873</v>
      </c>
      <c r="AX54" s="352"/>
      <c r="AY54" s="338"/>
      <c r="AZ54" t="s">
        <v>59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 s="353">
        <v>0</v>
      </c>
      <c r="BV54" s="352"/>
      <c r="BW54" s="338"/>
      <c r="BX54" t="s">
        <v>59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 s="353">
        <v>0</v>
      </c>
    </row>
    <row r="55" spans="2:96" x14ac:dyDescent="0.2">
      <c r="B55" s="352"/>
      <c r="C55" s="338"/>
      <c r="D55" t="s">
        <v>60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 s="353">
        <v>0</v>
      </c>
      <c r="Z55" s="352"/>
      <c r="AA55" s="338"/>
      <c r="AB55" t="s">
        <v>60</v>
      </c>
      <c r="AC55">
        <v>635.21302114688774</v>
      </c>
      <c r="AD55">
        <v>9418.0337359691603</v>
      </c>
      <c r="AE55">
        <v>4.0657298424538668</v>
      </c>
      <c r="AF55">
        <v>175.70204469378689</v>
      </c>
      <c r="AG55">
        <v>359.30487322830254</v>
      </c>
      <c r="AH55">
        <v>0.58077925979723777</v>
      </c>
      <c r="AI55">
        <v>645.79780034587827</v>
      </c>
      <c r="AJ55">
        <v>90.244569653601587</v>
      </c>
      <c r="AK55">
        <v>4565.3238590699457</v>
      </c>
      <c r="AL55">
        <v>35.744385209750263</v>
      </c>
      <c r="AM55">
        <v>5.7976606225257141</v>
      </c>
      <c r="AN55">
        <v>474.8510473009361</v>
      </c>
      <c r="AO55">
        <v>4.3781571087992188E-2</v>
      </c>
      <c r="AP55">
        <v>40.218064332019367</v>
      </c>
      <c r="AQ55">
        <v>3.7358188840959072</v>
      </c>
      <c r="AR55">
        <v>3.7816608367455693</v>
      </c>
      <c r="AS55">
        <v>2.7674935491492646E-4</v>
      </c>
      <c r="AT55">
        <v>12.611601760929442</v>
      </c>
      <c r="AU55">
        <v>51497.317053509883</v>
      </c>
      <c r="AV55" s="353">
        <v>4.9607210105939048</v>
      </c>
      <c r="AX55" s="352"/>
      <c r="AY55" s="338"/>
      <c r="AZ55" t="s">
        <v>60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 s="353">
        <v>0</v>
      </c>
      <c r="BV55" s="352"/>
      <c r="BW55" s="338"/>
      <c r="BX55" t="s">
        <v>60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 s="353">
        <v>0</v>
      </c>
    </row>
    <row r="56" spans="2:96" x14ac:dyDescent="0.2">
      <c r="B56" s="352"/>
      <c r="C56" s="338"/>
      <c r="D56" t="s">
        <v>61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 s="353">
        <v>0</v>
      </c>
      <c r="Z56" s="352"/>
      <c r="AA56" s="338"/>
      <c r="AB56" t="s">
        <v>61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 s="353">
        <v>0</v>
      </c>
      <c r="AX56" s="352"/>
      <c r="AY56" s="338"/>
      <c r="AZ56" t="s">
        <v>61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 s="353">
        <v>0</v>
      </c>
      <c r="BV56" s="352"/>
      <c r="BW56" s="338"/>
      <c r="BX56" t="s">
        <v>61</v>
      </c>
      <c r="BY56">
        <v>25.173792872898442</v>
      </c>
      <c r="BZ56">
        <v>458.88966327621051</v>
      </c>
      <c r="CA56">
        <v>6.2542482620511597E-2</v>
      </c>
      <c r="CB56">
        <v>8.6584453875010734</v>
      </c>
      <c r="CC56">
        <v>10.713785277632269</v>
      </c>
      <c r="CD56">
        <v>1.9684754290674258E-2</v>
      </c>
      <c r="CE56">
        <v>25.678353026640231</v>
      </c>
      <c r="CF56">
        <v>2.605104231932772</v>
      </c>
      <c r="CG56">
        <v>144.03147840401388</v>
      </c>
      <c r="CH56">
        <v>1.4893235417905406</v>
      </c>
      <c r="CI56">
        <v>0.1062817148048629</v>
      </c>
      <c r="CJ56">
        <v>13.553080263676087</v>
      </c>
      <c r="CK56">
        <v>1.2119194846461759E-3</v>
      </c>
      <c r="CL56">
        <v>0.89507833492723243</v>
      </c>
      <c r="CM56">
        <v>0.1055658851879971</v>
      </c>
      <c r="CN56">
        <v>0.10783367419381219</v>
      </c>
      <c r="CO56">
        <v>1.1802033367741706E-5</v>
      </c>
      <c r="CP56">
        <v>0.15328017294663437</v>
      </c>
      <c r="CQ56">
        <v>330.37586061866085</v>
      </c>
      <c r="CR56" s="353">
        <v>0.24093144903044775</v>
      </c>
    </row>
    <row r="57" spans="2:96" x14ac:dyDescent="0.2">
      <c r="B57" s="354"/>
      <c r="C57" s="355"/>
      <c r="D57" s="356" t="s">
        <v>62</v>
      </c>
      <c r="E57" s="356">
        <v>0</v>
      </c>
      <c r="F57" s="356">
        <v>0</v>
      </c>
      <c r="G57" s="356">
        <v>0</v>
      </c>
      <c r="H57" s="356">
        <v>0</v>
      </c>
      <c r="I57" s="356">
        <v>0</v>
      </c>
      <c r="J57" s="356">
        <v>0</v>
      </c>
      <c r="K57" s="356">
        <v>0</v>
      </c>
      <c r="L57" s="356">
        <v>0</v>
      </c>
      <c r="M57" s="356">
        <v>0</v>
      </c>
      <c r="N57" s="356">
        <v>0</v>
      </c>
      <c r="O57" s="356">
        <v>0</v>
      </c>
      <c r="P57" s="356">
        <v>0</v>
      </c>
      <c r="Q57" s="356">
        <v>0</v>
      </c>
      <c r="R57" s="356">
        <v>0</v>
      </c>
      <c r="S57" s="356">
        <v>0</v>
      </c>
      <c r="T57" s="356">
        <v>0</v>
      </c>
      <c r="U57" s="356">
        <v>0</v>
      </c>
      <c r="V57" s="356">
        <v>0</v>
      </c>
      <c r="W57" s="356">
        <v>0</v>
      </c>
      <c r="X57" s="357">
        <v>0</v>
      </c>
      <c r="Z57" s="354"/>
      <c r="AA57" s="355"/>
      <c r="AB57" s="356" t="s">
        <v>62</v>
      </c>
      <c r="AC57" s="356">
        <v>0</v>
      </c>
      <c r="AD57" s="356">
        <v>0</v>
      </c>
      <c r="AE57" s="356">
        <v>0</v>
      </c>
      <c r="AF57" s="356">
        <v>0</v>
      </c>
      <c r="AG57" s="356">
        <v>0</v>
      </c>
      <c r="AH57" s="356">
        <v>0</v>
      </c>
      <c r="AI57" s="356">
        <v>0</v>
      </c>
      <c r="AJ57" s="356">
        <v>0</v>
      </c>
      <c r="AK57" s="356">
        <v>0</v>
      </c>
      <c r="AL57" s="356">
        <v>0</v>
      </c>
      <c r="AM57" s="356">
        <v>0</v>
      </c>
      <c r="AN57" s="356">
        <v>0</v>
      </c>
      <c r="AO57" s="356">
        <v>0</v>
      </c>
      <c r="AP57" s="356">
        <v>0</v>
      </c>
      <c r="AQ57" s="356">
        <v>0</v>
      </c>
      <c r="AR57" s="356">
        <v>0</v>
      </c>
      <c r="AS57" s="356">
        <v>0</v>
      </c>
      <c r="AT57" s="356">
        <v>0</v>
      </c>
      <c r="AU57" s="356">
        <v>0</v>
      </c>
      <c r="AV57" s="357">
        <v>0</v>
      </c>
      <c r="AX57" s="354"/>
      <c r="AY57" s="355"/>
      <c r="AZ57" s="356" t="s">
        <v>62</v>
      </c>
      <c r="BA57" s="356">
        <v>0</v>
      </c>
      <c r="BB57" s="356">
        <v>0</v>
      </c>
      <c r="BC57" s="356">
        <v>0</v>
      </c>
      <c r="BD57" s="356">
        <v>0</v>
      </c>
      <c r="BE57" s="356">
        <v>0</v>
      </c>
      <c r="BF57" s="356">
        <v>0</v>
      </c>
      <c r="BG57" s="356">
        <v>0</v>
      </c>
      <c r="BH57" s="356">
        <v>0</v>
      </c>
      <c r="BI57" s="356">
        <v>0</v>
      </c>
      <c r="BJ57" s="356">
        <v>0</v>
      </c>
      <c r="BK57" s="356">
        <v>0</v>
      </c>
      <c r="BL57" s="356">
        <v>0</v>
      </c>
      <c r="BM57" s="356">
        <v>0</v>
      </c>
      <c r="BN57" s="356">
        <v>0</v>
      </c>
      <c r="BO57" s="356">
        <v>0</v>
      </c>
      <c r="BP57" s="356">
        <v>0</v>
      </c>
      <c r="BQ57" s="356">
        <v>0</v>
      </c>
      <c r="BR57" s="356">
        <v>0</v>
      </c>
      <c r="BS57" s="356">
        <v>0</v>
      </c>
      <c r="BT57" s="357">
        <v>0</v>
      </c>
      <c r="BV57" s="354"/>
      <c r="BW57" s="355"/>
      <c r="BX57" s="356" t="s">
        <v>62</v>
      </c>
      <c r="BY57" s="356">
        <v>18.508709945247517</v>
      </c>
      <c r="BZ57" s="356">
        <v>269.76668618242365</v>
      </c>
      <c r="CA57" s="356">
        <v>6.0256427690552748E-2</v>
      </c>
      <c r="CB57" s="356">
        <v>4.93070122340702</v>
      </c>
      <c r="CC57" s="356">
        <v>11.044017752035993</v>
      </c>
      <c r="CD57" s="356">
        <v>1.697012296465121E-2</v>
      </c>
      <c r="CE57" s="356">
        <v>18.833509749681721</v>
      </c>
      <c r="CF57" s="356">
        <v>2.795195789140517</v>
      </c>
      <c r="CG57" s="356">
        <v>138.52677985733629</v>
      </c>
      <c r="CH57" s="356">
        <v>1.0158023946461685</v>
      </c>
      <c r="CI57" s="356">
        <v>4.4668310678530547E-2</v>
      </c>
      <c r="CJ57" s="356">
        <v>13.920471678506125</v>
      </c>
      <c r="CK57" s="356">
        <v>1.2285576097274488E-3</v>
      </c>
      <c r="CL57" s="356">
        <v>1.1285303143298369</v>
      </c>
      <c r="CM57" s="356">
        <v>0.10075508830501079</v>
      </c>
      <c r="CN57" s="356">
        <v>0.10187487668738286</v>
      </c>
      <c r="CO57" s="356">
        <v>8.3724081115124498E-6</v>
      </c>
      <c r="CP57" s="356">
        <v>0.13622957659932913</v>
      </c>
      <c r="CQ57" s="356">
        <v>289.21520055089428</v>
      </c>
      <c r="CR57" s="357">
        <v>0.17200906136965322</v>
      </c>
    </row>
    <row r="59" spans="2:96" x14ac:dyDescent="0.2">
      <c r="B59" s="349">
        <v>2035</v>
      </c>
      <c r="C59" s="350" t="s">
        <v>85</v>
      </c>
      <c r="D59" s="350" t="s">
        <v>87</v>
      </c>
      <c r="E59" s="350" t="s">
        <v>91</v>
      </c>
      <c r="F59" s="350" t="s">
        <v>98</v>
      </c>
      <c r="G59" s="350" t="s">
        <v>99</v>
      </c>
      <c r="H59" s="350" t="s">
        <v>100</v>
      </c>
      <c r="I59" s="350" t="s">
        <v>101</v>
      </c>
      <c r="J59" s="350" t="s">
        <v>102</v>
      </c>
      <c r="K59" s="350" t="s">
        <v>103</v>
      </c>
      <c r="L59" s="350" t="s">
        <v>104</v>
      </c>
      <c r="M59" s="350" t="s">
        <v>105</v>
      </c>
      <c r="N59" s="350" t="s">
        <v>106</v>
      </c>
      <c r="O59" s="350" t="s">
        <v>107</v>
      </c>
      <c r="P59" s="350" t="s">
        <v>108</v>
      </c>
      <c r="Q59" s="350" t="s">
        <v>109</v>
      </c>
      <c r="R59" s="350" t="s">
        <v>110</v>
      </c>
      <c r="S59" s="350" t="s">
        <v>111</v>
      </c>
      <c r="T59" s="350" t="s">
        <v>112</v>
      </c>
      <c r="U59" s="350" t="s">
        <v>113</v>
      </c>
      <c r="V59" s="350" t="s">
        <v>114</v>
      </c>
      <c r="W59" s="350" t="s">
        <v>115</v>
      </c>
      <c r="X59" s="351" t="s">
        <v>116</v>
      </c>
      <c r="Z59" s="349">
        <v>2035</v>
      </c>
      <c r="AA59" s="350" t="s">
        <v>85</v>
      </c>
      <c r="AB59" s="350" t="s">
        <v>88</v>
      </c>
      <c r="AC59" s="350" t="s">
        <v>91</v>
      </c>
      <c r="AD59" s="350" t="s">
        <v>98</v>
      </c>
      <c r="AE59" s="350" t="s">
        <v>99</v>
      </c>
      <c r="AF59" s="350" t="s">
        <v>100</v>
      </c>
      <c r="AG59" s="350" t="s">
        <v>101</v>
      </c>
      <c r="AH59" s="350" t="s">
        <v>102</v>
      </c>
      <c r="AI59" s="350" t="s">
        <v>103</v>
      </c>
      <c r="AJ59" s="350" t="s">
        <v>104</v>
      </c>
      <c r="AK59" s="350" t="s">
        <v>105</v>
      </c>
      <c r="AL59" s="350" t="s">
        <v>106</v>
      </c>
      <c r="AM59" s="350" t="s">
        <v>107</v>
      </c>
      <c r="AN59" s="350" t="s">
        <v>108</v>
      </c>
      <c r="AO59" s="350" t="s">
        <v>109</v>
      </c>
      <c r="AP59" s="350" t="s">
        <v>110</v>
      </c>
      <c r="AQ59" s="350" t="s">
        <v>111</v>
      </c>
      <c r="AR59" s="350" t="s">
        <v>112</v>
      </c>
      <c r="AS59" s="350" t="s">
        <v>113</v>
      </c>
      <c r="AT59" s="350" t="s">
        <v>114</v>
      </c>
      <c r="AU59" s="350" t="s">
        <v>115</v>
      </c>
      <c r="AV59" s="351" t="s">
        <v>116</v>
      </c>
      <c r="AX59" s="349">
        <v>2035</v>
      </c>
      <c r="AY59" s="350" t="s">
        <v>85</v>
      </c>
      <c r="AZ59" s="350" t="s">
        <v>89</v>
      </c>
      <c r="BA59" s="350" t="s">
        <v>91</v>
      </c>
      <c r="BB59" s="350" t="s">
        <v>98</v>
      </c>
      <c r="BC59" s="350" t="s">
        <v>99</v>
      </c>
      <c r="BD59" s="350" t="s">
        <v>100</v>
      </c>
      <c r="BE59" s="350" t="s">
        <v>101</v>
      </c>
      <c r="BF59" s="350" t="s">
        <v>102</v>
      </c>
      <c r="BG59" s="350" t="s">
        <v>103</v>
      </c>
      <c r="BH59" s="350" t="s">
        <v>104</v>
      </c>
      <c r="BI59" s="350" t="s">
        <v>105</v>
      </c>
      <c r="BJ59" s="350" t="s">
        <v>106</v>
      </c>
      <c r="BK59" s="350" t="s">
        <v>107</v>
      </c>
      <c r="BL59" s="350" t="s">
        <v>108</v>
      </c>
      <c r="BM59" s="350" t="s">
        <v>109</v>
      </c>
      <c r="BN59" s="350" t="s">
        <v>110</v>
      </c>
      <c r="BO59" s="350" t="s">
        <v>111</v>
      </c>
      <c r="BP59" s="350" t="s">
        <v>112</v>
      </c>
      <c r="BQ59" s="350" t="s">
        <v>113</v>
      </c>
      <c r="BR59" s="350" t="s">
        <v>114</v>
      </c>
      <c r="BS59" s="350" t="s">
        <v>115</v>
      </c>
      <c r="BT59" s="351" t="s">
        <v>116</v>
      </c>
      <c r="BV59" s="349">
        <v>2035</v>
      </c>
      <c r="BW59" s="350" t="s">
        <v>85</v>
      </c>
      <c r="BX59" s="350" t="s">
        <v>90</v>
      </c>
      <c r="BY59" s="350" t="s">
        <v>91</v>
      </c>
      <c r="BZ59" s="350" t="s">
        <v>98</v>
      </c>
      <c r="CA59" s="350" t="s">
        <v>99</v>
      </c>
      <c r="CB59" s="350" t="s">
        <v>100</v>
      </c>
      <c r="CC59" s="350" t="s">
        <v>101</v>
      </c>
      <c r="CD59" s="350" t="s">
        <v>102</v>
      </c>
      <c r="CE59" s="350" t="s">
        <v>103</v>
      </c>
      <c r="CF59" s="350" t="s">
        <v>104</v>
      </c>
      <c r="CG59" s="350" t="s">
        <v>105</v>
      </c>
      <c r="CH59" s="350" t="s">
        <v>106</v>
      </c>
      <c r="CI59" s="350" t="s">
        <v>107</v>
      </c>
      <c r="CJ59" s="350" t="s">
        <v>108</v>
      </c>
      <c r="CK59" s="350" t="s">
        <v>109</v>
      </c>
      <c r="CL59" s="350" t="s">
        <v>110</v>
      </c>
      <c r="CM59" s="350" t="s">
        <v>111</v>
      </c>
      <c r="CN59" s="350" t="s">
        <v>112</v>
      </c>
      <c r="CO59" s="350" t="s">
        <v>113</v>
      </c>
      <c r="CP59" s="350" t="s">
        <v>114</v>
      </c>
      <c r="CQ59" s="350" t="s">
        <v>115</v>
      </c>
      <c r="CR59" s="351" t="s">
        <v>116</v>
      </c>
    </row>
    <row r="60" spans="2:96" x14ac:dyDescent="0.2">
      <c r="B60" s="352"/>
      <c r="C60" s="338" t="s">
        <v>54</v>
      </c>
      <c r="D60" t="s">
        <v>55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 s="353">
        <v>0</v>
      </c>
      <c r="Z60" s="352"/>
      <c r="AA60" s="338" t="s">
        <v>54</v>
      </c>
      <c r="AB60" t="s">
        <v>55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 s="353">
        <v>0</v>
      </c>
      <c r="AX60" s="352"/>
      <c r="AY60" s="338" t="s">
        <v>54</v>
      </c>
      <c r="AZ60" t="s">
        <v>55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 s="353">
        <v>0</v>
      </c>
      <c r="BV60" s="352"/>
      <c r="BW60" s="338" t="s">
        <v>54</v>
      </c>
      <c r="BX60" t="s">
        <v>55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 s="353">
        <v>0</v>
      </c>
    </row>
    <row r="61" spans="2:96" x14ac:dyDescent="0.2">
      <c r="B61" s="352"/>
      <c r="C61" s="338"/>
      <c r="D61" t="s">
        <v>56</v>
      </c>
      <c r="E61">
        <v>1369.1916096141954</v>
      </c>
      <c r="F61">
        <v>20501.672364518963</v>
      </c>
      <c r="G61">
        <v>7.5468687006719879</v>
      </c>
      <c r="H61">
        <v>374.68735302759092</v>
      </c>
      <c r="I61">
        <v>831.63277373077312</v>
      </c>
      <c r="J61">
        <v>1.3596565091630035</v>
      </c>
      <c r="K61">
        <v>1393.1937842891721</v>
      </c>
      <c r="L61">
        <v>196.16174521389934</v>
      </c>
      <c r="M61">
        <v>10886.028548509301</v>
      </c>
      <c r="N61">
        <v>87.234359323372161</v>
      </c>
      <c r="O61">
        <v>11.651277964456103</v>
      </c>
      <c r="P61">
        <v>1089.9180923578608</v>
      </c>
      <c r="Q61">
        <v>8.6716022116249639E-2</v>
      </c>
      <c r="R61">
        <v>81.929291202338078</v>
      </c>
      <c r="S61">
        <v>7.4839313038551794</v>
      </c>
      <c r="T61">
        <v>7.5771147733172644</v>
      </c>
      <c r="U61">
        <v>6.2295354165246375E-4</v>
      </c>
      <c r="V61">
        <v>22.579099742718441</v>
      </c>
      <c r="W61">
        <v>88863.20626347838</v>
      </c>
      <c r="X61" s="353">
        <v>11.320057590091741</v>
      </c>
      <c r="Z61" s="352"/>
      <c r="AA61" s="338"/>
      <c r="AB61" t="s">
        <v>56</v>
      </c>
      <c r="AC61">
        <v>68.656405842834928</v>
      </c>
      <c r="AD61">
        <v>1028.0307945444292</v>
      </c>
      <c r="AE61">
        <v>0.37842831983313407</v>
      </c>
      <c r="AF61">
        <v>18.788230071675969</v>
      </c>
      <c r="AG61">
        <v>41.701188368771106</v>
      </c>
      <c r="AH61">
        <v>6.8178280121254084E-2</v>
      </c>
      <c r="AI61">
        <v>69.859964960510325</v>
      </c>
      <c r="AJ61">
        <v>9.8362860944197141</v>
      </c>
      <c r="AK61">
        <v>545.86632637468438</v>
      </c>
      <c r="AL61">
        <v>4.3742581645185066</v>
      </c>
      <c r="AM61">
        <v>0.58423880404933237</v>
      </c>
      <c r="AN61">
        <v>54.652583582114531</v>
      </c>
      <c r="AO61">
        <v>4.3482667916487352E-3</v>
      </c>
      <c r="AP61">
        <v>4.1082421391615949</v>
      </c>
      <c r="AQ61">
        <v>0.37527240255449695</v>
      </c>
      <c r="AR61">
        <v>0.37994497142820999</v>
      </c>
      <c r="AS61">
        <v>3.1237228505201251E-5</v>
      </c>
      <c r="AT61">
        <v>1.1322007998126247</v>
      </c>
      <c r="AU61">
        <v>4455.9346631112085</v>
      </c>
      <c r="AV61" s="353">
        <v>0.56763017141815297</v>
      </c>
      <c r="AX61" s="352"/>
      <c r="AY61" s="338"/>
      <c r="AZ61" t="s">
        <v>56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 s="353">
        <v>0</v>
      </c>
      <c r="BV61" s="352"/>
      <c r="BW61" s="338"/>
      <c r="BX61" t="s">
        <v>56</v>
      </c>
      <c r="BY61">
        <v>1311.6008211749156</v>
      </c>
      <c r="BZ61">
        <v>19639.333253246485</v>
      </c>
      <c r="CA61">
        <v>7.2294331309040052</v>
      </c>
      <c r="CB61">
        <v>358.92729437139883</v>
      </c>
      <c r="CC61">
        <v>796.65272653007787</v>
      </c>
      <c r="CD61">
        <v>1.3024667850809515</v>
      </c>
      <c r="CE61">
        <v>1334.5934189914867</v>
      </c>
      <c r="CF61">
        <v>187.91081124003659</v>
      </c>
      <c r="CG61">
        <v>10428.141600708172</v>
      </c>
      <c r="CH61">
        <v>83.565117197469803</v>
      </c>
      <c r="CI61">
        <v>11.161203179023181</v>
      </c>
      <c r="CJ61">
        <v>1044.0740762009025</v>
      </c>
      <c r="CK61">
        <v>8.3068582233529309E-2</v>
      </c>
      <c r="CL61">
        <v>78.483190274255762</v>
      </c>
      <c r="CM61">
        <v>7.1691430000210108</v>
      </c>
      <c r="CN61">
        <v>7.2584069965341333</v>
      </c>
      <c r="CO61">
        <v>5.9675093759552222E-4</v>
      </c>
      <c r="CP61">
        <v>21.629380107203946</v>
      </c>
      <c r="CQ61">
        <v>85125.451754890557</v>
      </c>
      <c r="CR61" s="353">
        <v>10.843914559990106</v>
      </c>
    </row>
    <row r="62" spans="2:96" x14ac:dyDescent="0.2">
      <c r="B62" s="352"/>
      <c r="C62" s="338"/>
      <c r="D62" t="s">
        <v>57</v>
      </c>
      <c r="E62">
        <v>10146.793085644293</v>
      </c>
      <c r="F62">
        <v>151773.50967247729</v>
      </c>
      <c r="G62">
        <v>56.978589045142847</v>
      </c>
      <c r="H62">
        <v>2785.0563561947329</v>
      </c>
      <c r="I62">
        <v>6001.7955405206621</v>
      </c>
      <c r="J62">
        <v>9.8677988306410143</v>
      </c>
      <c r="K62">
        <v>10319.530223989332</v>
      </c>
      <c r="L62">
        <v>1439.6304086398234</v>
      </c>
      <c r="M62">
        <v>78516.921533837609</v>
      </c>
      <c r="N62">
        <v>633.15790575976746</v>
      </c>
      <c r="O62">
        <v>90.324689882018589</v>
      </c>
      <c r="P62">
        <v>7886.2262805392002</v>
      </c>
      <c r="Q62">
        <v>0.65206900141532664</v>
      </c>
      <c r="R62">
        <v>646.20154536329835</v>
      </c>
      <c r="S62">
        <v>55.60239113683167</v>
      </c>
      <c r="T62">
        <v>56.294077296794192</v>
      </c>
      <c r="U62">
        <v>4.5806004501581397E-3</v>
      </c>
      <c r="V62">
        <v>171.57901020203968</v>
      </c>
      <c r="W62">
        <v>683045.50628955371</v>
      </c>
      <c r="X62" s="353">
        <v>85.545889872056847</v>
      </c>
      <c r="Z62" s="352"/>
      <c r="AA62" s="338"/>
      <c r="AB62" t="s">
        <v>57</v>
      </c>
      <c r="AC62">
        <v>1209.1595628918194</v>
      </c>
      <c r="AD62">
        <v>18086.344036498806</v>
      </c>
      <c r="AE62">
        <v>6.789948828412796</v>
      </c>
      <c r="AF62">
        <v>331.88589713630438</v>
      </c>
      <c r="AG62">
        <v>715.21400023515184</v>
      </c>
      <c r="AH62">
        <v>1.1759127460323748</v>
      </c>
      <c r="AI62">
        <v>1229.7440727890378</v>
      </c>
      <c r="AJ62">
        <v>171.55596462290211</v>
      </c>
      <c r="AK62">
        <v>9356.600230252745</v>
      </c>
      <c r="AL62">
        <v>75.451320442627065</v>
      </c>
      <c r="AM62">
        <v>10.763692687357659</v>
      </c>
      <c r="AN62">
        <v>939.77534002678124</v>
      </c>
      <c r="AO62">
        <v>7.7704892774661014E-2</v>
      </c>
      <c r="AP62">
        <v>77.005687564179766</v>
      </c>
      <c r="AQ62">
        <v>6.6259519037469659</v>
      </c>
      <c r="AR62">
        <v>6.7083778414574615</v>
      </c>
      <c r="AS62">
        <v>5.4585491113753176E-4</v>
      </c>
      <c r="AT62">
        <v>20.446499620735665</v>
      </c>
      <c r="AU62">
        <v>81396.259768891818</v>
      </c>
      <c r="AV62" s="353">
        <v>10.194218994298129</v>
      </c>
      <c r="AX62" s="352"/>
      <c r="AY62" s="338"/>
      <c r="AZ62" t="s">
        <v>57</v>
      </c>
      <c r="BA62">
        <v>3951.6411317883835</v>
      </c>
      <c r="BB62">
        <v>59107.782969003012</v>
      </c>
      <c r="BC62">
        <v>22.190157442020656</v>
      </c>
      <c r="BD62">
        <v>1084.6326675428568</v>
      </c>
      <c r="BE62">
        <v>2337.3830452953976</v>
      </c>
      <c r="BF62">
        <v>3.8429875735362287</v>
      </c>
      <c r="BG62">
        <v>4018.913143261389</v>
      </c>
      <c r="BH62">
        <v>560.66017009877908</v>
      </c>
      <c r="BI62">
        <v>30578.202793302786</v>
      </c>
      <c r="BJ62">
        <v>246.5816344335575</v>
      </c>
      <c r="BK62">
        <v>35.176706250056597</v>
      </c>
      <c r="BL62">
        <v>3071.2695017758333</v>
      </c>
      <c r="BM62">
        <v>0.25394650950383169</v>
      </c>
      <c r="BN62">
        <v>251.66144460909572</v>
      </c>
      <c r="BO62">
        <v>21.654200887662846</v>
      </c>
      <c r="BP62">
        <v>21.923576192443992</v>
      </c>
      <c r="BQ62">
        <v>1.783902460053361E-3</v>
      </c>
      <c r="BR62">
        <v>66.820981599120316</v>
      </c>
      <c r="BS62">
        <v>266010.22557124833</v>
      </c>
      <c r="BT62" s="353">
        <v>33.315615507339785</v>
      </c>
      <c r="BV62" s="352"/>
      <c r="BW62" s="338"/>
      <c r="BX62" t="s">
        <v>57</v>
      </c>
      <c r="BY62">
        <v>9964.2365959603012</v>
      </c>
      <c r="BZ62">
        <v>149042.86966445079</v>
      </c>
      <c r="CA62">
        <v>55.953456166662789</v>
      </c>
      <c r="CB62">
        <v>2734.9488879860505</v>
      </c>
      <c r="CC62">
        <v>5893.8139628507042</v>
      </c>
      <c r="CD62">
        <v>9.6902618787957771</v>
      </c>
      <c r="CE62">
        <v>10133.865926217783</v>
      </c>
      <c r="CF62">
        <v>1413.7292326105767</v>
      </c>
      <c r="CG62">
        <v>77104.280765958902</v>
      </c>
      <c r="CH62">
        <v>621.76641647684278</v>
      </c>
      <c r="CI62">
        <v>88.699609112412119</v>
      </c>
      <c r="CJ62">
        <v>7744.340881430614</v>
      </c>
      <c r="CK62">
        <v>0.64033727229407889</v>
      </c>
      <c r="CL62">
        <v>634.5753808446982</v>
      </c>
      <c r="CM62">
        <v>54.602018185663745</v>
      </c>
      <c r="CN62">
        <v>55.281259842593634</v>
      </c>
      <c r="CO62">
        <v>4.4981883686494644E-3</v>
      </c>
      <c r="CP62">
        <v>168.49203862968605</v>
      </c>
      <c r="CQ62">
        <v>670756.46197080601</v>
      </c>
      <c r="CR62" s="353">
        <v>84.006787100361322</v>
      </c>
    </row>
    <row r="63" spans="2:96" x14ac:dyDescent="0.2">
      <c r="B63" s="352"/>
      <c r="C63" s="338"/>
      <c r="D63" t="s">
        <v>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 s="353">
        <v>0</v>
      </c>
      <c r="Z63" s="352"/>
      <c r="AA63" s="338"/>
      <c r="AB63" t="s">
        <v>58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 s="353">
        <v>0</v>
      </c>
      <c r="AX63" s="352"/>
      <c r="AY63" s="338"/>
      <c r="AZ63" t="s">
        <v>58</v>
      </c>
      <c r="BA63">
        <v>4903.5150581479593</v>
      </c>
      <c r="BB63">
        <v>76701.105596850975</v>
      </c>
      <c r="BC63">
        <v>18.280340143458623</v>
      </c>
      <c r="BD63">
        <v>1407.9388677630277</v>
      </c>
      <c r="BE63">
        <v>2813.8518313880591</v>
      </c>
      <c r="BF63">
        <v>4.8870271066017272</v>
      </c>
      <c r="BG63">
        <v>4979.7530172786755</v>
      </c>
      <c r="BH63">
        <v>671.26943626983598</v>
      </c>
      <c r="BI63">
        <v>39416.754606704337</v>
      </c>
      <c r="BJ63">
        <v>323.8970557957972</v>
      </c>
      <c r="BK63">
        <v>77.04875268573285</v>
      </c>
      <c r="BL63">
        <v>3602.5910772678126</v>
      </c>
      <c r="BM63">
        <v>0.39435134096362651</v>
      </c>
      <c r="BN63">
        <v>323.29403006629929</v>
      </c>
      <c r="BO63">
        <v>33.720879610484012</v>
      </c>
      <c r="BP63">
        <v>34.111000751770895</v>
      </c>
      <c r="BQ63">
        <v>2.5228461604325943E-3</v>
      </c>
      <c r="BR63">
        <v>47.707465688788801</v>
      </c>
      <c r="BS63">
        <v>70706.470784980396</v>
      </c>
      <c r="BT63" s="353">
        <v>60.93938214190689</v>
      </c>
      <c r="BV63" s="352"/>
      <c r="BW63" s="338"/>
      <c r="BX63" t="s">
        <v>58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 s="353">
        <v>0</v>
      </c>
    </row>
    <row r="64" spans="2:96" x14ac:dyDescent="0.2">
      <c r="B64" s="352"/>
      <c r="C64" s="338"/>
      <c r="D64" t="s">
        <v>59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 s="353">
        <v>0</v>
      </c>
      <c r="Z64" s="352"/>
      <c r="AA64" s="338"/>
      <c r="AB64" t="s">
        <v>59</v>
      </c>
      <c r="AC64">
        <v>4964.114588802222</v>
      </c>
      <c r="AD64">
        <v>74061.395605517071</v>
      </c>
      <c r="AE64">
        <v>28.32370410256458</v>
      </c>
      <c r="AF64">
        <v>1356.5006550557832</v>
      </c>
      <c r="AG64">
        <v>3041.2698203698078</v>
      </c>
      <c r="AH64">
        <v>4.9735606116755324</v>
      </c>
      <c r="AI64">
        <v>5050.9419313637836</v>
      </c>
      <c r="AJ64">
        <v>718.57920218200934</v>
      </c>
      <c r="AK64">
        <v>39706.378351014821</v>
      </c>
      <c r="AL64">
        <v>311.72599730772629</v>
      </c>
      <c r="AM64">
        <v>43.720823074798126</v>
      </c>
      <c r="AN64">
        <v>3993.7964667597166</v>
      </c>
      <c r="AO64">
        <v>0.31999729973737295</v>
      </c>
      <c r="AP64">
        <v>290.23224645965115</v>
      </c>
      <c r="AQ64">
        <v>27.260833889647039</v>
      </c>
      <c r="AR64">
        <v>27.60045521539341</v>
      </c>
      <c r="AS64">
        <v>2.2432322388689818E-3</v>
      </c>
      <c r="AT64">
        <v>85.384574488974806</v>
      </c>
      <c r="AU64">
        <v>342037.98547223076</v>
      </c>
      <c r="AV64" s="353">
        <v>40.226218394808491</v>
      </c>
      <c r="AX64" s="352"/>
      <c r="AY64" s="338"/>
      <c r="AZ64" t="s">
        <v>59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 s="353">
        <v>0</v>
      </c>
      <c r="BV64" s="352"/>
      <c r="BW64" s="338"/>
      <c r="BX64" t="s">
        <v>59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 s="353">
        <v>0</v>
      </c>
    </row>
    <row r="65" spans="2:96" x14ac:dyDescent="0.2">
      <c r="B65" s="352"/>
      <c r="C65" s="338"/>
      <c r="D65" t="s">
        <v>60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 s="353">
        <v>0</v>
      </c>
      <c r="Z65" s="352"/>
      <c r="AA65" s="338"/>
      <c r="AB65" t="s">
        <v>60</v>
      </c>
      <c r="AC65">
        <v>5170.9540378231341</v>
      </c>
      <c r="AD65">
        <v>76933.121127861101</v>
      </c>
      <c r="AE65">
        <v>30.19534774434036</v>
      </c>
      <c r="AF65">
        <v>1415.3238291983971</v>
      </c>
      <c r="AG65">
        <v>3116.6215800556424</v>
      </c>
      <c r="AH65">
        <v>5.1090888363897529</v>
      </c>
      <c r="AI65">
        <v>5258.8811133559175</v>
      </c>
      <c r="AJ65">
        <v>746.43282292097604</v>
      </c>
      <c r="AK65">
        <v>40587.045311153386</v>
      </c>
      <c r="AL65">
        <v>316.59918409119518</v>
      </c>
      <c r="AM65">
        <v>47.103967351769136</v>
      </c>
      <c r="AN65">
        <v>4102.2325192099152</v>
      </c>
      <c r="AO65">
        <v>0.33953758435056119</v>
      </c>
      <c r="AP65">
        <v>308.97154433930046</v>
      </c>
      <c r="AQ65">
        <v>28.483437784478628</v>
      </c>
      <c r="AR65">
        <v>28.837866912257873</v>
      </c>
      <c r="AS65">
        <v>2.3098571218094035E-3</v>
      </c>
      <c r="AT65">
        <v>91.7016894575561</v>
      </c>
      <c r="AU65">
        <v>372015.77718738822</v>
      </c>
      <c r="AV65" s="353">
        <v>42.110416425716643</v>
      </c>
      <c r="AX65" s="352"/>
      <c r="AY65" s="338"/>
      <c r="AZ65" t="s">
        <v>60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 s="353">
        <v>0</v>
      </c>
      <c r="BV65" s="352"/>
      <c r="BW65" s="338"/>
      <c r="BX65" t="s">
        <v>60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 s="353">
        <v>0</v>
      </c>
    </row>
    <row r="66" spans="2:96" x14ac:dyDescent="0.2">
      <c r="B66" s="352"/>
      <c r="C66" s="338"/>
      <c r="D66" t="s">
        <v>61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 s="353">
        <v>0</v>
      </c>
      <c r="Z66" s="352"/>
      <c r="AA66" s="338"/>
      <c r="AB66" t="s">
        <v>61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 s="353">
        <v>0</v>
      </c>
      <c r="AX66" s="352"/>
      <c r="AY66" s="338"/>
      <c r="AZ66" t="s">
        <v>61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 s="353">
        <v>0</v>
      </c>
      <c r="BV66" s="352"/>
      <c r="BW66" s="338"/>
      <c r="BX66" t="s">
        <v>61</v>
      </c>
      <c r="BY66">
        <v>172.79419998579007</v>
      </c>
      <c r="BZ66">
        <v>3066.4554188491579</v>
      </c>
      <c r="CA66">
        <v>0.44516020797069428</v>
      </c>
      <c r="CB66">
        <v>57.378003622567277</v>
      </c>
      <c r="CC66">
        <v>80.710058371685918</v>
      </c>
      <c r="CD66">
        <v>0.14592795114669038</v>
      </c>
      <c r="CE66">
        <v>176.214893521124</v>
      </c>
      <c r="CF66">
        <v>19.121186987947755</v>
      </c>
      <c r="CG66">
        <v>1099.045147352088</v>
      </c>
      <c r="CH66">
        <v>10.612131047686256</v>
      </c>
      <c r="CI66">
        <v>0.81286636638266629</v>
      </c>
      <c r="CJ66">
        <v>102.63076798519663</v>
      </c>
      <c r="CK66">
        <v>8.2231355682408636E-3</v>
      </c>
      <c r="CL66">
        <v>6.1809945385100864</v>
      </c>
      <c r="CM66">
        <v>0.7200987129474703</v>
      </c>
      <c r="CN66">
        <v>0.73472822460913922</v>
      </c>
      <c r="CO66">
        <v>8.203280557655066E-5</v>
      </c>
      <c r="CP66">
        <v>1.0808328216349898</v>
      </c>
      <c r="CQ66">
        <v>2649.0601906158163</v>
      </c>
      <c r="CR66" s="353">
        <v>1.6429717390672911</v>
      </c>
    </row>
    <row r="67" spans="2:96" x14ac:dyDescent="0.2">
      <c r="B67" s="352"/>
      <c r="C67" s="338"/>
      <c r="D67" t="s">
        <v>62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 s="353">
        <v>0</v>
      </c>
      <c r="Z67" s="352"/>
      <c r="AA67" s="338"/>
      <c r="AB67" t="s">
        <v>62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 s="353">
        <v>0</v>
      </c>
      <c r="AX67" s="352"/>
      <c r="AY67" s="338"/>
      <c r="AZ67" t="s">
        <v>62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 s="353">
        <v>0</v>
      </c>
      <c r="BV67" s="352"/>
      <c r="BW67" s="338"/>
      <c r="BX67" t="s">
        <v>62</v>
      </c>
      <c r="BY67">
        <v>164.62175497832206</v>
      </c>
      <c r="BZ67">
        <v>2366.7944997577838</v>
      </c>
      <c r="CA67">
        <v>0.52170850027091631</v>
      </c>
      <c r="CB67">
        <v>43.249802576493614</v>
      </c>
      <c r="CC67">
        <v>103.72472962431232</v>
      </c>
      <c r="CD67">
        <v>0.15819998539674734</v>
      </c>
      <c r="CE67">
        <v>167.57842612695407</v>
      </c>
      <c r="CF67">
        <v>26.54821097660669</v>
      </c>
      <c r="CG67">
        <v>1294.3570437234198</v>
      </c>
      <c r="CH67">
        <v>8.8147391125951042</v>
      </c>
      <c r="CI67">
        <v>0.3426922512483549</v>
      </c>
      <c r="CJ67">
        <v>130.97151362140733</v>
      </c>
      <c r="CK67">
        <v>9.2682133568461923E-3</v>
      </c>
      <c r="CL67">
        <v>8.536782601345239</v>
      </c>
      <c r="CM67">
        <v>0.83746970773863716</v>
      </c>
      <c r="CN67">
        <v>0.84699229943200904</v>
      </c>
      <c r="CO67">
        <v>7.3189156068486144E-5</v>
      </c>
      <c r="CP67">
        <v>1.1804417014082627</v>
      </c>
      <c r="CQ67">
        <v>2698.1683632704048</v>
      </c>
      <c r="CR67" s="353">
        <v>1.5001087084570843</v>
      </c>
    </row>
    <row r="68" spans="2:96" x14ac:dyDescent="0.2">
      <c r="B68" s="352"/>
      <c r="C68" s="338" t="s">
        <v>63</v>
      </c>
      <c r="D68" t="s">
        <v>55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 s="353">
        <v>0</v>
      </c>
      <c r="Z68" s="352"/>
      <c r="AA68" s="338" t="s">
        <v>63</v>
      </c>
      <c r="AB68" t="s">
        <v>55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 s="353">
        <v>0</v>
      </c>
      <c r="AX68" s="352"/>
      <c r="AY68" s="338" t="s">
        <v>63</v>
      </c>
      <c r="AZ68" t="s">
        <v>55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 s="353">
        <v>0</v>
      </c>
      <c r="BV68" s="352"/>
      <c r="BW68" s="338" t="s">
        <v>63</v>
      </c>
      <c r="BX68" t="s">
        <v>55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 s="353">
        <v>0</v>
      </c>
    </row>
    <row r="69" spans="2:96" x14ac:dyDescent="0.2">
      <c r="B69" s="352"/>
      <c r="C69" s="338"/>
      <c r="D69" t="s">
        <v>56</v>
      </c>
      <c r="E69">
        <v>657.2104765203735</v>
      </c>
      <c r="F69">
        <v>9821.1605983223872</v>
      </c>
      <c r="G69">
        <v>3.9673838931662737</v>
      </c>
      <c r="H69">
        <v>181.92275112118048</v>
      </c>
      <c r="I69">
        <v>373.54556528361672</v>
      </c>
      <c r="J69">
        <v>0.6016866785325824</v>
      </c>
      <c r="K69">
        <v>668.56327919758178</v>
      </c>
      <c r="L69">
        <v>92.331417376288186</v>
      </c>
      <c r="M69">
        <v>4773.6002316227323</v>
      </c>
      <c r="N69">
        <v>38.779764857759702</v>
      </c>
      <c r="O69">
        <v>5.5440251754599377</v>
      </c>
      <c r="P69">
        <v>491.10866283228063</v>
      </c>
      <c r="Q69">
        <v>4.3574343518000075E-2</v>
      </c>
      <c r="R69">
        <v>41.775626083096356</v>
      </c>
      <c r="S69">
        <v>3.843523587303594</v>
      </c>
      <c r="T69">
        <v>3.8907013269704049</v>
      </c>
      <c r="U69">
        <v>2.9237379781653328E-4</v>
      </c>
      <c r="V69">
        <v>12.141616673804874</v>
      </c>
      <c r="W69">
        <v>48038.923046158321</v>
      </c>
      <c r="X69" s="353">
        <v>5.2167781891107428</v>
      </c>
      <c r="Z69" s="352"/>
      <c r="AA69" s="338"/>
      <c r="AB69" t="s">
        <v>56</v>
      </c>
      <c r="AC69">
        <v>32.954999784770735</v>
      </c>
      <c r="AD69">
        <v>492.46985093348513</v>
      </c>
      <c r="AE69">
        <v>0.19893951788114003</v>
      </c>
      <c r="AF69">
        <v>9.1222894920749944</v>
      </c>
      <c r="AG69">
        <v>18.7309765490965</v>
      </c>
      <c r="AH69">
        <v>3.0170828174444025E-2</v>
      </c>
      <c r="AI69">
        <v>33.52427191774828</v>
      </c>
      <c r="AJ69">
        <v>4.6298437844041693</v>
      </c>
      <c r="AK69">
        <v>239.36623079810553</v>
      </c>
      <c r="AL69">
        <v>1.9445629493115861</v>
      </c>
      <c r="AM69">
        <v>0.27799822886478587</v>
      </c>
      <c r="AN69">
        <v>24.626031471114462</v>
      </c>
      <c r="AO69">
        <v>2.1849811172520205E-3</v>
      </c>
      <c r="AP69">
        <v>2.0947866745310848</v>
      </c>
      <c r="AQ69">
        <v>0.19272869730101544</v>
      </c>
      <c r="AR69">
        <v>0.19509436622461104</v>
      </c>
      <c r="AS69">
        <v>1.4660719492985388E-5</v>
      </c>
      <c r="AT69">
        <v>0.60882622716317036</v>
      </c>
      <c r="AU69">
        <v>2408.8518902325936</v>
      </c>
      <c r="AV69" s="353">
        <v>0.26158883682069806</v>
      </c>
      <c r="AX69" s="352"/>
      <c r="AY69" s="338"/>
      <c r="AZ69" t="s">
        <v>56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 s="353">
        <v>0</v>
      </c>
      <c r="BV69" s="352"/>
      <c r="BW69" s="338"/>
      <c r="BX69" t="s">
        <v>56</v>
      </c>
      <c r="BY69">
        <v>629.56696099808062</v>
      </c>
      <c r="BZ69">
        <v>9408.0640103250716</v>
      </c>
      <c r="CA69">
        <v>3.8005082237242682</v>
      </c>
      <c r="CB69">
        <v>174.27073616684999</v>
      </c>
      <c r="CC69">
        <v>357.83353237922159</v>
      </c>
      <c r="CD69">
        <v>0.57637859895717003</v>
      </c>
      <c r="CE69">
        <v>640.4422433248975</v>
      </c>
      <c r="CF69">
        <v>88.447783349407899</v>
      </c>
      <c r="CG69">
        <v>4572.8135783138159</v>
      </c>
      <c r="CH69">
        <v>37.148614609711096</v>
      </c>
      <c r="CI69">
        <v>5.3108329920284882</v>
      </c>
      <c r="CJ69">
        <v>470.45170371620696</v>
      </c>
      <c r="CK69">
        <v>4.1741524224261667E-2</v>
      </c>
      <c r="CL69">
        <v>40.018464246304212</v>
      </c>
      <c r="CM69">
        <v>3.6818577165638846</v>
      </c>
      <c r="CN69">
        <v>3.7270510712803957</v>
      </c>
      <c r="CO69">
        <v>2.8007600295932894E-4</v>
      </c>
      <c r="CP69">
        <v>11.630917314955486</v>
      </c>
      <c r="CQ69">
        <v>46018.315094301448</v>
      </c>
      <c r="CR69" s="353">
        <v>4.9973506327964134</v>
      </c>
    </row>
    <row r="70" spans="2:96" x14ac:dyDescent="0.2">
      <c r="B70" s="352"/>
      <c r="C70" s="338"/>
      <c r="D70" t="s">
        <v>57</v>
      </c>
      <c r="E70">
        <v>4907.1978297149544</v>
      </c>
      <c r="F70">
        <v>73220.498953124275</v>
      </c>
      <c r="G70">
        <v>30.119478525596985</v>
      </c>
      <c r="H70">
        <v>1361.9286664912208</v>
      </c>
      <c r="I70">
        <v>2709.7787319980248</v>
      </c>
      <c r="J70">
        <v>4.3943159938866678</v>
      </c>
      <c r="K70">
        <v>4989.0795735212732</v>
      </c>
      <c r="L70">
        <v>682.80805162967374</v>
      </c>
      <c r="M70">
        <v>34609.511399733914</v>
      </c>
      <c r="N70">
        <v>282.78484985313639</v>
      </c>
      <c r="O70">
        <v>43.555576680381336</v>
      </c>
      <c r="P70">
        <v>3573.7710189928862</v>
      </c>
      <c r="Q70">
        <v>0.33015218288255238</v>
      </c>
      <c r="R70">
        <v>333.67459163057498</v>
      </c>
      <c r="S70">
        <v>28.704202401421945</v>
      </c>
      <c r="T70">
        <v>29.056279723379276</v>
      </c>
      <c r="U70">
        <v>2.1651722555479139E-3</v>
      </c>
      <c r="V70">
        <v>92.684194704584385</v>
      </c>
      <c r="W70">
        <v>371168.93855029019</v>
      </c>
      <c r="X70" s="353">
        <v>39.989219130195252</v>
      </c>
      <c r="Z70" s="352"/>
      <c r="AA70" s="338"/>
      <c r="AB70" t="s">
        <v>57</v>
      </c>
      <c r="AC70">
        <v>584.77443392402176</v>
      </c>
      <c r="AD70">
        <v>8725.4431781151197</v>
      </c>
      <c r="AE70">
        <v>3.5892380164986748</v>
      </c>
      <c r="AF70">
        <v>162.29650660702288</v>
      </c>
      <c r="AG70">
        <v>322.91531318914519</v>
      </c>
      <c r="AH70">
        <v>0.52365601244929161</v>
      </c>
      <c r="AI70">
        <v>594.53200882615954</v>
      </c>
      <c r="AJ70">
        <v>81.367963087336989</v>
      </c>
      <c r="AK70">
        <v>4124.3002910159812</v>
      </c>
      <c r="AL70">
        <v>33.698529432379317</v>
      </c>
      <c r="AM70">
        <v>5.1903731174791075</v>
      </c>
      <c r="AN70">
        <v>425.87439861315573</v>
      </c>
      <c r="AO70">
        <v>3.934313686822348E-2</v>
      </c>
      <c r="AP70">
        <v>39.762890595941762</v>
      </c>
      <c r="AQ70">
        <v>3.4205842709029493</v>
      </c>
      <c r="AR70">
        <v>3.462540153626561</v>
      </c>
      <c r="AS70">
        <v>2.58016371872983E-4</v>
      </c>
      <c r="AT70">
        <v>11.044867024491946</v>
      </c>
      <c r="AU70">
        <v>44230.967134971565</v>
      </c>
      <c r="AV70" s="353">
        <v>4.7653821572711976</v>
      </c>
      <c r="AX70" s="352"/>
      <c r="AY70" s="338"/>
      <c r="AZ70" t="s">
        <v>57</v>
      </c>
      <c r="BA70">
        <v>1911.0949264511385</v>
      </c>
      <c r="BB70">
        <v>28515.525339981028</v>
      </c>
      <c r="BC70">
        <v>11.729949473214123</v>
      </c>
      <c r="BD70">
        <v>530.39943671293247</v>
      </c>
      <c r="BE70">
        <v>1055.3160003389219</v>
      </c>
      <c r="BF70">
        <v>1.7113544822438342</v>
      </c>
      <c r="BG70">
        <v>1942.9835501804814</v>
      </c>
      <c r="BH70">
        <v>265.91774949600006</v>
      </c>
      <c r="BI70">
        <v>13478.580635667247</v>
      </c>
      <c r="BJ70">
        <v>110.12979516722845</v>
      </c>
      <c r="BK70">
        <v>16.962601570388575</v>
      </c>
      <c r="BL70">
        <v>1391.7954604027336</v>
      </c>
      <c r="BM70">
        <v>0.12857687494132766</v>
      </c>
      <c r="BN70">
        <v>129.94866750417694</v>
      </c>
      <c r="BO70">
        <v>11.178774013349798</v>
      </c>
      <c r="BP70">
        <v>11.315889574421492</v>
      </c>
      <c r="BQ70">
        <v>8.4322048062014708E-4</v>
      </c>
      <c r="BR70">
        <v>36.095609023455573</v>
      </c>
      <c r="BS70">
        <v>144550.73953293572</v>
      </c>
      <c r="BT70" s="353">
        <v>15.573693265367735</v>
      </c>
      <c r="BV70" s="352"/>
      <c r="BW70" s="338"/>
      <c r="BX70" t="s">
        <v>57</v>
      </c>
      <c r="BY70">
        <v>4818.909756585218</v>
      </c>
      <c r="BZ70">
        <v>71903.149013200469</v>
      </c>
      <c r="CA70">
        <v>29.577582556660293</v>
      </c>
      <c r="CB70">
        <v>1337.4254648928361</v>
      </c>
      <c r="CC70">
        <v>2661.0256245917267</v>
      </c>
      <c r="CD70">
        <v>4.3152554576526976</v>
      </c>
      <c r="CE70">
        <v>4899.3183212705753</v>
      </c>
      <c r="CF70">
        <v>670.52327948724815</v>
      </c>
      <c r="CG70">
        <v>33986.832799955184</v>
      </c>
      <c r="CH70">
        <v>277.69711335459272</v>
      </c>
      <c r="CI70">
        <v>42.771944539879534</v>
      </c>
      <c r="CJ70">
        <v>3509.4733550260548</v>
      </c>
      <c r="CK70">
        <v>0.32421223485564149</v>
      </c>
      <c r="CL70">
        <v>327.67127002633339</v>
      </c>
      <c r="CM70">
        <v>28.187769437296939</v>
      </c>
      <c r="CN70">
        <v>28.533512344089658</v>
      </c>
      <c r="CO70">
        <v>2.1262174603532409E-3</v>
      </c>
      <c r="CP70">
        <v>91.016662796557682</v>
      </c>
      <c r="CQ70">
        <v>364491.03569669393</v>
      </c>
      <c r="CR70" s="353">
        <v>39.269751273898777</v>
      </c>
    </row>
    <row r="71" spans="2:96" x14ac:dyDescent="0.2">
      <c r="B71" s="352"/>
      <c r="C71" s="338"/>
      <c r="D71" t="s">
        <v>58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 s="353">
        <v>0</v>
      </c>
      <c r="Z71" s="352"/>
      <c r="AA71" s="338"/>
      <c r="AB71" t="s">
        <v>58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 s="353">
        <v>0</v>
      </c>
      <c r="AX71" s="352"/>
      <c r="AY71" s="338"/>
      <c r="AZ71" t="s">
        <v>58</v>
      </c>
      <c r="BA71">
        <v>2084.1226359962848</v>
      </c>
      <c r="BB71">
        <v>31172.438437982302</v>
      </c>
      <c r="BC71">
        <v>7.4386005521162346</v>
      </c>
      <c r="BD71">
        <v>585.32666609667069</v>
      </c>
      <c r="BE71">
        <v>745.16493135916267</v>
      </c>
      <c r="BF71">
        <v>1.4914076774633409</v>
      </c>
      <c r="BG71">
        <v>2114.4846962178508</v>
      </c>
      <c r="BH71">
        <v>279.05768000064523</v>
      </c>
      <c r="BI71">
        <v>10778.370581817533</v>
      </c>
      <c r="BJ71">
        <v>111.79334854083554</v>
      </c>
      <c r="BK71">
        <v>45.575341691545731</v>
      </c>
      <c r="BL71">
        <v>960.53685150449201</v>
      </c>
      <c r="BM71">
        <v>0.19070242306372165</v>
      </c>
      <c r="BN71">
        <v>144.91071105318426</v>
      </c>
      <c r="BO71">
        <v>14.948512151206662</v>
      </c>
      <c r="BP71">
        <v>15.1078002831339</v>
      </c>
      <c r="BQ71">
        <v>9.8557839456424887E-4</v>
      </c>
      <c r="BR71">
        <v>19.683820169692915</v>
      </c>
      <c r="BS71">
        <v>26079.380166568182</v>
      </c>
      <c r="BT71" s="353">
        <v>27.306028751808022</v>
      </c>
      <c r="BV71" s="352"/>
      <c r="BW71" s="338"/>
      <c r="BX71" t="s">
        <v>58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 s="353">
        <v>0</v>
      </c>
    </row>
    <row r="72" spans="2:96" x14ac:dyDescent="0.2">
      <c r="B72" s="352"/>
      <c r="C72" s="338"/>
      <c r="D72" t="s">
        <v>59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 s="353">
        <v>0</v>
      </c>
      <c r="Z72" s="352"/>
      <c r="AA72" s="338"/>
      <c r="AB72" t="s">
        <v>59</v>
      </c>
      <c r="AC72">
        <v>2384.0691699271724</v>
      </c>
      <c r="AD72">
        <v>35466.124607012382</v>
      </c>
      <c r="AE72">
        <v>14.944184261091888</v>
      </c>
      <c r="AF72">
        <v>658.6597333219737</v>
      </c>
      <c r="AG72">
        <v>1372.0558488603979</v>
      </c>
      <c r="AH72">
        <v>2.2100832577538889</v>
      </c>
      <c r="AI72">
        <v>2425.142528151081</v>
      </c>
      <c r="AJ72">
        <v>339.50478986750045</v>
      </c>
      <c r="AK72">
        <v>17478.41559293948</v>
      </c>
      <c r="AL72">
        <v>138.04480523178185</v>
      </c>
      <c r="AM72">
        <v>20.911046643380896</v>
      </c>
      <c r="AN72">
        <v>1808.2339279357848</v>
      </c>
      <c r="AO72">
        <v>0.16128513253968677</v>
      </c>
      <c r="AP72">
        <v>147.68555556694051</v>
      </c>
      <c r="AQ72">
        <v>14.017412005114183</v>
      </c>
      <c r="AR72">
        <v>14.189572210889594</v>
      </c>
      <c r="AS72">
        <v>1.0520520338412923E-3</v>
      </c>
      <c r="AT72">
        <v>46.063018464036418</v>
      </c>
      <c r="AU72">
        <v>185692.86700057896</v>
      </c>
      <c r="AV72" s="353">
        <v>18.466793091834386</v>
      </c>
      <c r="AX72" s="352"/>
      <c r="AY72" s="338"/>
      <c r="AZ72" t="s">
        <v>59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 s="353">
        <v>0</v>
      </c>
      <c r="BV72" s="352"/>
      <c r="BW72" s="338"/>
      <c r="BX72" t="s">
        <v>59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 s="353">
        <v>0</v>
      </c>
    </row>
    <row r="73" spans="2:96" x14ac:dyDescent="0.2">
      <c r="B73" s="352"/>
      <c r="C73" s="338"/>
      <c r="D73" t="s">
        <v>60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 s="353">
        <v>0</v>
      </c>
      <c r="Z73" s="352"/>
      <c r="AA73" s="338"/>
      <c r="AB73" t="s">
        <v>60</v>
      </c>
      <c r="AC73">
        <v>2502.5152742901737</v>
      </c>
      <c r="AD73">
        <v>37103.731336440738</v>
      </c>
      <c r="AE73">
        <v>16.017541664224481</v>
      </c>
      <c r="AF73">
        <v>692.20408891545708</v>
      </c>
      <c r="AG73">
        <v>1415.5344796888176</v>
      </c>
      <c r="AH73">
        <v>2.2880654524514847</v>
      </c>
      <c r="AI73">
        <v>2544.2155712592712</v>
      </c>
      <c r="AJ73">
        <v>355.53177668198049</v>
      </c>
      <c r="AK73">
        <v>17985.765891222196</v>
      </c>
      <c r="AL73">
        <v>140.82027127845512</v>
      </c>
      <c r="AM73">
        <v>22.840738114633599</v>
      </c>
      <c r="AN73">
        <v>1870.7456543282801</v>
      </c>
      <c r="AO73">
        <v>0.17248394905743866</v>
      </c>
      <c r="AP73">
        <v>158.44498922825082</v>
      </c>
      <c r="AQ73">
        <v>14.717808842381732</v>
      </c>
      <c r="AR73">
        <v>14.898409968129966</v>
      </c>
      <c r="AS73">
        <v>1.0902948534872758E-3</v>
      </c>
      <c r="AT73">
        <v>49.685263036654</v>
      </c>
      <c r="AU73">
        <v>202881.26694677997</v>
      </c>
      <c r="AV73" s="353">
        <v>19.543491218251859</v>
      </c>
      <c r="AX73" s="352"/>
      <c r="AY73" s="338"/>
      <c r="AZ73" t="s">
        <v>60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 s="353">
        <v>0</v>
      </c>
      <c r="BV73" s="352"/>
      <c r="BW73" s="338"/>
      <c r="BX73" t="s">
        <v>60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 s="353">
        <v>0</v>
      </c>
    </row>
    <row r="74" spans="2:96" x14ac:dyDescent="0.2">
      <c r="B74" s="352"/>
      <c r="C74" s="338"/>
      <c r="D74" t="s">
        <v>61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 s="353">
        <v>0</v>
      </c>
      <c r="Z74" s="352"/>
      <c r="AA74" s="338"/>
      <c r="AB74" t="s">
        <v>61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 s="353">
        <v>0</v>
      </c>
      <c r="AX74" s="352"/>
      <c r="AY74" s="338"/>
      <c r="AZ74" t="s">
        <v>61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 s="353">
        <v>0</v>
      </c>
      <c r="BV74" s="352"/>
      <c r="BW74" s="338"/>
      <c r="BX74" t="s">
        <v>61</v>
      </c>
      <c r="BY74">
        <v>86.18965179809507</v>
      </c>
      <c r="BZ74">
        <v>1571.1394977791369</v>
      </c>
      <c r="CA74">
        <v>0.2141320073167686</v>
      </c>
      <c r="CB74">
        <v>29.644654535350377</v>
      </c>
      <c r="CC74">
        <v>36.681696206089534</v>
      </c>
      <c r="CD74">
        <v>6.7396364410021767E-2</v>
      </c>
      <c r="CE74">
        <v>87.917157231295661</v>
      </c>
      <c r="CF74">
        <v>8.9193165202275466</v>
      </c>
      <c r="CG74">
        <v>493.13280022143482</v>
      </c>
      <c r="CH74">
        <v>5.0991234467423689</v>
      </c>
      <c r="CI74">
        <v>0.36388572980583506</v>
      </c>
      <c r="CJ74">
        <v>46.402831492884232</v>
      </c>
      <c r="CK74">
        <v>4.149351625969507E-3</v>
      </c>
      <c r="CL74">
        <v>3.0645556833214087</v>
      </c>
      <c r="CM74">
        <v>0.36143488317593175</v>
      </c>
      <c r="CN74">
        <v>0.36919930491998998</v>
      </c>
      <c r="CO74">
        <v>4.0407623579451409E-5</v>
      </c>
      <c r="CP74">
        <v>0.52479834089860411</v>
      </c>
      <c r="CQ74">
        <v>1131.1358813901227</v>
      </c>
      <c r="CR74" s="353">
        <v>0.82489745601668107</v>
      </c>
    </row>
    <row r="75" spans="2:96" x14ac:dyDescent="0.2">
      <c r="B75" s="354"/>
      <c r="C75" s="355"/>
      <c r="D75" s="356" t="s">
        <v>62</v>
      </c>
      <c r="E75" s="356">
        <v>0</v>
      </c>
      <c r="F75" s="356">
        <v>0</v>
      </c>
      <c r="G75" s="356">
        <v>0</v>
      </c>
      <c r="H75" s="356">
        <v>0</v>
      </c>
      <c r="I75" s="356">
        <v>0</v>
      </c>
      <c r="J75" s="356">
        <v>0</v>
      </c>
      <c r="K75" s="356">
        <v>0</v>
      </c>
      <c r="L75" s="356">
        <v>0</v>
      </c>
      <c r="M75" s="356">
        <v>0</v>
      </c>
      <c r="N75" s="356">
        <v>0</v>
      </c>
      <c r="O75" s="356">
        <v>0</v>
      </c>
      <c r="P75" s="356">
        <v>0</v>
      </c>
      <c r="Q75" s="356">
        <v>0</v>
      </c>
      <c r="R75" s="356">
        <v>0</v>
      </c>
      <c r="S75" s="356">
        <v>0</v>
      </c>
      <c r="T75" s="356">
        <v>0</v>
      </c>
      <c r="U75" s="356">
        <v>0</v>
      </c>
      <c r="V75" s="356">
        <v>0</v>
      </c>
      <c r="W75" s="356">
        <v>0</v>
      </c>
      <c r="X75" s="357">
        <v>0</v>
      </c>
      <c r="Z75" s="354"/>
      <c r="AA75" s="355"/>
      <c r="AB75" s="356" t="s">
        <v>62</v>
      </c>
      <c r="AC75" s="356">
        <v>0</v>
      </c>
      <c r="AD75" s="356">
        <v>0</v>
      </c>
      <c r="AE75" s="356">
        <v>0</v>
      </c>
      <c r="AF75" s="356">
        <v>0</v>
      </c>
      <c r="AG75" s="356">
        <v>0</v>
      </c>
      <c r="AH75" s="356">
        <v>0</v>
      </c>
      <c r="AI75" s="356">
        <v>0</v>
      </c>
      <c r="AJ75" s="356">
        <v>0</v>
      </c>
      <c r="AK75" s="356">
        <v>0</v>
      </c>
      <c r="AL75" s="356">
        <v>0</v>
      </c>
      <c r="AM75" s="356">
        <v>0</v>
      </c>
      <c r="AN75" s="356">
        <v>0</v>
      </c>
      <c r="AO75" s="356">
        <v>0</v>
      </c>
      <c r="AP75" s="356">
        <v>0</v>
      </c>
      <c r="AQ75" s="356">
        <v>0</v>
      </c>
      <c r="AR75" s="356">
        <v>0</v>
      </c>
      <c r="AS75" s="356">
        <v>0</v>
      </c>
      <c r="AT75" s="356">
        <v>0</v>
      </c>
      <c r="AU75" s="356">
        <v>0</v>
      </c>
      <c r="AV75" s="357">
        <v>0</v>
      </c>
      <c r="AX75" s="354"/>
      <c r="AY75" s="355"/>
      <c r="AZ75" s="356" t="s">
        <v>62</v>
      </c>
      <c r="BA75" s="356">
        <v>0</v>
      </c>
      <c r="BB75" s="356">
        <v>0</v>
      </c>
      <c r="BC75" s="356">
        <v>0</v>
      </c>
      <c r="BD75" s="356">
        <v>0</v>
      </c>
      <c r="BE75" s="356">
        <v>0</v>
      </c>
      <c r="BF75" s="356">
        <v>0</v>
      </c>
      <c r="BG75" s="356">
        <v>0</v>
      </c>
      <c r="BH75" s="356">
        <v>0</v>
      </c>
      <c r="BI75" s="356">
        <v>0</v>
      </c>
      <c r="BJ75" s="356">
        <v>0</v>
      </c>
      <c r="BK75" s="356">
        <v>0</v>
      </c>
      <c r="BL75" s="356">
        <v>0</v>
      </c>
      <c r="BM75" s="356">
        <v>0</v>
      </c>
      <c r="BN75" s="356">
        <v>0</v>
      </c>
      <c r="BO75" s="356">
        <v>0</v>
      </c>
      <c r="BP75" s="356">
        <v>0</v>
      </c>
      <c r="BQ75" s="356">
        <v>0</v>
      </c>
      <c r="BR75" s="356">
        <v>0</v>
      </c>
      <c r="BS75" s="356">
        <v>0</v>
      </c>
      <c r="BT75" s="357">
        <v>0</v>
      </c>
      <c r="BV75" s="354"/>
      <c r="BW75" s="355"/>
      <c r="BX75" s="356" t="s">
        <v>62</v>
      </c>
      <c r="BY75" s="356">
        <v>63.369841543832052</v>
      </c>
      <c r="BZ75" s="356">
        <v>923.62310543282115</v>
      </c>
      <c r="CA75" s="356">
        <v>0.20630504697752652</v>
      </c>
      <c r="CB75" s="356">
        <v>16.881660372418956</v>
      </c>
      <c r="CC75" s="356">
        <v>37.812341163922753</v>
      </c>
      <c r="CD75" s="356">
        <v>5.8102050679411148E-2</v>
      </c>
      <c r="CE75" s="356">
        <v>64.481886208281921</v>
      </c>
      <c r="CF75" s="356">
        <v>9.5701491225380124</v>
      </c>
      <c r="CG75" s="356">
        <v>474.28589648360344</v>
      </c>
      <c r="CH75" s="356">
        <v>3.4778888954981682</v>
      </c>
      <c r="CI75" s="356">
        <v>0.15293468740407598</v>
      </c>
      <c r="CJ75" s="356">
        <v>47.660700669678036</v>
      </c>
      <c r="CK75" s="356">
        <v>4.2063169873105032E-3</v>
      </c>
      <c r="CL75" s="356">
        <v>3.8638450442006951</v>
      </c>
      <c r="CM75" s="356">
        <v>0.34496374947313785</v>
      </c>
      <c r="CN75" s="356">
        <v>0.34879766402274498</v>
      </c>
      <c r="CO75" s="356">
        <v>2.8665324430299883E-5</v>
      </c>
      <c r="CP75" s="356">
        <v>0.46642076666718058</v>
      </c>
      <c r="CQ75" s="356">
        <v>990.21063516551226</v>
      </c>
      <c r="CR75" s="357">
        <v>0.58892202618892131</v>
      </c>
    </row>
    <row r="77" spans="2:96" x14ac:dyDescent="0.2">
      <c r="B77" s="349">
        <v>2040</v>
      </c>
      <c r="C77" s="350" t="s">
        <v>85</v>
      </c>
      <c r="D77" s="350" t="s">
        <v>87</v>
      </c>
      <c r="E77" s="350" t="s">
        <v>91</v>
      </c>
      <c r="F77" s="350" t="s">
        <v>98</v>
      </c>
      <c r="G77" s="350" t="s">
        <v>99</v>
      </c>
      <c r="H77" s="350" t="s">
        <v>100</v>
      </c>
      <c r="I77" s="350" t="s">
        <v>101</v>
      </c>
      <c r="J77" s="350" t="s">
        <v>102</v>
      </c>
      <c r="K77" s="350" t="s">
        <v>103</v>
      </c>
      <c r="L77" s="350" t="s">
        <v>104</v>
      </c>
      <c r="M77" s="350" t="s">
        <v>105</v>
      </c>
      <c r="N77" s="350" t="s">
        <v>106</v>
      </c>
      <c r="O77" s="350" t="s">
        <v>107</v>
      </c>
      <c r="P77" s="350" t="s">
        <v>108</v>
      </c>
      <c r="Q77" s="350" t="s">
        <v>109</v>
      </c>
      <c r="R77" s="350" t="s">
        <v>110</v>
      </c>
      <c r="S77" s="350" t="s">
        <v>111</v>
      </c>
      <c r="T77" s="350" t="s">
        <v>112</v>
      </c>
      <c r="U77" s="350" t="s">
        <v>113</v>
      </c>
      <c r="V77" s="350" t="s">
        <v>114</v>
      </c>
      <c r="W77" s="350" t="s">
        <v>115</v>
      </c>
      <c r="X77" s="351" t="s">
        <v>116</v>
      </c>
      <c r="Z77" s="349">
        <v>2040</v>
      </c>
      <c r="AA77" s="350" t="s">
        <v>85</v>
      </c>
      <c r="AB77" s="350" t="s">
        <v>88</v>
      </c>
      <c r="AC77" s="350" t="s">
        <v>91</v>
      </c>
      <c r="AD77" s="350" t="s">
        <v>98</v>
      </c>
      <c r="AE77" s="350" t="s">
        <v>99</v>
      </c>
      <c r="AF77" s="350" t="s">
        <v>100</v>
      </c>
      <c r="AG77" s="350" t="s">
        <v>101</v>
      </c>
      <c r="AH77" s="350" t="s">
        <v>102</v>
      </c>
      <c r="AI77" s="350" t="s">
        <v>103</v>
      </c>
      <c r="AJ77" s="350" t="s">
        <v>104</v>
      </c>
      <c r="AK77" s="350" t="s">
        <v>105</v>
      </c>
      <c r="AL77" s="350" t="s">
        <v>106</v>
      </c>
      <c r="AM77" s="350" t="s">
        <v>107</v>
      </c>
      <c r="AN77" s="350" t="s">
        <v>108</v>
      </c>
      <c r="AO77" s="350" t="s">
        <v>109</v>
      </c>
      <c r="AP77" s="350" t="s">
        <v>110</v>
      </c>
      <c r="AQ77" s="350" t="s">
        <v>111</v>
      </c>
      <c r="AR77" s="350" t="s">
        <v>112</v>
      </c>
      <c r="AS77" s="350" t="s">
        <v>113</v>
      </c>
      <c r="AT77" s="350" t="s">
        <v>114</v>
      </c>
      <c r="AU77" s="350" t="s">
        <v>115</v>
      </c>
      <c r="AV77" s="351" t="s">
        <v>116</v>
      </c>
      <c r="AX77" s="349">
        <v>2040</v>
      </c>
      <c r="AY77" s="350" t="s">
        <v>85</v>
      </c>
      <c r="AZ77" s="350" t="s">
        <v>89</v>
      </c>
      <c r="BA77" s="350" t="s">
        <v>91</v>
      </c>
      <c r="BB77" s="350" t="s">
        <v>98</v>
      </c>
      <c r="BC77" s="350" t="s">
        <v>99</v>
      </c>
      <c r="BD77" s="350" t="s">
        <v>100</v>
      </c>
      <c r="BE77" s="350" t="s">
        <v>101</v>
      </c>
      <c r="BF77" s="350" t="s">
        <v>102</v>
      </c>
      <c r="BG77" s="350" t="s">
        <v>103</v>
      </c>
      <c r="BH77" s="350" t="s">
        <v>104</v>
      </c>
      <c r="BI77" s="350" t="s">
        <v>105</v>
      </c>
      <c r="BJ77" s="350" t="s">
        <v>106</v>
      </c>
      <c r="BK77" s="350" t="s">
        <v>107</v>
      </c>
      <c r="BL77" s="350" t="s">
        <v>108</v>
      </c>
      <c r="BM77" s="350" t="s">
        <v>109</v>
      </c>
      <c r="BN77" s="350" t="s">
        <v>110</v>
      </c>
      <c r="BO77" s="350" t="s">
        <v>111</v>
      </c>
      <c r="BP77" s="350" t="s">
        <v>112</v>
      </c>
      <c r="BQ77" s="350" t="s">
        <v>113</v>
      </c>
      <c r="BR77" s="350" t="s">
        <v>114</v>
      </c>
      <c r="BS77" s="350" t="s">
        <v>115</v>
      </c>
      <c r="BT77" s="351" t="s">
        <v>116</v>
      </c>
      <c r="BV77" s="349">
        <v>2040</v>
      </c>
      <c r="BW77" s="350" t="s">
        <v>85</v>
      </c>
      <c r="BX77" s="350" t="s">
        <v>90</v>
      </c>
      <c r="BY77" s="350" t="s">
        <v>91</v>
      </c>
      <c r="BZ77" s="350" t="s">
        <v>98</v>
      </c>
      <c r="CA77" s="350" t="s">
        <v>99</v>
      </c>
      <c r="CB77" s="350" t="s">
        <v>100</v>
      </c>
      <c r="CC77" s="350" t="s">
        <v>101</v>
      </c>
      <c r="CD77" s="350" t="s">
        <v>102</v>
      </c>
      <c r="CE77" s="350" t="s">
        <v>103</v>
      </c>
      <c r="CF77" s="350" t="s">
        <v>104</v>
      </c>
      <c r="CG77" s="350" t="s">
        <v>105</v>
      </c>
      <c r="CH77" s="350" t="s">
        <v>106</v>
      </c>
      <c r="CI77" s="350" t="s">
        <v>107</v>
      </c>
      <c r="CJ77" s="350" t="s">
        <v>108</v>
      </c>
      <c r="CK77" s="350" t="s">
        <v>109</v>
      </c>
      <c r="CL77" s="350" t="s">
        <v>110</v>
      </c>
      <c r="CM77" s="350" t="s">
        <v>111</v>
      </c>
      <c r="CN77" s="350" t="s">
        <v>112</v>
      </c>
      <c r="CO77" s="350" t="s">
        <v>113</v>
      </c>
      <c r="CP77" s="350" t="s">
        <v>114</v>
      </c>
      <c r="CQ77" s="350" t="s">
        <v>115</v>
      </c>
      <c r="CR77" s="351" t="s">
        <v>116</v>
      </c>
    </row>
    <row r="78" spans="2:96" x14ac:dyDescent="0.2">
      <c r="B78" s="352"/>
      <c r="C78" s="338" t="s">
        <v>54</v>
      </c>
      <c r="D78" t="s">
        <v>55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 s="353">
        <v>0</v>
      </c>
      <c r="Z78" s="352"/>
      <c r="AA78" s="338" t="s">
        <v>54</v>
      </c>
      <c r="AB78" t="s">
        <v>55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 s="353">
        <v>0</v>
      </c>
      <c r="AX78" s="352"/>
      <c r="AY78" s="338" t="s">
        <v>54</v>
      </c>
      <c r="AZ78" t="s">
        <v>55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 s="353">
        <v>0</v>
      </c>
      <c r="BV78" s="352"/>
      <c r="BW78" s="338" t="s">
        <v>54</v>
      </c>
      <c r="BX78" t="s">
        <v>55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 s="353">
        <v>0</v>
      </c>
    </row>
    <row r="79" spans="2:96" x14ac:dyDescent="0.2">
      <c r="B79" s="352"/>
      <c r="C79" s="338"/>
      <c r="D79" t="s">
        <v>56</v>
      </c>
      <c r="E79">
        <v>1529.2484940616114</v>
      </c>
      <c r="F79">
        <v>22898.293685877503</v>
      </c>
      <c r="G79">
        <v>8.4290887515994424</v>
      </c>
      <c r="H79">
        <v>418.48786271983465</v>
      </c>
      <c r="I79">
        <v>928.84966421786658</v>
      </c>
      <c r="J79">
        <v>1.5185987516126198</v>
      </c>
      <c r="K79">
        <v>1556.056494649823</v>
      </c>
      <c r="L79">
        <v>219.09282189172933</v>
      </c>
      <c r="M79">
        <v>12158.592447707446</v>
      </c>
      <c r="N79">
        <v>97.431953050958342</v>
      </c>
      <c r="O79">
        <v>13.013298617903688</v>
      </c>
      <c r="P79">
        <v>1217.3282319911482</v>
      </c>
      <c r="Q79">
        <v>9.6853022835609176E-2</v>
      </c>
      <c r="R79">
        <v>91.506728722953881</v>
      </c>
      <c r="S79">
        <v>8.3587940473181437</v>
      </c>
      <c r="T79">
        <v>8.4628705544671199</v>
      </c>
      <c r="U79">
        <v>6.9577607600941334E-4</v>
      </c>
      <c r="V79">
        <v>25.218569874634664</v>
      </c>
      <c r="W79">
        <v>99251.210277429491</v>
      </c>
      <c r="X79" s="353">
        <v>12.643358972391292</v>
      </c>
      <c r="Z79" s="352"/>
      <c r="AA79" s="338"/>
      <c r="AB79" t="s">
        <v>56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 s="353">
        <v>0</v>
      </c>
      <c r="AX79" s="352"/>
      <c r="AY79" s="338"/>
      <c r="AZ79" t="s">
        <v>56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 s="353">
        <v>0</v>
      </c>
      <c r="BV79" s="352"/>
      <c r="BW79" s="338"/>
      <c r="BX79" t="s">
        <v>56</v>
      </c>
      <c r="BY79">
        <v>892.0110532630066</v>
      </c>
      <c r="BZ79">
        <v>13356.580796372735</v>
      </c>
      <c r="CA79">
        <v>4.9166897103765628</v>
      </c>
      <c r="CB79">
        <v>244.1040816140013</v>
      </c>
      <c r="CC79">
        <v>541.79825614959088</v>
      </c>
      <c r="CD79">
        <v>0.88579905566039718</v>
      </c>
      <c r="CE79">
        <v>907.64816713522885</v>
      </c>
      <c r="CF79">
        <v>127.79690127334665</v>
      </c>
      <c r="CG79">
        <v>7092.1102081125882</v>
      </c>
      <c r="CH79">
        <v>56.832084124946441</v>
      </c>
      <c r="CI79">
        <v>7.5906605444822004</v>
      </c>
      <c r="CJ79">
        <v>710.06788144757161</v>
      </c>
      <c r="CK79">
        <v>5.6494393976376914E-2</v>
      </c>
      <c r="CL79">
        <v>53.375899198711743</v>
      </c>
      <c r="CM79">
        <v>4.875686790675636</v>
      </c>
      <c r="CN79">
        <v>4.9363946449729585</v>
      </c>
      <c r="CO79">
        <v>4.0584637016575917E-4</v>
      </c>
      <c r="CP79">
        <v>14.709998514311625</v>
      </c>
      <c r="CQ79">
        <v>57893.257348946674</v>
      </c>
      <c r="CR79" s="353">
        <v>7.3748746508758458</v>
      </c>
    </row>
    <row r="80" spans="2:96" x14ac:dyDescent="0.2">
      <c r="B80" s="352"/>
      <c r="C80" s="338"/>
      <c r="D80" t="s">
        <v>57</v>
      </c>
      <c r="E80">
        <v>12642.118966418173</v>
      </c>
      <c r="F80">
        <v>189098.04792855325</v>
      </c>
      <c r="G80">
        <v>70.990912613214903</v>
      </c>
      <c r="H80">
        <v>3469.9646958413605</v>
      </c>
      <c r="I80">
        <v>7477.7727893879101</v>
      </c>
      <c r="J80">
        <v>12.294513714894046</v>
      </c>
      <c r="K80">
        <v>12857.336073384335</v>
      </c>
      <c r="L80">
        <v>1793.6680821300308</v>
      </c>
      <c r="M80">
        <v>97826.008131776864</v>
      </c>
      <c r="N80">
        <v>788.86575310852584</v>
      </c>
      <c r="O80">
        <v>112.53757373931903</v>
      </c>
      <c r="P80">
        <v>9825.6276631602868</v>
      </c>
      <c r="Q80">
        <v>0.81242751484397868</v>
      </c>
      <c r="R80">
        <v>805.11711866127564</v>
      </c>
      <c r="S80">
        <v>69.276276517715857</v>
      </c>
      <c r="T80">
        <v>70.138063946301813</v>
      </c>
      <c r="U80">
        <v>5.7070736871984622E-3</v>
      </c>
      <c r="V80">
        <v>213.77416892272515</v>
      </c>
      <c r="W80">
        <v>851021.84277384065</v>
      </c>
      <c r="X80" s="353">
        <v>106.58355873844836</v>
      </c>
      <c r="Z80" s="352"/>
      <c r="AA80" s="338"/>
      <c r="AB80" t="s">
        <v>57</v>
      </c>
      <c r="AC80">
        <v>196.85975172359008</v>
      </c>
      <c r="AD80">
        <v>2944.5850703916863</v>
      </c>
      <c r="AE80">
        <v>1.1054518209163873</v>
      </c>
      <c r="AF80">
        <v>54.033377658246415</v>
      </c>
      <c r="AG80">
        <v>116.441911255119</v>
      </c>
      <c r="AH80">
        <v>0.19144693416550287</v>
      </c>
      <c r="AI80">
        <v>200.21105591211821</v>
      </c>
      <c r="AJ80">
        <v>27.930527648142213</v>
      </c>
      <c r="AK80">
        <v>1523.3208708197888</v>
      </c>
      <c r="AL80">
        <v>12.284010039195707</v>
      </c>
      <c r="AM80">
        <v>1.7524055013836313</v>
      </c>
      <c r="AN80">
        <v>153.00208987403633</v>
      </c>
      <c r="AO80">
        <v>1.2650907596300867E-2</v>
      </c>
      <c r="AP80">
        <v>12.537072029545737</v>
      </c>
      <c r="AQ80">
        <v>1.0787519585789993</v>
      </c>
      <c r="AR80">
        <v>1.0921714857706508</v>
      </c>
      <c r="AS80">
        <v>8.8869050521871225E-5</v>
      </c>
      <c r="AT80">
        <v>3.3288351368020539</v>
      </c>
      <c r="AU80">
        <v>13251.888320686825</v>
      </c>
      <c r="AV80" s="353">
        <v>1.6596911456697319</v>
      </c>
      <c r="AX80" s="352"/>
      <c r="AY80" s="338"/>
      <c r="AZ80" t="s">
        <v>57</v>
      </c>
      <c r="BA80">
        <v>1187.7326764473321</v>
      </c>
      <c r="BB80">
        <v>17765.845359765714</v>
      </c>
      <c r="BC80">
        <v>6.6696276838962421</v>
      </c>
      <c r="BD80">
        <v>326.00472011988222</v>
      </c>
      <c r="BE80">
        <v>702.54006568023226</v>
      </c>
      <c r="BF80">
        <v>1.1550750091024349</v>
      </c>
      <c r="BG80">
        <v>1207.9524189725516</v>
      </c>
      <c r="BH80">
        <v>168.51591078248248</v>
      </c>
      <c r="BI80">
        <v>9190.7967938885522</v>
      </c>
      <c r="BJ80">
        <v>74.114286915518093</v>
      </c>
      <c r="BK80">
        <v>10.572954898885978</v>
      </c>
      <c r="BL80">
        <v>923.12207100253022</v>
      </c>
      <c r="BM80">
        <v>7.632792486673512E-2</v>
      </c>
      <c r="BN80">
        <v>75.641109907388767</v>
      </c>
      <c r="BO80">
        <v>6.5085368632632452</v>
      </c>
      <c r="BP80">
        <v>6.5895021738889419</v>
      </c>
      <c r="BQ80">
        <v>5.3618210073677901E-4</v>
      </c>
      <c r="BR80">
        <v>20.084177856920647</v>
      </c>
      <c r="BS80">
        <v>79953.879070265961</v>
      </c>
      <c r="BT80" s="353">
        <v>10.013572552352398</v>
      </c>
      <c r="BV80" s="352"/>
      <c r="BW80" s="338"/>
      <c r="BX80" t="s">
        <v>57</v>
      </c>
      <c r="BY80">
        <v>7929.4677699722488</v>
      </c>
      <c r="BZ80">
        <v>118607.24301022466</v>
      </c>
      <c r="CA80">
        <v>44.527357717698592</v>
      </c>
      <c r="CB80">
        <v>2176.4526414998058</v>
      </c>
      <c r="CC80">
        <v>4690.2547335722938</v>
      </c>
      <c r="CD80">
        <v>7.7114406618620173</v>
      </c>
      <c r="CE80">
        <v>8064.4575701606555</v>
      </c>
      <c r="CF80">
        <v>1125.0355486337983</v>
      </c>
      <c r="CG80">
        <v>61359.031710310286</v>
      </c>
      <c r="CH80">
        <v>494.79723934928438</v>
      </c>
      <c r="CI80">
        <v>70.58651055627854</v>
      </c>
      <c r="CJ80">
        <v>6162.8907370464049</v>
      </c>
      <c r="CK80">
        <v>0.50957579275329279</v>
      </c>
      <c r="CL80">
        <v>504.99052100648731</v>
      </c>
      <c r="CM80">
        <v>43.45189309878409</v>
      </c>
      <c r="CN80">
        <v>43.992428720833821</v>
      </c>
      <c r="CO80">
        <v>3.5796259300918832E-3</v>
      </c>
      <c r="CP80">
        <v>134.08475169614866</v>
      </c>
      <c r="CQ80">
        <v>533783.16496965208</v>
      </c>
      <c r="CR80" s="353">
        <v>66.851996573555624</v>
      </c>
    </row>
    <row r="81" spans="2:96" x14ac:dyDescent="0.2">
      <c r="B81" s="352"/>
      <c r="C81" s="338"/>
      <c r="D81" t="s">
        <v>58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 s="353">
        <v>0</v>
      </c>
      <c r="Z81" s="352"/>
      <c r="AA81" s="338"/>
      <c r="AB81" t="s">
        <v>58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 s="353">
        <v>0</v>
      </c>
      <c r="AX81" s="352"/>
      <c r="AY81" s="338"/>
      <c r="AZ81" t="s">
        <v>58</v>
      </c>
      <c r="BA81">
        <v>8397.4953602195474</v>
      </c>
      <c r="BB81">
        <v>131354.17567505932</v>
      </c>
      <c r="BC81">
        <v>31.305924366001388</v>
      </c>
      <c r="BD81">
        <v>2411.1601513014125</v>
      </c>
      <c r="BE81">
        <v>4818.8508484668973</v>
      </c>
      <c r="BF81">
        <v>8.3692589838717399</v>
      </c>
      <c r="BG81">
        <v>8528.0563762419188</v>
      </c>
      <c r="BH81">
        <v>1149.5798237973002</v>
      </c>
      <c r="BI81">
        <v>67503.007536338744</v>
      </c>
      <c r="BJ81">
        <v>554.68862458460251</v>
      </c>
      <c r="BK81">
        <v>131.94953732507165</v>
      </c>
      <c r="BL81">
        <v>6169.6031310957478</v>
      </c>
      <c r="BM81">
        <v>0.67534483258815092</v>
      </c>
      <c r="BN81">
        <v>553.65591525150126</v>
      </c>
      <c r="BO81">
        <v>57.748559291365602</v>
      </c>
      <c r="BP81">
        <v>58.416659712192583</v>
      </c>
      <c r="BQ81">
        <v>4.3204902351787885E-3</v>
      </c>
      <c r="BR81">
        <v>81.70123207916717</v>
      </c>
      <c r="BS81">
        <v>121088.08748690413</v>
      </c>
      <c r="BT81" s="353">
        <v>104.3614983787958</v>
      </c>
      <c r="BV81" s="352"/>
      <c r="BW81" s="338"/>
      <c r="BX81" t="s">
        <v>58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 s="353">
        <v>0</v>
      </c>
    </row>
    <row r="82" spans="2:96" x14ac:dyDescent="0.2">
      <c r="B82" s="352"/>
      <c r="C82" s="338"/>
      <c r="D82" t="s">
        <v>59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 s="353">
        <v>0</v>
      </c>
      <c r="Z82" s="352"/>
      <c r="AA82" s="338"/>
      <c r="AB82" t="s">
        <v>59</v>
      </c>
      <c r="AC82">
        <v>6771.4580240153009</v>
      </c>
      <c r="AD82">
        <v>101025.79676021473</v>
      </c>
      <c r="AE82">
        <v>38.635847336760051</v>
      </c>
      <c r="AF82">
        <v>1850.3777624270831</v>
      </c>
      <c r="AG82">
        <v>4148.5406027477975</v>
      </c>
      <c r="AH82">
        <v>6.7843431712527957</v>
      </c>
      <c r="AI82">
        <v>6889.8976158044743</v>
      </c>
      <c r="AJ82">
        <v>980.20076238408183</v>
      </c>
      <c r="AK82">
        <v>54162.745335506384</v>
      </c>
      <c r="AL82">
        <v>425.21973818354064</v>
      </c>
      <c r="AM82">
        <v>59.638776045624915</v>
      </c>
      <c r="AN82">
        <v>5447.8647999238419</v>
      </c>
      <c r="AO82">
        <v>0.43650247072412895</v>
      </c>
      <c r="AP82">
        <v>395.90050530872054</v>
      </c>
      <c r="AQ82">
        <v>37.186005496287166</v>
      </c>
      <c r="AR82">
        <v>37.649276742390057</v>
      </c>
      <c r="AS82">
        <v>3.059952116714598E-3</v>
      </c>
      <c r="AT82">
        <v>116.47153821846157</v>
      </c>
      <c r="AU82">
        <v>466567.76748636871</v>
      </c>
      <c r="AV82" s="353">
        <v>54.871849642584941</v>
      </c>
      <c r="AX82" s="352"/>
      <c r="AY82" s="338"/>
      <c r="AZ82" t="s">
        <v>59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 s="353">
        <v>0</v>
      </c>
      <c r="BV82" s="352"/>
      <c r="BW82" s="338"/>
      <c r="BX82" t="s">
        <v>59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 s="353">
        <v>0</v>
      </c>
    </row>
    <row r="83" spans="2:96" x14ac:dyDescent="0.2">
      <c r="B83" s="352"/>
      <c r="C83" s="338"/>
      <c r="D83" t="s">
        <v>60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 s="353">
        <v>0</v>
      </c>
      <c r="Z83" s="352"/>
      <c r="AA83" s="338"/>
      <c r="AB83" t="s">
        <v>60</v>
      </c>
      <c r="AC83">
        <v>7053.6039377931502</v>
      </c>
      <c r="AD83">
        <v>104943.06508333335</v>
      </c>
      <c r="AE83">
        <v>41.188922236519325</v>
      </c>
      <c r="AF83">
        <v>1930.6173796681032</v>
      </c>
      <c r="AG83">
        <v>4251.3265615770506</v>
      </c>
      <c r="AH83">
        <v>6.969214746697852</v>
      </c>
      <c r="AI83">
        <v>7173.5436552379742</v>
      </c>
      <c r="AJ83">
        <v>1018.195377592242</v>
      </c>
      <c r="AK83">
        <v>55364.047047430475</v>
      </c>
      <c r="AL83">
        <v>431.86716324940886</v>
      </c>
      <c r="AM83">
        <v>64.253661349113514</v>
      </c>
      <c r="AN83">
        <v>5595.7804381149444</v>
      </c>
      <c r="AO83">
        <v>0.46315701599469705</v>
      </c>
      <c r="AP83">
        <v>421.46243920883666</v>
      </c>
      <c r="AQ83">
        <v>38.853737134175738</v>
      </c>
      <c r="AR83">
        <v>39.337207432516415</v>
      </c>
      <c r="AS83">
        <v>3.1508339024017519E-3</v>
      </c>
      <c r="AT83">
        <v>125.08859934334352</v>
      </c>
      <c r="AU83">
        <v>507459.92551788629</v>
      </c>
      <c r="AV83" s="353">
        <v>57.442049755210732</v>
      </c>
      <c r="AX83" s="352"/>
      <c r="AY83" s="338"/>
      <c r="AZ83" t="s">
        <v>60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 s="353">
        <v>0</v>
      </c>
      <c r="BV83" s="352"/>
      <c r="BW83" s="338"/>
      <c r="BX83" t="s">
        <v>60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 s="353">
        <v>0</v>
      </c>
    </row>
    <row r="84" spans="2:96" x14ac:dyDescent="0.2">
      <c r="B84" s="352"/>
      <c r="C84" s="338"/>
      <c r="D84" t="s">
        <v>61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 s="353">
        <v>0</v>
      </c>
      <c r="Z84" s="352"/>
      <c r="AA84" s="338"/>
      <c r="AB84" t="s">
        <v>61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 s="353">
        <v>0</v>
      </c>
      <c r="AX84" s="352"/>
      <c r="AY84" s="338"/>
      <c r="AZ84" t="s">
        <v>61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 s="353">
        <v>0</v>
      </c>
      <c r="BV84" s="352"/>
      <c r="BW84" s="338"/>
      <c r="BX84" t="s">
        <v>61</v>
      </c>
      <c r="BY84">
        <v>3832.8513033824415</v>
      </c>
      <c r="BZ84">
        <v>68018.878237039709</v>
      </c>
      <c r="CA84">
        <v>9.8743643216889705</v>
      </c>
      <c r="CB84">
        <v>1272.7357514796497</v>
      </c>
      <c r="CC84">
        <v>1790.2779864800384</v>
      </c>
      <c r="CD84">
        <v>3.23691499945321</v>
      </c>
      <c r="CE84">
        <v>3908.7277487518736</v>
      </c>
      <c r="CF84">
        <v>424.13846341487107</v>
      </c>
      <c r="CG84">
        <v>24378.576513858774</v>
      </c>
      <c r="CH84">
        <v>235.39401392601417</v>
      </c>
      <c r="CI84">
        <v>18.030674132128084</v>
      </c>
      <c r="CJ84">
        <v>2276.5143324923574</v>
      </c>
      <c r="CK84">
        <v>0.18240227903028244</v>
      </c>
      <c r="CL84">
        <v>137.10432974646358</v>
      </c>
      <c r="CM84">
        <v>15.972939431483837</v>
      </c>
      <c r="CN84">
        <v>16.297445363076957</v>
      </c>
      <c r="CO84">
        <v>1.8196186318757065E-3</v>
      </c>
      <c r="CP84">
        <v>23.974598044858393</v>
      </c>
      <c r="CQ84">
        <v>58760.385505852355</v>
      </c>
      <c r="CR84" s="353">
        <v>36.443736954263784</v>
      </c>
    </row>
    <row r="85" spans="2:96" x14ac:dyDescent="0.2">
      <c r="B85" s="352"/>
      <c r="C85" s="338"/>
      <c r="D85" t="s">
        <v>62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 s="353">
        <v>0</v>
      </c>
      <c r="Z85" s="352"/>
      <c r="AA85" s="338"/>
      <c r="AB85" t="s">
        <v>62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 s="353">
        <v>0</v>
      </c>
      <c r="AX85" s="352"/>
      <c r="AY85" s="338"/>
      <c r="AZ85" t="s">
        <v>62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 s="353">
        <v>0</v>
      </c>
      <c r="BV85" s="352"/>
      <c r="BW85" s="338"/>
      <c r="BX85" t="s">
        <v>62</v>
      </c>
      <c r="BY85">
        <v>3651.5734219415654</v>
      </c>
      <c r="BZ85">
        <v>52499.281711892108</v>
      </c>
      <c r="CA85">
        <v>11.572327690475273</v>
      </c>
      <c r="CB85">
        <v>959.349689920027</v>
      </c>
      <c r="CC85">
        <v>2300.7801486753069</v>
      </c>
      <c r="CD85">
        <v>3.5091283172286496</v>
      </c>
      <c r="CE85">
        <v>3717.1571097426577</v>
      </c>
      <c r="CF85">
        <v>588.88171624121048</v>
      </c>
      <c r="CG85">
        <v>28710.906283229026</v>
      </c>
      <c r="CH85">
        <v>195.52499041903448</v>
      </c>
      <c r="CI85">
        <v>7.6014614030120011</v>
      </c>
      <c r="CJ85">
        <v>2905.1573301133049</v>
      </c>
      <c r="CK85">
        <v>0.2055837733427153</v>
      </c>
      <c r="CL85">
        <v>189.35947111042751</v>
      </c>
      <c r="CM85">
        <v>18.576415534279029</v>
      </c>
      <c r="CN85">
        <v>18.787641825361256</v>
      </c>
      <c r="CO85">
        <v>1.6234523627160352E-3</v>
      </c>
      <c r="CP85">
        <v>26.184082070935943</v>
      </c>
      <c r="CQ85">
        <v>59849.683199764222</v>
      </c>
      <c r="CR85" s="353">
        <v>33.274806786905579</v>
      </c>
    </row>
    <row r="86" spans="2:96" x14ac:dyDescent="0.2">
      <c r="B86" s="352"/>
      <c r="C86" s="338" t="s">
        <v>63</v>
      </c>
      <c r="D86" t="s">
        <v>55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 s="353">
        <v>0</v>
      </c>
      <c r="Z86" s="352"/>
      <c r="AA86" s="338" t="s">
        <v>63</v>
      </c>
      <c r="AB86" t="s">
        <v>55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 s="353">
        <v>0</v>
      </c>
      <c r="AX86" s="352"/>
      <c r="AY86" s="338" t="s">
        <v>63</v>
      </c>
      <c r="AZ86" t="s">
        <v>55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 s="353">
        <v>0</v>
      </c>
      <c r="BV86" s="352"/>
      <c r="BW86" s="338" t="s">
        <v>63</v>
      </c>
      <c r="BX86" t="s">
        <v>55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 s="353">
        <v>0</v>
      </c>
    </row>
    <row r="87" spans="2:96" x14ac:dyDescent="0.2">
      <c r="B87" s="352"/>
      <c r="C87" s="338"/>
      <c r="D87" t="s">
        <v>56</v>
      </c>
      <c r="E87">
        <v>725.77803955018715</v>
      </c>
      <c r="F87">
        <v>10845.814149064312</v>
      </c>
      <c r="G87">
        <v>4.3813058479690019</v>
      </c>
      <c r="H87">
        <v>200.9029715371768</v>
      </c>
      <c r="I87">
        <v>412.51802541191745</v>
      </c>
      <c r="J87">
        <v>0.66446137663677951</v>
      </c>
      <c r="K87">
        <v>738.31529384669409</v>
      </c>
      <c r="L87">
        <v>101.96446570214579</v>
      </c>
      <c r="M87">
        <v>5271.6357110537692</v>
      </c>
      <c r="N87">
        <v>42.825704577473466</v>
      </c>
      <c r="O87">
        <v>6.1224400200769784</v>
      </c>
      <c r="P87">
        <v>542.34662296269255</v>
      </c>
      <c r="Q87">
        <v>4.8120507421947831E-2</v>
      </c>
      <c r="R87">
        <v>46.134127623924783</v>
      </c>
      <c r="S87">
        <v>4.2445230467527848</v>
      </c>
      <c r="T87">
        <v>4.2966228969972216</v>
      </c>
      <c r="U87">
        <v>3.2287750937662991E-4</v>
      </c>
      <c r="V87">
        <v>13.408366210380684</v>
      </c>
      <c r="W87">
        <v>53050.881926198657</v>
      </c>
      <c r="X87" s="353">
        <v>5.7610509602757345</v>
      </c>
      <c r="Z87" s="352"/>
      <c r="AA87" s="338"/>
      <c r="AB87" t="s">
        <v>56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 s="353">
        <v>0</v>
      </c>
      <c r="AX87" s="352"/>
      <c r="AY87" s="338"/>
      <c r="AZ87" t="s">
        <v>56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 s="353">
        <v>0</v>
      </c>
      <c r="BV87" s="352"/>
      <c r="BW87" s="338"/>
      <c r="BX87" t="s">
        <v>56</v>
      </c>
      <c r="BY87">
        <v>423.34652347758959</v>
      </c>
      <c r="BZ87">
        <v>6326.3662774036375</v>
      </c>
      <c r="CA87">
        <v>2.5556168662519179</v>
      </c>
      <c r="CB87">
        <v>117.18675672426384</v>
      </c>
      <c r="CC87">
        <v>240.62187392471947</v>
      </c>
      <c r="CD87">
        <v>0.38758049769410569</v>
      </c>
      <c r="CE87">
        <v>430.65950724280538</v>
      </c>
      <c r="CF87">
        <v>59.475899959726476</v>
      </c>
      <c r="CG87">
        <v>3074.9465121569051</v>
      </c>
      <c r="CH87">
        <v>24.980244868786773</v>
      </c>
      <c r="CI87">
        <v>3.5712208918666559</v>
      </c>
      <c r="CJ87">
        <v>316.35092940172956</v>
      </c>
      <c r="CK87">
        <v>2.8068704776028807E-2</v>
      </c>
      <c r="CL87">
        <v>26.910048911599024</v>
      </c>
      <c r="CM87">
        <v>2.4758314219275066</v>
      </c>
      <c r="CN87">
        <v>2.5062212784301297</v>
      </c>
      <c r="CO87">
        <v>1.8833453708301011E-4</v>
      </c>
      <c r="CP87">
        <v>7.8211035762353438</v>
      </c>
      <c r="CQ87">
        <v>30944.593535505108</v>
      </c>
      <c r="CR87" s="353">
        <v>3.3604225571794957</v>
      </c>
    </row>
    <row r="88" spans="2:96" x14ac:dyDescent="0.2">
      <c r="B88" s="352"/>
      <c r="C88" s="338"/>
      <c r="D88" t="s">
        <v>57</v>
      </c>
      <c r="E88">
        <v>6045.1926851896578</v>
      </c>
      <c r="F88">
        <v>90200.566603827974</v>
      </c>
      <c r="G88">
        <v>37.104281829054017</v>
      </c>
      <c r="H88">
        <v>1677.7642756866544</v>
      </c>
      <c r="I88">
        <v>3338.1850778387102</v>
      </c>
      <c r="J88">
        <v>5.4133719129474471</v>
      </c>
      <c r="K88">
        <v>6146.0630670012843</v>
      </c>
      <c r="L88">
        <v>841.15342041143515</v>
      </c>
      <c r="M88">
        <v>42635.567672602396</v>
      </c>
      <c r="N88">
        <v>348.36356004704527</v>
      </c>
      <c r="O88">
        <v>53.656254074996802</v>
      </c>
      <c r="P88">
        <v>4402.539936690001</v>
      </c>
      <c r="Q88">
        <v>0.4067155289471866</v>
      </c>
      <c r="R88">
        <v>411.05479553816303</v>
      </c>
      <c r="S88">
        <v>35.360798649798632</v>
      </c>
      <c r="T88">
        <v>35.794523827624054</v>
      </c>
      <c r="U88">
        <v>2.6672826194525236E-3</v>
      </c>
      <c r="V88">
        <v>114.17795558761759</v>
      </c>
      <c r="W88">
        <v>457244.20130503667</v>
      </c>
      <c r="X88" s="353">
        <v>49.262846814216331</v>
      </c>
      <c r="Z88" s="352"/>
      <c r="AA88" s="338"/>
      <c r="AB88" t="s">
        <v>57</v>
      </c>
      <c r="AC88">
        <v>94.134150634786437</v>
      </c>
      <c r="AD88">
        <v>1404.5795008040243</v>
      </c>
      <c r="AE88">
        <v>0.57777811837972204</v>
      </c>
      <c r="AF88">
        <v>26.125704056395339</v>
      </c>
      <c r="AG88">
        <v>51.981340104166875</v>
      </c>
      <c r="AH88">
        <v>8.4295603735504362E-2</v>
      </c>
      <c r="AI88">
        <v>95.704877691892008</v>
      </c>
      <c r="AJ88">
        <v>13.098219843010959</v>
      </c>
      <c r="AK88">
        <v>663.90984683170097</v>
      </c>
      <c r="AL88">
        <v>5.4246257389743073</v>
      </c>
      <c r="AM88">
        <v>0.83552107709791867</v>
      </c>
      <c r="AN88">
        <v>68.555194045570374</v>
      </c>
      <c r="AO88">
        <v>6.3332672523771089E-3</v>
      </c>
      <c r="AP88">
        <v>6.4008371705238396</v>
      </c>
      <c r="AQ88">
        <v>0.55062905684073593</v>
      </c>
      <c r="AR88">
        <v>0.55738291124202644</v>
      </c>
      <c r="AS88">
        <v>4.1534223466561728E-5</v>
      </c>
      <c r="AT88">
        <v>1.7779490961121529</v>
      </c>
      <c r="AU88">
        <v>7120.086449515803</v>
      </c>
      <c r="AV88" s="353">
        <v>0.76710809467975816</v>
      </c>
      <c r="AX88" s="352"/>
      <c r="AY88" s="338"/>
      <c r="AZ88" t="s">
        <v>57</v>
      </c>
      <c r="BA88">
        <v>567.948530360527</v>
      </c>
      <c r="BB88">
        <v>8474.3831848138507</v>
      </c>
      <c r="BC88">
        <v>3.4859637123763401</v>
      </c>
      <c r="BD88">
        <v>157.62669683005055</v>
      </c>
      <c r="BE88">
        <v>313.62396663961022</v>
      </c>
      <c r="BF88">
        <v>0.50858868895706666</v>
      </c>
      <c r="BG88">
        <v>577.42534741007671</v>
      </c>
      <c r="BH88">
        <v>79.026736418314371</v>
      </c>
      <c r="BI88">
        <v>4005.6304673407817</v>
      </c>
      <c r="BJ88">
        <v>32.728910766501606</v>
      </c>
      <c r="BK88">
        <v>5.0410288362197013</v>
      </c>
      <c r="BL88">
        <v>413.62057706158413</v>
      </c>
      <c r="BM88">
        <v>3.8211104090408655E-2</v>
      </c>
      <c r="BN88">
        <v>38.618780108614892</v>
      </c>
      <c r="BO88">
        <v>3.3221626954472447</v>
      </c>
      <c r="BP88">
        <v>3.3629113680131013</v>
      </c>
      <c r="BQ88">
        <v>2.5059238351253824E-4</v>
      </c>
      <c r="BR88">
        <v>10.727069500105184</v>
      </c>
      <c r="BS88">
        <v>42958.295239007944</v>
      </c>
      <c r="BT88" s="353">
        <v>4.6282662781049382</v>
      </c>
      <c r="BV88" s="352"/>
      <c r="BW88" s="338"/>
      <c r="BX88" t="s">
        <v>57</v>
      </c>
      <c r="BY88">
        <v>3791.7030117985523</v>
      </c>
      <c r="BZ88">
        <v>56576.155280473133</v>
      </c>
      <c r="CA88">
        <v>23.272776318036012</v>
      </c>
      <c r="CB88">
        <v>1052.3376488551944</v>
      </c>
      <c r="CC88">
        <v>2093.7970173542808</v>
      </c>
      <c r="CD88">
        <v>3.3954084931975261</v>
      </c>
      <c r="CE88">
        <v>3854.971554330446</v>
      </c>
      <c r="CF88">
        <v>527.59343227760655</v>
      </c>
      <c r="CG88">
        <v>26742.143513474399</v>
      </c>
      <c r="CH88">
        <v>218.50273905534021</v>
      </c>
      <c r="CI88">
        <v>33.6546063579462</v>
      </c>
      <c r="CJ88">
        <v>2761.3882314136963</v>
      </c>
      <c r="CK88">
        <v>0.25510262060503808</v>
      </c>
      <c r="CL88">
        <v>257.82432213860733</v>
      </c>
      <c r="CM88">
        <v>22.179218053466759</v>
      </c>
      <c r="CN88">
        <v>22.451261832498414</v>
      </c>
      <c r="CO88">
        <v>1.6729894427143094E-3</v>
      </c>
      <c r="CP88">
        <v>71.615400968643982</v>
      </c>
      <c r="CQ88">
        <v>286795.52588344633</v>
      </c>
      <c r="CR88" s="353">
        <v>30.898946379800062</v>
      </c>
    </row>
    <row r="89" spans="2:96" x14ac:dyDescent="0.2">
      <c r="B89" s="352"/>
      <c r="C89" s="338"/>
      <c r="D89" t="s">
        <v>58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 s="353">
        <v>0</v>
      </c>
      <c r="Z89" s="352"/>
      <c r="AA89" s="338"/>
      <c r="AB89" t="s">
        <v>58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 s="353">
        <v>0</v>
      </c>
      <c r="AX89" s="352"/>
      <c r="AY89" s="338"/>
      <c r="AZ89" t="s">
        <v>58</v>
      </c>
      <c r="BA89">
        <v>3528.9949984603732</v>
      </c>
      <c r="BB89">
        <v>52783.544229807754</v>
      </c>
      <c r="BC89">
        <v>12.595604351955014</v>
      </c>
      <c r="BD89">
        <v>991.11964019967479</v>
      </c>
      <c r="BE89">
        <v>1261.7699507579455</v>
      </c>
      <c r="BF89">
        <v>2.5253649394377162</v>
      </c>
      <c r="BG89">
        <v>3580.4063486440141</v>
      </c>
      <c r="BH89">
        <v>472.52169329923629</v>
      </c>
      <c r="BI89">
        <v>18250.757041753226</v>
      </c>
      <c r="BJ89">
        <v>189.29700251211563</v>
      </c>
      <c r="BK89">
        <v>77.17163573040051</v>
      </c>
      <c r="BL89">
        <v>1626.4540705282511</v>
      </c>
      <c r="BM89">
        <v>0.32291185056124855</v>
      </c>
      <c r="BN89">
        <v>245.37384014619718</v>
      </c>
      <c r="BO89">
        <v>25.311957993688075</v>
      </c>
      <c r="BP89">
        <v>25.581676776631284</v>
      </c>
      <c r="BQ89">
        <v>1.6688563162911871E-3</v>
      </c>
      <c r="BR89">
        <v>33.330141772695349</v>
      </c>
      <c r="BS89">
        <v>44159.590506424414</v>
      </c>
      <c r="BT89" s="353">
        <v>46.23664520916293</v>
      </c>
      <c r="BV89" s="352"/>
      <c r="BW89" s="338"/>
      <c r="BX89" t="s">
        <v>58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 s="353">
        <v>0</v>
      </c>
    </row>
    <row r="90" spans="2:96" x14ac:dyDescent="0.2">
      <c r="B90" s="352"/>
      <c r="C90" s="338"/>
      <c r="D90" t="s">
        <v>59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 s="353">
        <v>0</v>
      </c>
      <c r="Z90" s="352"/>
      <c r="AA90" s="338"/>
      <c r="AB90" t="s">
        <v>59</v>
      </c>
      <c r="AC90">
        <v>3215.4721864614221</v>
      </c>
      <c r="AD90">
        <v>47834.324051473312</v>
      </c>
      <c r="AE90">
        <v>20.155710852283448</v>
      </c>
      <c r="AF90">
        <v>888.35595860819785</v>
      </c>
      <c r="AG90">
        <v>1850.5366689579298</v>
      </c>
      <c r="AH90">
        <v>2.9808116873088739</v>
      </c>
      <c r="AI90">
        <v>3270.8691701729217</v>
      </c>
      <c r="AJ90">
        <v>457.90123154133363</v>
      </c>
      <c r="AK90">
        <v>23573.711665516541</v>
      </c>
      <c r="AL90">
        <v>186.1855508671496</v>
      </c>
      <c r="AM90">
        <v>28.20341360886049</v>
      </c>
      <c r="AN90">
        <v>2438.8243324630621</v>
      </c>
      <c r="AO90">
        <v>0.21753054161048066</v>
      </c>
      <c r="AP90">
        <v>199.18834665443305</v>
      </c>
      <c r="AQ90">
        <v>18.905742751579623</v>
      </c>
      <c r="AR90">
        <v>19.137940860707143</v>
      </c>
      <c r="AS90">
        <v>1.4189370410046382E-3</v>
      </c>
      <c r="AT90">
        <v>62.126701927902772</v>
      </c>
      <c r="AU90">
        <v>250450.05262279426</v>
      </c>
      <c r="AV90" s="353">
        <v>24.90676877539811</v>
      </c>
      <c r="AX90" s="352"/>
      <c r="AY90" s="338"/>
      <c r="AZ90" t="s">
        <v>59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 s="353">
        <v>0</v>
      </c>
      <c r="BV90" s="352"/>
      <c r="BW90" s="338"/>
      <c r="BX90" t="s">
        <v>59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 s="353">
        <v>0</v>
      </c>
    </row>
    <row r="91" spans="2:96" x14ac:dyDescent="0.2">
      <c r="B91" s="352"/>
      <c r="C91" s="338"/>
      <c r="D91" t="s">
        <v>60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 s="353">
        <v>0</v>
      </c>
      <c r="Z91" s="352"/>
      <c r="AA91" s="338"/>
      <c r="AB91" t="s">
        <v>60</v>
      </c>
      <c r="AC91">
        <v>3375.2243274555408</v>
      </c>
      <c r="AD91">
        <v>50043.017891929194</v>
      </c>
      <c r="AE91">
        <v>21.603383142769363</v>
      </c>
      <c r="AF91">
        <v>933.59832983810315</v>
      </c>
      <c r="AG91">
        <v>1909.177722622693</v>
      </c>
      <c r="AH91">
        <v>3.0859888278265699</v>
      </c>
      <c r="AI91">
        <v>3431.4668839898422</v>
      </c>
      <c r="AJ91">
        <v>479.51735366765547</v>
      </c>
      <c r="AK91">
        <v>24257.991632515495</v>
      </c>
      <c r="AL91">
        <v>189.92891284259878</v>
      </c>
      <c r="AM91">
        <v>30.806051708683082</v>
      </c>
      <c r="AN91">
        <v>2523.1359455983875</v>
      </c>
      <c r="AO91">
        <v>0.23263475229712613</v>
      </c>
      <c r="AP91">
        <v>213.69994728935797</v>
      </c>
      <c r="AQ91">
        <v>19.850390909497015</v>
      </c>
      <c r="AR91">
        <v>20.093973563898281</v>
      </c>
      <c r="AS91">
        <v>1.4705163846137318E-3</v>
      </c>
      <c r="AT91">
        <v>67.012141839937073</v>
      </c>
      <c r="AU91">
        <v>273632.61068526551</v>
      </c>
      <c r="AV91" s="353">
        <v>26.358946808813254</v>
      </c>
      <c r="AX91" s="352"/>
      <c r="AY91" s="338"/>
      <c r="AZ91" t="s">
        <v>60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 s="353">
        <v>0</v>
      </c>
      <c r="BV91" s="352"/>
      <c r="BW91" s="338"/>
      <c r="BX91" t="s">
        <v>60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 s="353">
        <v>0</v>
      </c>
    </row>
    <row r="92" spans="2:96" x14ac:dyDescent="0.2">
      <c r="B92" s="352"/>
      <c r="C92" s="338"/>
      <c r="D92" t="s">
        <v>61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 s="353">
        <v>0</v>
      </c>
      <c r="Z92" s="352"/>
      <c r="AA92" s="338"/>
      <c r="AB92" t="s">
        <v>61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 s="353">
        <v>0</v>
      </c>
      <c r="AX92" s="352"/>
      <c r="AY92" s="338"/>
      <c r="AZ92" t="s">
        <v>61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 s="353">
        <v>0</v>
      </c>
      <c r="BV92" s="352"/>
      <c r="BW92" s="338"/>
      <c r="BX92" t="s">
        <v>61</v>
      </c>
      <c r="BY92">
        <v>1890.3118174355877</v>
      </c>
      <c r="BZ92">
        <v>34458.23828652894</v>
      </c>
      <c r="CA92">
        <v>4.6963441141438471</v>
      </c>
      <c r="CB92">
        <v>650.16669197411511</v>
      </c>
      <c r="CC92">
        <v>804.50312044868645</v>
      </c>
      <c r="CD92">
        <v>1.478137356847695</v>
      </c>
      <c r="CE92">
        <v>1928.1994740966559</v>
      </c>
      <c r="CF92">
        <v>195.61848864560832</v>
      </c>
      <c r="CG92">
        <v>10815.390715434864</v>
      </c>
      <c r="CH92">
        <v>111.8339975722355</v>
      </c>
      <c r="CI92">
        <v>7.9807434059426861</v>
      </c>
      <c r="CJ92">
        <v>1017.7071017638104</v>
      </c>
      <c r="CK92">
        <v>9.1003597875529238E-2</v>
      </c>
      <c r="CL92">
        <v>67.211848551636521</v>
      </c>
      <c r="CM92">
        <v>7.9269914270150865</v>
      </c>
      <c r="CN92">
        <v>8.097280758415673</v>
      </c>
      <c r="CO92">
        <v>8.8622017577769227E-4</v>
      </c>
      <c r="CP92">
        <v>11.509879491045201</v>
      </c>
      <c r="CQ92">
        <v>24808.077061571628</v>
      </c>
      <c r="CR92" s="353">
        <v>18.091654586720917</v>
      </c>
    </row>
    <row r="93" spans="2:96" x14ac:dyDescent="0.2">
      <c r="B93" s="354"/>
      <c r="C93" s="355"/>
      <c r="D93" s="356" t="s">
        <v>62</v>
      </c>
      <c r="E93" s="356">
        <v>0</v>
      </c>
      <c r="F93" s="356">
        <v>0</v>
      </c>
      <c r="G93" s="356">
        <v>0</v>
      </c>
      <c r="H93" s="356">
        <v>0</v>
      </c>
      <c r="I93" s="356">
        <v>0</v>
      </c>
      <c r="J93" s="356">
        <v>0</v>
      </c>
      <c r="K93" s="356">
        <v>0</v>
      </c>
      <c r="L93" s="356">
        <v>0</v>
      </c>
      <c r="M93" s="356">
        <v>0</v>
      </c>
      <c r="N93" s="356">
        <v>0</v>
      </c>
      <c r="O93" s="356">
        <v>0</v>
      </c>
      <c r="P93" s="356">
        <v>0</v>
      </c>
      <c r="Q93" s="356">
        <v>0</v>
      </c>
      <c r="R93" s="356">
        <v>0</v>
      </c>
      <c r="S93" s="356">
        <v>0</v>
      </c>
      <c r="T93" s="356">
        <v>0</v>
      </c>
      <c r="U93" s="356">
        <v>0</v>
      </c>
      <c r="V93" s="356">
        <v>0</v>
      </c>
      <c r="W93" s="356">
        <v>0</v>
      </c>
      <c r="X93" s="357">
        <v>0</v>
      </c>
      <c r="Z93" s="354"/>
      <c r="AA93" s="355"/>
      <c r="AB93" s="356" t="s">
        <v>62</v>
      </c>
      <c r="AC93" s="356">
        <v>0</v>
      </c>
      <c r="AD93" s="356">
        <v>0</v>
      </c>
      <c r="AE93" s="356">
        <v>0</v>
      </c>
      <c r="AF93" s="356">
        <v>0</v>
      </c>
      <c r="AG93" s="356">
        <v>0</v>
      </c>
      <c r="AH93" s="356">
        <v>0</v>
      </c>
      <c r="AI93" s="356">
        <v>0</v>
      </c>
      <c r="AJ93" s="356">
        <v>0</v>
      </c>
      <c r="AK93" s="356">
        <v>0</v>
      </c>
      <c r="AL93" s="356">
        <v>0</v>
      </c>
      <c r="AM93" s="356">
        <v>0</v>
      </c>
      <c r="AN93" s="356">
        <v>0</v>
      </c>
      <c r="AO93" s="356">
        <v>0</v>
      </c>
      <c r="AP93" s="356">
        <v>0</v>
      </c>
      <c r="AQ93" s="356">
        <v>0</v>
      </c>
      <c r="AR93" s="356">
        <v>0</v>
      </c>
      <c r="AS93" s="356">
        <v>0</v>
      </c>
      <c r="AT93" s="356">
        <v>0</v>
      </c>
      <c r="AU93" s="356">
        <v>0</v>
      </c>
      <c r="AV93" s="357">
        <v>0</v>
      </c>
      <c r="AX93" s="354"/>
      <c r="AY93" s="355"/>
      <c r="AZ93" s="356" t="s">
        <v>62</v>
      </c>
      <c r="BA93" s="356">
        <v>0</v>
      </c>
      <c r="BB93" s="356">
        <v>0</v>
      </c>
      <c r="BC93" s="356">
        <v>0</v>
      </c>
      <c r="BD93" s="356">
        <v>0</v>
      </c>
      <c r="BE93" s="356">
        <v>0</v>
      </c>
      <c r="BF93" s="356">
        <v>0</v>
      </c>
      <c r="BG93" s="356">
        <v>0</v>
      </c>
      <c r="BH93" s="356">
        <v>0</v>
      </c>
      <c r="BI93" s="356">
        <v>0</v>
      </c>
      <c r="BJ93" s="356">
        <v>0</v>
      </c>
      <c r="BK93" s="356">
        <v>0</v>
      </c>
      <c r="BL93" s="356">
        <v>0</v>
      </c>
      <c r="BM93" s="356">
        <v>0</v>
      </c>
      <c r="BN93" s="356">
        <v>0</v>
      </c>
      <c r="BO93" s="356">
        <v>0</v>
      </c>
      <c r="BP93" s="356">
        <v>0</v>
      </c>
      <c r="BQ93" s="356">
        <v>0</v>
      </c>
      <c r="BR93" s="356">
        <v>0</v>
      </c>
      <c r="BS93" s="356">
        <v>0</v>
      </c>
      <c r="BT93" s="357">
        <v>0</v>
      </c>
      <c r="BV93" s="354"/>
      <c r="BW93" s="355"/>
      <c r="BX93" s="356" t="s">
        <v>62</v>
      </c>
      <c r="BY93" s="356">
        <v>1389.8276398649275</v>
      </c>
      <c r="BZ93" s="356">
        <v>20256.905958341576</v>
      </c>
      <c r="CA93" s="356">
        <v>4.5246831860021706</v>
      </c>
      <c r="CB93" s="356">
        <v>370.24864858106923</v>
      </c>
      <c r="CC93" s="356">
        <v>829.30043057267653</v>
      </c>
      <c r="CD93" s="356">
        <v>1.2742944277558825</v>
      </c>
      <c r="CE93" s="356">
        <v>1414.2170082736798</v>
      </c>
      <c r="CF93" s="356">
        <v>209.89255210512707</v>
      </c>
      <c r="CG93" s="356">
        <v>10402.040340831296</v>
      </c>
      <c r="CH93" s="356">
        <v>76.277074355618808</v>
      </c>
      <c r="CI93" s="356">
        <v>3.3541642281252591</v>
      </c>
      <c r="CJ93" s="356">
        <v>1045.2946940103991</v>
      </c>
      <c r="CK93" s="356">
        <v>9.2252962427779986E-2</v>
      </c>
      <c r="CL93" s="356">
        <v>84.741866284624351</v>
      </c>
      <c r="CM93" s="356">
        <v>7.5657464511345687</v>
      </c>
      <c r="CN93" s="356">
        <v>7.6498318816818216</v>
      </c>
      <c r="CO93" s="356">
        <v>6.2868801985830193E-4</v>
      </c>
      <c r="CP93" s="356">
        <v>10.229542279550374</v>
      </c>
      <c r="CQ93" s="356">
        <v>21717.303949534431</v>
      </c>
      <c r="CR93" s="357">
        <v>12.916240435230916</v>
      </c>
    </row>
    <row r="95" spans="2:96" x14ac:dyDescent="0.2">
      <c r="B95" s="349">
        <v>2045</v>
      </c>
      <c r="C95" s="350" t="s">
        <v>85</v>
      </c>
      <c r="D95" s="350" t="s">
        <v>87</v>
      </c>
      <c r="E95" s="350" t="s">
        <v>91</v>
      </c>
      <c r="F95" s="350" t="s">
        <v>98</v>
      </c>
      <c r="G95" s="350" t="s">
        <v>99</v>
      </c>
      <c r="H95" s="350" t="s">
        <v>100</v>
      </c>
      <c r="I95" s="350" t="s">
        <v>101</v>
      </c>
      <c r="J95" s="350" t="s">
        <v>102</v>
      </c>
      <c r="K95" s="350" t="s">
        <v>103</v>
      </c>
      <c r="L95" s="350" t="s">
        <v>104</v>
      </c>
      <c r="M95" s="350" t="s">
        <v>105</v>
      </c>
      <c r="N95" s="350" t="s">
        <v>106</v>
      </c>
      <c r="O95" s="350" t="s">
        <v>107</v>
      </c>
      <c r="P95" s="350" t="s">
        <v>108</v>
      </c>
      <c r="Q95" s="350" t="s">
        <v>109</v>
      </c>
      <c r="R95" s="350" t="s">
        <v>110</v>
      </c>
      <c r="S95" s="350" t="s">
        <v>111</v>
      </c>
      <c r="T95" s="350" t="s">
        <v>112</v>
      </c>
      <c r="U95" s="350" t="s">
        <v>113</v>
      </c>
      <c r="V95" s="350" t="s">
        <v>114</v>
      </c>
      <c r="W95" s="350" t="s">
        <v>115</v>
      </c>
      <c r="X95" s="351" t="s">
        <v>116</v>
      </c>
      <c r="Z95" s="349">
        <v>2045</v>
      </c>
      <c r="AA95" s="350" t="s">
        <v>85</v>
      </c>
      <c r="AB95" s="350" t="s">
        <v>88</v>
      </c>
      <c r="AC95" s="350" t="s">
        <v>91</v>
      </c>
      <c r="AD95" s="350" t="s">
        <v>98</v>
      </c>
      <c r="AE95" s="350" t="s">
        <v>99</v>
      </c>
      <c r="AF95" s="350" t="s">
        <v>100</v>
      </c>
      <c r="AG95" s="350" t="s">
        <v>101</v>
      </c>
      <c r="AH95" s="350" t="s">
        <v>102</v>
      </c>
      <c r="AI95" s="350" t="s">
        <v>103</v>
      </c>
      <c r="AJ95" s="350" t="s">
        <v>104</v>
      </c>
      <c r="AK95" s="350" t="s">
        <v>105</v>
      </c>
      <c r="AL95" s="350" t="s">
        <v>106</v>
      </c>
      <c r="AM95" s="350" t="s">
        <v>107</v>
      </c>
      <c r="AN95" s="350" t="s">
        <v>108</v>
      </c>
      <c r="AO95" s="350" t="s">
        <v>109</v>
      </c>
      <c r="AP95" s="350" t="s">
        <v>110</v>
      </c>
      <c r="AQ95" s="350" t="s">
        <v>111</v>
      </c>
      <c r="AR95" s="350" t="s">
        <v>112</v>
      </c>
      <c r="AS95" s="350" t="s">
        <v>113</v>
      </c>
      <c r="AT95" s="350" t="s">
        <v>114</v>
      </c>
      <c r="AU95" s="350" t="s">
        <v>115</v>
      </c>
      <c r="AV95" s="351" t="s">
        <v>116</v>
      </c>
      <c r="AX95" s="349">
        <v>2045</v>
      </c>
      <c r="AY95" s="350" t="s">
        <v>85</v>
      </c>
      <c r="AZ95" s="350" t="s">
        <v>89</v>
      </c>
      <c r="BA95" s="350" t="s">
        <v>91</v>
      </c>
      <c r="BB95" s="350" t="s">
        <v>98</v>
      </c>
      <c r="BC95" s="350" t="s">
        <v>99</v>
      </c>
      <c r="BD95" s="350" t="s">
        <v>100</v>
      </c>
      <c r="BE95" s="350" t="s">
        <v>101</v>
      </c>
      <c r="BF95" s="350" t="s">
        <v>102</v>
      </c>
      <c r="BG95" s="350" t="s">
        <v>103</v>
      </c>
      <c r="BH95" s="350" t="s">
        <v>104</v>
      </c>
      <c r="BI95" s="350" t="s">
        <v>105</v>
      </c>
      <c r="BJ95" s="350" t="s">
        <v>106</v>
      </c>
      <c r="BK95" s="350" t="s">
        <v>107</v>
      </c>
      <c r="BL95" s="350" t="s">
        <v>108</v>
      </c>
      <c r="BM95" s="350" t="s">
        <v>109</v>
      </c>
      <c r="BN95" s="350" t="s">
        <v>110</v>
      </c>
      <c r="BO95" s="350" t="s">
        <v>111</v>
      </c>
      <c r="BP95" s="350" t="s">
        <v>112</v>
      </c>
      <c r="BQ95" s="350" t="s">
        <v>113</v>
      </c>
      <c r="BR95" s="350" t="s">
        <v>114</v>
      </c>
      <c r="BS95" s="350" t="s">
        <v>115</v>
      </c>
      <c r="BT95" s="351" t="s">
        <v>116</v>
      </c>
      <c r="BV95" s="349">
        <v>2045</v>
      </c>
      <c r="BW95" s="350" t="s">
        <v>85</v>
      </c>
      <c r="BX95" s="350" t="s">
        <v>90</v>
      </c>
      <c r="BY95" s="350" t="s">
        <v>91</v>
      </c>
      <c r="BZ95" s="350" t="s">
        <v>98</v>
      </c>
      <c r="CA95" s="350" t="s">
        <v>99</v>
      </c>
      <c r="CB95" s="350" t="s">
        <v>100</v>
      </c>
      <c r="CC95" s="350" t="s">
        <v>101</v>
      </c>
      <c r="CD95" s="350" t="s">
        <v>102</v>
      </c>
      <c r="CE95" s="350" t="s">
        <v>103</v>
      </c>
      <c r="CF95" s="350" t="s">
        <v>104</v>
      </c>
      <c r="CG95" s="350" t="s">
        <v>105</v>
      </c>
      <c r="CH95" s="350" t="s">
        <v>106</v>
      </c>
      <c r="CI95" s="350" t="s">
        <v>107</v>
      </c>
      <c r="CJ95" s="350" t="s">
        <v>108</v>
      </c>
      <c r="CK95" s="350" t="s">
        <v>109</v>
      </c>
      <c r="CL95" s="350" t="s">
        <v>110</v>
      </c>
      <c r="CM95" s="350" t="s">
        <v>111</v>
      </c>
      <c r="CN95" s="350" t="s">
        <v>112</v>
      </c>
      <c r="CO95" s="350" t="s">
        <v>113</v>
      </c>
      <c r="CP95" s="350" t="s">
        <v>114</v>
      </c>
      <c r="CQ95" s="350" t="s">
        <v>115</v>
      </c>
      <c r="CR95" s="351" t="s">
        <v>116</v>
      </c>
    </row>
    <row r="96" spans="2:96" x14ac:dyDescent="0.2">
      <c r="B96" s="352"/>
      <c r="C96" s="338" t="s">
        <v>54</v>
      </c>
      <c r="D96" t="s">
        <v>55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 s="353">
        <v>0</v>
      </c>
      <c r="Z96" s="352"/>
      <c r="AA96" s="338" t="s">
        <v>54</v>
      </c>
      <c r="AB96" t="s">
        <v>55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 s="353">
        <v>0</v>
      </c>
      <c r="AX96" s="352"/>
      <c r="AY96" s="338" t="s">
        <v>54</v>
      </c>
      <c r="AZ96" t="s">
        <v>55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 s="353">
        <v>0</v>
      </c>
      <c r="BV96" s="352"/>
      <c r="BW96" s="338" t="s">
        <v>54</v>
      </c>
      <c r="BX96" t="s">
        <v>55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 s="353">
        <v>0</v>
      </c>
    </row>
    <row r="97" spans="2:96" x14ac:dyDescent="0.2">
      <c r="B97" s="352"/>
      <c r="C97" s="338"/>
      <c r="D97" t="s">
        <v>56</v>
      </c>
      <c r="E97">
        <v>1591.0786982701411</v>
      </c>
      <c r="F97">
        <v>23824.111942441141</v>
      </c>
      <c r="G97">
        <v>8.7698916236160134</v>
      </c>
      <c r="H97">
        <v>435.40806248543015</v>
      </c>
      <c r="I97">
        <v>966.40468855866618</v>
      </c>
      <c r="J97">
        <v>1.5799983680174365</v>
      </c>
      <c r="K97">
        <v>1618.9705934361327</v>
      </c>
      <c r="L97">
        <v>227.95112972776298</v>
      </c>
      <c r="M97">
        <v>12650.185708612598</v>
      </c>
      <c r="N97">
        <v>101.3712981456045</v>
      </c>
      <c r="O97">
        <v>13.539449151382092</v>
      </c>
      <c r="P97">
        <v>1266.546951816671</v>
      </c>
      <c r="Q97">
        <v>0.10076896076420186</v>
      </c>
      <c r="R97">
        <v>95.206506584671885</v>
      </c>
      <c r="S97">
        <v>8.6967547809004664</v>
      </c>
      <c r="T97">
        <v>8.8050392841438132</v>
      </c>
      <c r="U97">
        <v>7.2390752556135147E-4</v>
      </c>
      <c r="V97">
        <v>26.238200975303197</v>
      </c>
      <c r="W97">
        <v>103264.11113901435</v>
      </c>
      <c r="X97" s="353">
        <v>13.154552195847364</v>
      </c>
      <c r="Z97" s="352"/>
      <c r="AA97" s="338"/>
      <c r="AB97" t="s">
        <v>56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 s="353">
        <v>0</v>
      </c>
      <c r="AX97" s="352"/>
      <c r="AY97" s="338"/>
      <c r="AZ97" t="s">
        <v>56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 s="353">
        <v>0</v>
      </c>
      <c r="BV97" s="352"/>
      <c r="BW97" s="338"/>
      <c r="BX97" t="s">
        <v>56</v>
      </c>
      <c r="BY97">
        <v>162.54704316023046</v>
      </c>
      <c r="BZ97">
        <v>2433.9078616114084</v>
      </c>
      <c r="CA97">
        <v>0.89594559577996691</v>
      </c>
      <c r="CB97">
        <v>44.481956299257256</v>
      </c>
      <c r="CC97">
        <v>98.729387045519815</v>
      </c>
      <c r="CD97">
        <v>0.16141505960607053</v>
      </c>
      <c r="CE97">
        <v>165.39652200266377</v>
      </c>
      <c r="CF97">
        <v>23.287837466849791</v>
      </c>
      <c r="CG97">
        <v>1292.3623982889012</v>
      </c>
      <c r="CH97">
        <v>10.35624748970432</v>
      </c>
      <c r="CI97">
        <v>1.3832109172024052</v>
      </c>
      <c r="CJ97">
        <v>129.3923815743579</v>
      </c>
      <c r="CK97">
        <v>1.0294711777838953E-2</v>
      </c>
      <c r="CL97">
        <v>9.7264429168581046</v>
      </c>
      <c r="CM97">
        <v>0.88847382361532656</v>
      </c>
      <c r="CN97">
        <v>0.89953633475410111</v>
      </c>
      <c r="CO97">
        <v>7.3955504482191379E-5</v>
      </c>
      <c r="CP97">
        <v>2.6805349044119295</v>
      </c>
      <c r="CQ97">
        <v>10549.620171815232</v>
      </c>
      <c r="CR97" s="353">
        <v>1.3438892531567701</v>
      </c>
    </row>
    <row r="98" spans="2:96" x14ac:dyDescent="0.2">
      <c r="B98" s="352"/>
      <c r="C98" s="338"/>
      <c r="D98" t="s">
        <v>57</v>
      </c>
      <c r="E98">
        <v>14225.841498724791</v>
      </c>
      <c r="F98">
        <v>212787.02286346452</v>
      </c>
      <c r="G98">
        <v>79.884192940129324</v>
      </c>
      <c r="H98">
        <v>3904.6593296848073</v>
      </c>
      <c r="I98">
        <v>8414.5395837426586</v>
      </c>
      <c r="J98">
        <v>13.834690519569939</v>
      </c>
      <c r="K98">
        <v>14468.019606654918</v>
      </c>
      <c r="L98">
        <v>2018.3671665710435</v>
      </c>
      <c r="M98">
        <v>110081.0148862182</v>
      </c>
      <c r="N98">
        <v>887.68972964930117</v>
      </c>
      <c r="O98">
        <v>126.63554985673359</v>
      </c>
      <c r="P98">
        <v>11056.518462838545</v>
      </c>
      <c r="Q98">
        <v>0.91420315582173639</v>
      </c>
      <c r="R98">
        <v>905.97696069857193</v>
      </c>
      <c r="S98">
        <v>77.954758374028856</v>
      </c>
      <c r="T98">
        <v>78.92450493291058</v>
      </c>
      <c r="U98">
        <v>6.422018801697035E-3</v>
      </c>
      <c r="V98">
        <v>240.55440798291517</v>
      </c>
      <c r="W98">
        <v>957632.33041963854</v>
      </c>
      <c r="X98" s="353">
        <v>119.93565453788629</v>
      </c>
      <c r="Z98" s="352"/>
      <c r="AA98" s="338"/>
      <c r="AB98" t="s">
        <v>57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 s="353">
        <v>0</v>
      </c>
      <c r="AX98" s="352"/>
      <c r="AY98" s="338"/>
      <c r="AZ98" t="s">
        <v>57</v>
      </c>
      <c r="BA98">
        <v>196.34107332311487</v>
      </c>
      <c r="BB98">
        <v>2936.8267924247489</v>
      </c>
      <c r="BC98">
        <v>1.102539219547874</v>
      </c>
      <c r="BD98">
        <v>53.891012620951223</v>
      </c>
      <c r="BE98">
        <v>116.13511464611541</v>
      </c>
      <c r="BF98">
        <v>0.19094251724574432</v>
      </c>
      <c r="BG98">
        <v>199.68354762599705</v>
      </c>
      <c r="BH98">
        <v>27.856937382594648</v>
      </c>
      <c r="BI98">
        <v>1519.3072843666437</v>
      </c>
      <c r="BJ98">
        <v>12.25164460836098</v>
      </c>
      <c r="BK98">
        <v>1.7477883316753313</v>
      </c>
      <c r="BL98">
        <v>152.59896593148122</v>
      </c>
      <c r="BM98">
        <v>1.2617575478083922E-2</v>
      </c>
      <c r="BN98">
        <v>12.5040398408429</v>
      </c>
      <c r="BO98">
        <v>1.0759097049670427</v>
      </c>
      <c r="BP98">
        <v>1.0892938749115273</v>
      </c>
      <c r="BQ98">
        <v>8.8634901811569314E-5</v>
      </c>
      <c r="BR98">
        <v>3.3200644517377631</v>
      </c>
      <c r="BS98">
        <v>13216.972761882804</v>
      </c>
      <c r="BT98" s="353">
        <v>1.6553182561319684</v>
      </c>
      <c r="BV98" s="352"/>
      <c r="BW98" s="338"/>
      <c r="BX98" t="s">
        <v>57</v>
      </c>
      <c r="BY98">
        <v>1648.1384687721502</v>
      </c>
      <c r="BZ98">
        <v>24652.494410837629</v>
      </c>
      <c r="CA98">
        <v>9.2550033994998344</v>
      </c>
      <c r="CB98">
        <v>452.37529528783807</v>
      </c>
      <c r="CC98">
        <v>974.86861400890996</v>
      </c>
      <c r="CD98">
        <v>1.6028215730439928</v>
      </c>
      <c r="CE98">
        <v>1676.1960747851142</v>
      </c>
      <c r="CF98">
        <v>233.83843912717401</v>
      </c>
      <c r="CG98">
        <v>12753.463851802317</v>
      </c>
      <c r="CH98">
        <v>102.84351838870903</v>
      </c>
      <c r="CI98">
        <v>14.671393692366477</v>
      </c>
      <c r="CJ98">
        <v>1280.9557459871328</v>
      </c>
      <c r="CK98">
        <v>0.10591523809103089</v>
      </c>
      <c r="CL98">
        <v>104.96219017219047</v>
      </c>
      <c r="CM98">
        <v>9.0314682693176263</v>
      </c>
      <c r="CN98">
        <v>9.1438185024335841</v>
      </c>
      <c r="CO98">
        <v>7.4402461430514997E-4</v>
      </c>
      <c r="CP98">
        <v>27.869491844464338</v>
      </c>
      <c r="CQ98">
        <v>110946.7361101984</v>
      </c>
      <c r="CR98" s="353">
        <v>13.895175623809441</v>
      </c>
    </row>
    <row r="99" spans="2:96" x14ac:dyDescent="0.2">
      <c r="B99" s="352"/>
      <c r="C99" s="338"/>
      <c r="D99" t="s">
        <v>58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 s="353">
        <v>0</v>
      </c>
      <c r="Z99" s="352"/>
      <c r="AA99" s="338"/>
      <c r="AB99" t="s">
        <v>58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 s="353">
        <v>0</v>
      </c>
      <c r="AX99" s="352"/>
      <c r="AY99" s="338"/>
      <c r="AZ99" t="s">
        <v>58</v>
      </c>
      <c r="BA99">
        <v>10097.24080960295</v>
      </c>
      <c r="BB99">
        <v>157941.70597830354</v>
      </c>
      <c r="BC99">
        <v>37.642587882593162</v>
      </c>
      <c r="BD99">
        <v>2899.2054932880051</v>
      </c>
      <c r="BE99">
        <v>5794.2392767523543</v>
      </c>
      <c r="BF99">
        <v>10.063289080028319</v>
      </c>
      <c r="BG99">
        <v>10254.228811688594</v>
      </c>
      <c r="BH99">
        <v>1382.267427705824</v>
      </c>
      <c r="BI99">
        <v>81166.358923601132</v>
      </c>
      <c r="BJ99">
        <v>666.96370483397902</v>
      </c>
      <c r="BK99">
        <v>158.65757537639274</v>
      </c>
      <c r="BL99">
        <v>7418.3986822382039</v>
      </c>
      <c r="BM99">
        <v>0.81204205678599717</v>
      </c>
      <c r="BN99">
        <v>665.72196377008459</v>
      </c>
      <c r="BO99">
        <v>69.437503036299091</v>
      </c>
      <c r="BP99">
        <v>70.240834332681104</v>
      </c>
      <c r="BQ99">
        <v>5.1950049924169009E-3</v>
      </c>
      <c r="BR99">
        <v>98.23846032146426</v>
      </c>
      <c r="BS99">
        <v>145597.64859430361</v>
      </c>
      <c r="BT99" s="353">
        <v>125.48541382631251</v>
      </c>
      <c r="BV99" s="352"/>
      <c r="BW99" s="338"/>
      <c r="BX99" t="s">
        <v>58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 s="353">
        <v>0</v>
      </c>
    </row>
    <row r="100" spans="2:96" x14ac:dyDescent="0.2">
      <c r="B100" s="352"/>
      <c r="C100" s="338"/>
      <c r="D100" t="s">
        <v>59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 s="353">
        <v>0</v>
      </c>
      <c r="Z100" s="352"/>
      <c r="AA100" s="338"/>
      <c r="AB100" t="s">
        <v>59</v>
      </c>
      <c r="AC100">
        <v>7661.7856270073544</v>
      </c>
      <c r="AD100">
        <v>114308.91173351681</v>
      </c>
      <c r="AE100">
        <v>43.715781558741241</v>
      </c>
      <c r="AF100">
        <v>2093.6698853360299</v>
      </c>
      <c r="AG100">
        <v>4694.0007086304995</v>
      </c>
      <c r="AH100">
        <v>7.6763649444240736</v>
      </c>
      <c r="AI100">
        <v>7795.7979414632009</v>
      </c>
      <c r="AJ100">
        <v>1109.0799184136001</v>
      </c>
      <c r="AK100">
        <v>61284.193486703167</v>
      </c>
      <c r="AL100">
        <v>481.12865305817928</v>
      </c>
      <c r="AM100">
        <v>67.480225897896958</v>
      </c>
      <c r="AN100">
        <v>6164.1631793184797</v>
      </c>
      <c r="AO100">
        <v>0.49389486643589847</v>
      </c>
      <c r="AP100">
        <v>447.95445686018326</v>
      </c>
      <c r="AQ100">
        <v>42.075311022650986</v>
      </c>
      <c r="AR100">
        <v>42.599494287497123</v>
      </c>
      <c r="AS100">
        <v>3.4622819877236028E-3</v>
      </c>
      <c r="AT100">
        <v>131.78549646365352</v>
      </c>
      <c r="AU100">
        <v>527913.22079734877</v>
      </c>
      <c r="AV100" s="353">
        <v>62.086532535214594</v>
      </c>
      <c r="AX100" s="352"/>
      <c r="AY100" s="338"/>
      <c r="AZ100" t="s">
        <v>59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 s="353">
        <v>0</v>
      </c>
      <c r="BV100" s="352"/>
      <c r="BW100" s="338"/>
      <c r="BX100" t="s">
        <v>59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 s="353">
        <v>0</v>
      </c>
    </row>
    <row r="101" spans="2:96" x14ac:dyDescent="0.2">
      <c r="B101" s="352"/>
      <c r="C101" s="338"/>
      <c r="D101" t="s">
        <v>60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 s="353">
        <v>0</v>
      </c>
      <c r="Z101" s="352"/>
      <c r="AA101" s="338"/>
      <c r="AB101" t="s">
        <v>60</v>
      </c>
      <c r="AC101">
        <v>7981.0287647828918</v>
      </c>
      <c r="AD101">
        <v>118741.23192641442</v>
      </c>
      <c r="AE101">
        <v>46.604540892739095</v>
      </c>
      <c r="AF101">
        <v>2184.4596006253332</v>
      </c>
      <c r="AG101">
        <v>4810.3012127794054</v>
      </c>
      <c r="AH101">
        <v>7.8855438796790276</v>
      </c>
      <c r="AI101">
        <v>8116.738445027082</v>
      </c>
      <c r="AJ101">
        <v>1152.0701570997346</v>
      </c>
      <c r="AK101">
        <v>62643.445239793342</v>
      </c>
      <c r="AL101">
        <v>488.65009757509836</v>
      </c>
      <c r="AM101">
        <v>72.70188743122651</v>
      </c>
      <c r="AN101">
        <v>6331.5271217194977</v>
      </c>
      <c r="AO101">
        <v>0.52405401548831432</v>
      </c>
      <c r="AP101">
        <v>476.87733536874521</v>
      </c>
      <c r="AQ101">
        <v>43.962320031281479</v>
      </c>
      <c r="AR101">
        <v>44.509358168381972</v>
      </c>
      <c r="AS101">
        <v>3.5651131293869018E-3</v>
      </c>
      <c r="AT101">
        <v>141.53554953043968</v>
      </c>
      <c r="AU101">
        <v>574181.97821296554</v>
      </c>
      <c r="AV101" s="353">
        <v>64.994668746294863</v>
      </c>
      <c r="AX101" s="352"/>
      <c r="AY101" s="338"/>
      <c r="AZ101" t="s">
        <v>60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 s="353">
        <v>0</v>
      </c>
      <c r="BV101" s="352"/>
      <c r="BW101" s="338"/>
      <c r="BX101" t="s">
        <v>60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 s="353">
        <v>0</v>
      </c>
    </row>
    <row r="102" spans="2:96" x14ac:dyDescent="0.2">
      <c r="B102" s="352"/>
      <c r="C102" s="338"/>
      <c r="D102" t="s">
        <v>61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 s="353">
        <v>0</v>
      </c>
      <c r="Z102" s="352"/>
      <c r="AA102" s="338"/>
      <c r="AB102" t="s">
        <v>61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 s="353">
        <v>0</v>
      </c>
      <c r="AX102" s="352"/>
      <c r="AY102" s="338"/>
      <c r="AZ102" t="s">
        <v>61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 s="353">
        <v>0</v>
      </c>
      <c r="BV102" s="352"/>
      <c r="BW102" s="338"/>
      <c r="BX102" t="s">
        <v>61</v>
      </c>
      <c r="BY102">
        <v>10028.411282842249</v>
      </c>
      <c r="BZ102">
        <v>177967.06210768968</v>
      </c>
      <c r="CA102">
        <v>25.83564525113016</v>
      </c>
      <c r="CB102">
        <v>3330.0320205356234</v>
      </c>
      <c r="CC102">
        <v>4684.1483109967403</v>
      </c>
      <c r="CD102">
        <v>8.4691819047275239</v>
      </c>
      <c r="CE102">
        <v>10226.937168825165</v>
      </c>
      <c r="CF102">
        <v>1109.7312719237154</v>
      </c>
      <c r="CG102">
        <v>63784.992534269564</v>
      </c>
      <c r="CH102">
        <v>615.89344284917661</v>
      </c>
      <c r="CI102">
        <v>47.176110313571186</v>
      </c>
      <c r="CJ102">
        <v>5956.3547371043132</v>
      </c>
      <c r="CK102">
        <v>0.47724394406565551</v>
      </c>
      <c r="CL102">
        <v>358.72474524190233</v>
      </c>
      <c r="CM102">
        <v>41.792178546944619</v>
      </c>
      <c r="CN102">
        <v>42.641227645944568</v>
      </c>
      <c r="CO102">
        <v>4.7609162406766969E-3</v>
      </c>
      <c r="CP102">
        <v>62.728008603540609</v>
      </c>
      <c r="CQ102">
        <v>153742.80564211396</v>
      </c>
      <c r="CR102" s="353">
        <v>95.352716276404706</v>
      </c>
    </row>
    <row r="103" spans="2:96" x14ac:dyDescent="0.2">
      <c r="B103" s="352"/>
      <c r="C103" s="338"/>
      <c r="D103" t="s">
        <v>62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 s="353">
        <v>0</v>
      </c>
      <c r="Z103" s="352"/>
      <c r="AA103" s="338"/>
      <c r="AB103" t="s">
        <v>62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 s="353">
        <v>0</v>
      </c>
      <c r="AX103" s="352"/>
      <c r="AY103" s="338"/>
      <c r="AZ103" t="s">
        <v>62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 s="353">
        <v>0</v>
      </c>
      <c r="BV103" s="352"/>
      <c r="BW103" s="338"/>
      <c r="BX103" t="s">
        <v>62</v>
      </c>
      <c r="BY103">
        <v>9554.1092534451982</v>
      </c>
      <c r="BZ103">
        <v>137361.02639725074</v>
      </c>
      <c r="CA103">
        <v>30.278258245368288</v>
      </c>
      <c r="CB103">
        <v>2510.0773531430818</v>
      </c>
      <c r="CC103">
        <v>6019.8446994155875</v>
      </c>
      <c r="CD103">
        <v>9.1814107107107024</v>
      </c>
      <c r="CE103">
        <v>9725.7047948987547</v>
      </c>
      <c r="CF103">
        <v>1540.7714988059395</v>
      </c>
      <c r="CG103">
        <v>75120.2574066128</v>
      </c>
      <c r="CH103">
        <v>511.57868249819217</v>
      </c>
      <c r="CI103">
        <v>19.888739548226908</v>
      </c>
      <c r="CJ103">
        <v>7601.1590958484749</v>
      </c>
      <c r="CK103">
        <v>0.53789684727397724</v>
      </c>
      <c r="CL103">
        <v>495.44699397052835</v>
      </c>
      <c r="CM103">
        <v>48.60400792859604</v>
      </c>
      <c r="CN103">
        <v>49.156668064107315</v>
      </c>
      <c r="CO103">
        <v>4.2476596932030566E-3</v>
      </c>
      <c r="CP103">
        <v>68.508982813738129</v>
      </c>
      <c r="CQ103">
        <v>156592.88367001963</v>
      </c>
      <c r="CR103" s="353">
        <v>87.061412354222966</v>
      </c>
    </row>
    <row r="104" spans="2:96" x14ac:dyDescent="0.2">
      <c r="B104" s="352"/>
      <c r="C104" s="338" t="s">
        <v>63</v>
      </c>
      <c r="D104" t="s">
        <v>55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 s="353">
        <v>0</v>
      </c>
      <c r="Z104" s="352"/>
      <c r="AA104" s="338" t="s">
        <v>63</v>
      </c>
      <c r="AB104" t="s">
        <v>55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 s="353">
        <v>0</v>
      </c>
      <c r="AX104" s="352"/>
      <c r="AY104" s="338" t="s">
        <v>63</v>
      </c>
      <c r="AZ104" t="s">
        <v>55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 s="353">
        <v>0</v>
      </c>
      <c r="BV104" s="352"/>
      <c r="BW104" s="338" t="s">
        <v>63</v>
      </c>
      <c r="BX104" t="s">
        <v>55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 s="353">
        <v>0</v>
      </c>
    </row>
    <row r="105" spans="2:96" x14ac:dyDescent="0.2">
      <c r="B105" s="352"/>
      <c r="C105" s="338"/>
      <c r="D105" t="s">
        <v>56</v>
      </c>
      <c r="E105">
        <v>746.10479581827224</v>
      </c>
      <c r="F105">
        <v>11149.571232805249</v>
      </c>
      <c r="G105">
        <v>4.504012421128472</v>
      </c>
      <c r="H105">
        <v>206.52963080961936</v>
      </c>
      <c r="I105">
        <v>424.07135563383576</v>
      </c>
      <c r="J105">
        <v>0.68307084635953796</v>
      </c>
      <c r="K105">
        <v>758.99317910803734</v>
      </c>
      <c r="L105">
        <v>104.82016913954598</v>
      </c>
      <c r="M105">
        <v>5419.2776186253113</v>
      </c>
      <c r="N105">
        <v>44.025117637001735</v>
      </c>
      <c r="O105">
        <v>6.2939102758196359</v>
      </c>
      <c r="P105">
        <v>557.53604316699375</v>
      </c>
      <c r="Q105">
        <v>4.9468211227464913E-2</v>
      </c>
      <c r="R105">
        <v>47.426199189542068</v>
      </c>
      <c r="S105">
        <v>4.3633987645949581</v>
      </c>
      <c r="T105">
        <v>4.4169577675001443</v>
      </c>
      <c r="U105">
        <v>3.3192029116376235E-4</v>
      </c>
      <c r="V105">
        <v>13.783892303841094</v>
      </c>
      <c r="W105">
        <v>54536.669988054506</v>
      </c>
      <c r="X105" s="353">
        <v>5.922399847037477</v>
      </c>
      <c r="Z105" s="352"/>
      <c r="AA105" s="338"/>
      <c r="AB105" t="s">
        <v>56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 s="353">
        <v>0</v>
      </c>
      <c r="AX105" s="352"/>
      <c r="AY105" s="338"/>
      <c r="AZ105" t="s">
        <v>56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 s="353">
        <v>0</v>
      </c>
      <c r="BV105" s="352"/>
      <c r="BW105" s="338"/>
      <c r="BX105" t="s">
        <v>56</v>
      </c>
      <c r="BY105">
        <v>76.223211698945533</v>
      </c>
      <c r="BZ105">
        <v>1139.0573190171342</v>
      </c>
      <c r="CA105">
        <v>0.46013682554317126</v>
      </c>
      <c r="CB105">
        <v>21.099384241380783</v>
      </c>
      <c r="CC105">
        <v>43.323780918049231</v>
      </c>
      <c r="CD105">
        <v>6.9783566623960652E-2</v>
      </c>
      <c r="CE105">
        <v>77.539908727913826</v>
      </c>
      <c r="CF105">
        <v>10.708589446714853</v>
      </c>
      <c r="CG105">
        <v>553.6417236492963</v>
      </c>
      <c r="CH105">
        <v>4.4976736251049596</v>
      </c>
      <c r="CI105">
        <v>0.64299553904062945</v>
      </c>
      <c r="CJ105">
        <v>56.958738351899264</v>
      </c>
      <c r="CK105">
        <v>5.0537484250102833E-3</v>
      </c>
      <c r="CL105">
        <v>4.8451333393939464</v>
      </c>
      <c r="CM105">
        <v>0.44577151845790836</v>
      </c>
      <c r="CN105">
        <v>0.45124318844275157</v>
      </c>
      <c r="CO105">
        <v>3.3909486659717696E-5</v>
      </c>
      <c r="CP105">
        <v>1.4081836050375043</v>
      </c>
      <c r="CQ105">
        <v>5571.5499553865793</v>
      </c>
      <c r="CR105" s="353">
        <v>0.60504146312509832</v>
      </c>
    </row>
    <row r="106" spans="2:96" x14ac:dyDescent="0.2">
      <c r="B106" s="352"/>
      <c r="C106" s="338"/>
      <c r="D106" t="s">
        <v>57</v>
      </c>
      <c r="E106">
        <v>6721.2592833302633</v>
      </c>
      <c r="F106">
        <v>100288.18388749308</v>
      </c>
      <c r="G106">
        <v>41.253854373544684</v>
      </c>
      <c r="H106">
        <v>1865.3977301378629</v>
      </c>
      <c r="I106">
        <v>3711.5123722800031</v>
      </c>
      <c r="J106">
        <v>6.0187785764310719</v>
      </c>
      <c r="K106">
        <v>6833.4105455762892</v>
      </c>
      <c r="L106">
        <v>935.2241574526405</v>
      </c>
      <c r="M106">
        <v>47403.733833265571</v>
      </c>
      <c r="N106">
        <v>387.32294136406404</v>
      </c>
      <c r="O106">
        <v>59.656923210047374</v>
      </c>
      <c r="P106">
        <v>4894.8997923928946</v>
      </c>
      <c r="Q106">
        <v>0.45220072658860055</v>
      </c>
      <c r="R106">
        <v>457.02527683476535</v>
      </c>
      <c r="S106">
        <v>39.315388039359881</v>
      </c>
      <c r="T106">
        <v>39.797619049963586</v>
      </c>
      <c r="U106">
        <v>2.9655792628714684E-3</v>
      </c>
      <c r="V106">
        <v>126.94709398181386</v>
      </c>
      <c r="W106">
        <v>508380.29370009922</v>
      </c>
      <c r="X106" s="353">
        <v>54.77217745011221</v>
      </c>
      <c r="Z106" s="352"/>
      <c r="AA106" s="338"/>
      <c r="AB106" t="s">
        <v>57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 s="353">
        <v>0</v>
      </c>
      <c r="AX106" s="352"/>
      <c r="AY106" s="338"/>
      <c r="AZ106" t="s">
        <v>57</v>
      </c>
      <c r="BA106">
        <v>92.764934987523134</v>
      </c>
      <c r="BB106">
        <v>1384.1493782888967</v>
      </c>
      <c r="BC106">
        <v>0.56937412434570644</v>
      </c>
      <c r="BD106">
        <v>25.745696136330587</v>
      </c>
      <c r="BE106">
        <v>51.225252501990759</v>
      </c>
      <c r="BF106">
        <v>8.3069493350996282E-2</v>
      </c>
      <c r="BG106">
        <v>94.312815245144492</v>
      </c>
      <c r="BH106">
        <v>12.907701445177583</v>
      </c>
      <c r="BI106">
        <v>654.25303530767758</v>
      </c>
      <c r="BJ106">
        <v>5.3457225737333802</v>
      </c>
      <c r="BK106">
        <v>0.82336811746885485</v>
      </c>
      <c r="BL106">
        <v>67.558033676507904</v>
      </c>
      <c r="BM106">
        <v>6.2411475640198168E-3</v>
      </c>
      <c r="BN106">
        <v>6.3077346529957623</v>
      </c>
      <c r="BO106">
        <v>0.54261995583562672</v>
      </c>
      <c r="BP106">
        <v>0.54927557295466389</v>
      </c>
      <c r="BQ106">
        <v>4.0930092996547891E-5</v>
      </c>
      <c r="BR106">
        <v>1.7520881762863694</v>
      </c>
      <c r="BS106">
        <v>7016.5221881844664</v>
      </c>
      <c r="BT106" s="353">
        <v>0.75595022689962732</v>
      </c>
      <c r="BV106" s="352"/>
      <c r="BW106" s="338"/>
      <c r="BX106" t="s">
        <v>57</v>
      </c>
      <c r="BY106">
        <v>778.6931960714968</v>
      </c>
      <c r="BZ106">
        <v>11618.912936931654</v>
      </c>
      <c r="CA106">
        <v>4.779475743790484</v>
      </c>
      <c r="CB106">
        <v>216.11612633783773</v>
      </c>
      <c r="CC106">
        <v>429.998205633515</v>
      </c>
      <c r="CD106">
        <v>0.69730711590783157</v>
      </c>
      <c r="CE106">
        <v>791.68650895534961</v>
      </c>
      <c r="CF106">
        <v>108.3506315574294</v>
      </c>
      <c r="CG106">
        <v>5491.971585726179</v>
      </c>
      <c r="CH106">
        <v>44.873397440658728</v>
      </c>
      <c r="CI106">
        <v>6.9115679434414412</v>
      </c>
      <c r="CJ106">
        <v>567.09985482058903</v>
      </c>
      <c r="CK106">
        <v>5.2389829674694313E-2</v>
      </c>
      <c r="CL106">
        <v>52.948779165024362</v>
      </c>
      <c r="CM106">
        <v>4.5548942358300515</v>
      </c>
      <c r="CN106">
        <v>4.6107632316628875</v>
      </c>
      <c r="CO106">
        <v>3.4357793637512107E-4</v>
      </c>
      <c r="CP106">
        <v>14.707487715859624</v>
      </c>
      <c r="CQ106">
        <v>58898.527646882991</v>
      </c>
      <c r="CR106" s="353">
        <v>6.345644486622211</v>
      </c>
    </row>
    <row r="107" spans="2:96" x14ac:dyDescent="0.2">
      <c r="B107" s="352"/>
      <c r="C107" s="338"/>
      <c r="D107" t="s">
        <v>58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 s="353">
        <v>0</v>
      </c>
      <c r="Z107" s="352"/>
      <c r="AA107" s="338"/>
      <c r="AB107" t="s">
        <v>58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 s="353">
        <v>0</v>
      </c>
      <c r="AX107" s="352"/>
      <c r="AY107" s="338"/>
      <c r="AZ107" t="s">
        <v>58</v>
      </c>
      <c r="BA107">
        <v>4192.6286008223688</v>
      </c>
      <c r="BB107">
        <v>62709.580854383152</v>
      </c>
      <c r="BC107">
        <v>14.964229496978211</v>
      </c>
      <c r="BD107">
        <v>1177.5013997330248</v>
      </c>
      <c r="BE107">
        <v>1499.0479684765689</v>
      </c>
      <c r="BF107">
        <v>3.0002641764071374</v>
      </c>
      <c r="BG107">
        <v>4253.7079441710748</v>
      </c>
      <c r="BH107">
        <v>561.38021354513376</v>
      </c>
      <c r="BI107">
        <v>21682.843413860974</v>
      </c>
      <c r="BJ107">
        <v>224.89463066071039</v>
      </c>
      <c r="BK107">
        <v>91.683895068335772</v>
      </c>
      <c r="BL107">
        <v>1932.3115666062849</v>
      </c>
      <c r="BM107">
        <v>0.38363598157498824</v>
      </c>
      <c r="BN107">
        <v>291.51681442999762</v>
      </c>
      <c r="BO107">
        <v>30.071915396154015</v>
      </c>
      <c r="BP107">
        <v>30.392355261906182</v>
      </c>
      <c r="BQ107">
        <v>1.9826876278935196E-3</v>
      </c>
      <c r="BR107">
        <v>39.59793247840615</v>
      </c>
      <c r="BS107">
        <v>52463.877743837482</v>
      </c>
      <c r="BT107" s="353">
        <v>54.931526169514868</v>
      </c>
      <c r="BV107" s="352"/>
      <c r="BW107" s="338"/>
      <c r="BX107" t="s">
        <v>58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 s="353">
        <v>0</v>
      </c>
    </row>
    <row r="108" spans="2:96" x14ac:dyDescent="0.2">
      <c r="B108" s="352"/>
      <c r="C108" s="338"/>
      <c r="D108" t="s">
        <v>59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 s="353">
        <v>0</v>
      </c>
      <c r="Z108" s="352"/>
      <c r="AA108" s="338"/>
      <c r="AB108" t="s">
        <v>59</v>
      </c>
      <c r="AC108">
        <v>3594.8019748939214</v>
      </c>
      <c r="AD108">
        <v>53477.347212630004</v>
      </c>
      <c r="AE108">
        <v>22.533483412560898</v>
      </c>
      <c r="AF108">
        <v>993.15545874084842</v>
      </c>
      <c r="AG108">
        <v>2068.8447874600815</v>
      </c>
      <c r="AH108">
        <v>3.3324585376423315</v>
      </c>
      <c r="AI108">
        <v>3656.7341499840186</v>
      </c>
      <c r="AJ108">
        <v>511.91991595567606</v>
      </c>
      <c r="AK108">
        <v>26354.706349998607</v>
      </c>
      <c r="AL108">
        <v>208.1498912576497</v>
      </c>
      <c r="AM108">
        <v>31.530575001320472</v>
      </c>
      <c r="AN108">
        <v>2726.5328444360189</v>
      </c>
      <c r="AO108">
        <v>0.24319265577030427</v>
      </c>
      <c r="AP108">
        <v>222.68662902576833</v>
      </c>
      <c r="AQ108">
        <v>21.136056367200755</v>
      </c>
      <c r="AR108">
        <v>21.395646925866675</v>
      </c>
      <c r="AS108">
        <v>1.586329279640562E-3</v>
      </c>
      <c r="AT108">
        <v>69.45579928335367</v>
      </c>
      <c r="AU108">
        <v>279995.6869698487</v>
      </c>
      <c r="AV108" s="353">
        <v>27.845024428763345</v>
      </c>
      <c r="AX108" s="352"/>
      <c r="AY108" s="338"/>
      <c r="AZ108" t="s">
        <v>59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 s="353">
        <v>0</v>
      </c>
      <c r="BV108" s="352"/>
      <c r="BW108" s="338"/>
      <c r="BX108" t="s">
        <v>59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 s="353">
        <v>0</v>
      </c>
    </row>
    <row r="109" spans="2:96" x14ac:dyDescent="0.2">
      <c r="B109" s="352"/>
      <c r="C109" s="338"/>
      <c r="D109" t="s">
        <v>60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 s="353">
        <v>0</v>
      </c>
      <c r="Z109" s="352"/>
      <c r="AA109" s="338"/>
      <c r="AB109" t="s">
        <v>60</v>
      </c>
      <c r="AC109">
        <v>3773.4001025210723</v>
      </c>
      <c r="AD109">
        <v>55946.601032655904</v>
      </c>
      <c r="AE109">
        <v>24.151937843841488</v>
      </c>
      <c r="AF109">
        <v>1043.735080026619</v>
      </c>
      <c r="AG109">
        <v>2134.4037359751792</v>
      </c>
      <c r="AH109">
        <v>3.4500434429133655</v>
      </c>
      <c r="AI109">
        <v>3836.2776028004591</v>
      </c>
      <c r="AJ109">
        <v>536.08609560307764</v>
      </c>
      <c r="AK109">
        <v>27119.710938470947</v>
      </c>
      <c r="AL109">
        <v>212.33485826770377</v>
      </c>
      <c r="AM109">
        <v>34.440246750486651</v>
      </c>
      <c r="AN109">
        <v>2820.7907125903375</v>
      </c>
      <c r="AO109">
        <v>0.26007871270283822</v>
      </c>
      <c r="AP109">
        <v>238.91016560025454</v>
      </c>
      <c r="AQ109">
        <v>22.192144825362291</v>
      </c>
      <c r="AR109">
        <v>22.46446296600066</v>
      </c>
      <c r="AS109">
        <v>1.6439934469906616E-3</v>
      </c>
      <c r="AT109">
        <v>74.917575354050584</v>
      </c>
      <c r="AU109">
        <v>305913.09526121861</v>
      </c>
      <c r="AV109" s="353">
        <v>29.468516146215638</v>
      </c>
      <c r="AX109" s="352"/>
      <c r="AY109" s="338"/>
      <c r="AZ109" t="s">
        <v>60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 s="353">
        <v>0</v>
      </c>
      <c r="BV109" s="352"/>
      <c r="BW109" s="338"/>
      <c r="BX109" t="s">
        <v>60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 s="353">
        <v>0</v>
      </c>
    </row>
    <row r="110" spans="2:96" x14ac:dyDescent="0.2">
      <c r="B110" s="352"/>
      <c r="C110" s="338"/>
      <c r="D110" t="s">
        <v>61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 s="353">
        <v>0</v>
      </c>
      <c r="Z110" s="352"/>
      <c r="AA110" s="338"/>
      <c r="AB110" t="s">
        <v>61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 s="353">
        <v>0</v>
      </c>
      <c r="AX110" s="352"/>
      <c r="AY110" s="338"/>
      <c r="AZ110" t="s">
        <v>61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 s="353">
        <v>0</v>
      </c>
      <c r="BV110" s="352"/>
      <c r="BW110" s="338"/>
      <c r="BX110" t="s">
        <v>61</v>
      </c>
      <c r="BY110">
        <v>4886.8164109002091</v>
      </c>
      <c r="BZ110">
        <v>89081.114975919802</v>
      </c>
      <c r="CA110">
        <v>12.140944830661402</v>
      </c>
      <c r="CB110">
        <v>1680.8048443933885</v>
      </c>
      <c r="CC110">
        <v>2079.7939341893957</v>
      </c>
      <c r="CD110">
        <v>3.821266854696638</v>
      </c>
      <c r="CE110">
        <v>4984.7632261473564</v>
      </c>
      <c r="CF110">
        <v>505.71108521434667</v>
      </c>
      <c r="CG110">
        <v>27959.846809922299</v>
      </c>
      <c r="CH110">
        <v>289.11220338979706</v>
      </c>
      <c r="CI110">
        <v>20.631743127042732</v>
      </c>
      <c r="CJ110">
        <v>2630.9668703949392</v>
      </c>
      <c r="CK110">
        <v>0.23526164913490705</v>
      </c>
      <c r="CL110">
        <v>173.75544155178449</v>
      </c>
      <c r="CM110">
        <v>20.492784014414369</v>
      </c>
      <c r="CN110">
        <v>20.933014399483085</v>
      </c>
      <c r="CO110">
        <v>2.291048100485605E-3</v>
      </c>
      <c r="CP110">
        <v>29.755232689931614</v>
      </c>
      <c r="CQ110">
        <v>64133.608534400577</v>
      </c>
      <c r="CR110" s="353">
        <v>46.770376040215595</v>
      </c>
    </row>
    <row r="111" spans="2:96" x14ac:dyDescent="0.2">
      <c r="B111" s="354"/>
      <c r="C111" s="355"/>
      <c r="D111" s="356" t="s">
        <v>62</v>
      </c>
      <c r="E111" s="356">
        <v>0</v>
      </c>
      <c r="F111" s="356">
        <v>0</v>
      </c>
      <c r="G111" s="356">
        <v>0</v>
      </c>
      <c r="H111" s="356">
        <v>0</v>
      </c>
      <c r="I111" s="356">
        <v>0</v>
      </c>
      <c r="J111" s="356">
        <v>0</v>
      </c>
      <c r="K111" s="356">
        <v>0</v>
      </c>
      <c r="L111" s="356">
        <v>0</v>
      </c>
      <c r="M111" s="356">
        <v>0</v>
      </c>
      <c r="N111" s="356">
        <v>0</v>
      </c>
      <c r="O111" s="356">
        <v>0</v>
      </c>
      <c r="P111" s="356">
        <v>0</v>
      </c>
      <c r="Q111" s="356">
        <v>0</v>
      </c>
      <c r="R111" s="356">
        <v>0</v>
      </c>
      <c r="S111" s="356">
        <v>0</v>
      </c>
      <c r="T111" s="356">
        <v>0</v>
      </c>
      <c r="U111" s="356">
        <v>0</v>
      </c>
      <c r="V111" s="356">
        <v>0</v>
      </c>
      <c r="W111" s="356">
        <v>0</v>
      </c>
      <c r="X111" s="357">
        <v>0</v>
      </c>
      <c r="Z111" s="354"/>
      <c r="AA111" s="355"/>
      <c r="AB111" s="356" t="s">
        <v>62</v>
      </c>
      <c r="AC111" s="356">
        <v>0</v>
      </c>
      <c r="AD111" s="356">
        <v>0</v>
      </c>
      <c r="AE111" s="356">
        <v>0</v>
      </c>
      <c r="AF111" s="356">
        <v>0</v>
      </c>
      <c r="AG111" s="356">
        <v>0</v>
      </c>
      <c r="AH111" s="356">
        <v>0</v>
      </c>
      <c r="AI111" s="356">
        <v>0</v>
      </c>
      <c r="AJ111" s="356">
        <v>0</v>
      </c>
      <c r="AK111" s="356">
        <v>0</v>
      </c>
      <c r="AL111" s="356">
        <v>0</v>
      </c>
      <c r="AM111" s="356">
        <v>0</v>
      </c>
      <c r="AN111" s="356">
        <v>0</v>
      </c>
      <c r="AO111" s="356">
        <v>0</v>
      </c>
      <c r="AP111" s="356">
        <v>0</v>
      </c>
      <c r="AQ111" s="356">
        <v>0</v>
      </c>
      <c r="AR111" s="356">
        <v>0</v>
      </c>
      <c r="AS111" s="356">
        <v>0</v>
      </c>
      <c r="AT111" s="356">
        <v>0</v>
      </c>
      <c r="AU111" s="356">
        <v>0</v>
      </c>
      <c r="AV111" s="357">
        <v>0</v>
      </c>
      <c r="AX111" s="354"/>
      <c r="AY111" s="355"/>
      <c r="AZ111" s="356" t="s">
        <v>62</v>
      </c>
      <c r="BA111" s="356">
        <v>0</v>
      </c>
      <c r="BB111" s="356">
        <v>0</v>
      </c>
      <c r="BC111" s="356">
        <v>0</v>
      </c>
      <c r="BD111" s="356">
        <v>0</v>
      </c>
      <c r="BE111" s="356">
        <v>0</v>
      </c>
      <c r="BF111" s="356">
        <v>0</v>
      </c>
      <c r="BG111" s="356">
        <v>0</v>
      </c>
      <c r="BH111" s="356">
        <v>0</v>
      </c>
      <c r="BI111" s="356">
        <v>0</v>
      </c>
      <c r="BJ111" s="356">
        <v>0</v>
      </c>
      <c r="BK111" s="356">
        <v>0</v>
      </c>
      <c r="BL111" s="356">
        <v>0</v>
      </c>
      <c r="BM111" s="356">
        <v>0</v>
      </c>
      <c r="BN111" s="356">
        <v>0</v>
      </c>
      <c r="BO111" s="356">
        <v>0</v>
      </c>
      <c r="BP111" s="356">
        <v>0</v>
      </c>
      <c r="BQ111" s="356">
        <v>0</v>
      </c>
      <c r="BR111" s="356">
        <v>0</v>
      </c>
      <c r="BS111" s="356">
        <v>0</v>
      </c>
      <c r="BT111" s="357">
        <v>0</v>
      </c>
      <c r="BV111" s="354"/>
      <c r="BW111" s="355"/>
      <c r="BX111" s="356" t="s">
        <v>62</v>
      </c>
      <c r="BY111" s="356">
        <v>3592.9694012221162</v>
      </c>
      <c r="BZ111" s="356">
        <v>52367.963612256775</v>
      </c>
      <c r="CA111" s="356">
        <v>11.697168606540275</v>
      </c>
      <c r="CB111" s="356">
        <v>957.16333956699009</v>
      </c>
      <c r="CC111" s="356">
        <v>2143.8997081375746</v>
      </c>
      <c r="CD111" s="356">
        <v>3.2942940230485709</v>
      </c>
      <c r="CE111" s="356">
        <v>3656.0205680677373</v>
      </c>
      <c r="CF111" s="356">
        <v>542.612260417725</v>
      </c>
      <c r="CG111" s="356">
        <v>26891.257291815826</v>
      </c>
      <c r="CH111" s="356">
        <v>197.19077841991799</v>
      </c>
      <c r="CI111" s="356">
        <v>8.6711539565431917</v>
      </c>
      <c r="CJ111" s="356">
        <v>2702.2860555602442</v>
      </c>
      <c r="CK111" s="356">
        <v>0.2384914946772253</v>
      </c>
      <c r="CL111" s="356">
        <v>219.07387925649704</v>
      </c>
      <c r="CM111" s="356">
        <v>19.558896885208867</v>
      </c>
      <c r="CN111" s="356">
        <v>19.776273752943506</v>
      </c>
      <c r="CO111" s="356">
        <v>1.625278382350585E-3</v>
      </c>
      <c r="CP111" s="356">
        <v>26.445316918941444</v>
      </c>
      <c r="CQ111" s="356">
        <v>56143.370824961312</v>
      </c>
      <c r="CR111" s="357">
        <v>33.390943834677735</v>
      </c>
    </row>
    <row r="113" spans="1:96" x14ac:dyDescent="0.2">
      <c r="A113" s="345"/>
      <c r="B113" s="349">
        <v>2050</v>
      </c>
      <c r="C113" s="350" t="s">
        <v>85</v>
      </c>
      <c r="D113" s="350" t="s">
        <v>87</v>
      </c>
      <c r="E113" s="350" t="s">
        <v>91</v>
      </c>
      <c r="F113" s="350" t="s">
        <v>98</v>
      </c>
      <c r="G113" s="350" t="s">
        <v>99</v>
      </c>
      <c r="H113" s="350" t="s">
        <v>100</v>
      </c>
      <c r="I113" s="350" t="s">
        <v>101</v>
      </c>
      <c r="J113" s="350" t="s">
        <v>102</v>
      </c>
      <c r="K113" s="350" t="s">
        <v>103</v>
      </c>
      <c r="L113" s="350" t="s">
        <v>104</v>
      </c>
      <c r="M113" s="350" t="s">
        <v>105</v>
      </c>
      <c r="N113" s="350" t="s">
        <v>106</v>
      </c>
      <c r="O113" s="350" t="s">
        <v>107</v>
      </c>
      <c r="P113" s="350" t="s">
        <v>108</v>
      </c>
      <c r="Q113" s="350" t="s">
        <v>109</v>
      </c>
      <c r="R113" s="350" t="s">
        <v>110</v>
      </c>
      <c r="S113" s="350" t="s">
        <v>111</v>
      </c>
      <c r="T113" s="350" t="s">
        <v>112</v>
      </c>
      <c r="U113" s="350" t="s">
        <v>113</v>
      </c>
      <c r="V113" s="350" t="s">
        <v>114</v>
      </c>
      <c r="W113" s="350" t="s">
        <v>115</v>
      </c>
      <c r="X113" s="351" t="s">
        <v>116</v>
      </c>
      <c r="Z113" s="349">
        <v>2050</v>
      </c>
      <c r="AA113" s="350" t="s">
        <v>85</v>
      </c>
      <c r="AB113" s="350" t="s">
        <v>88</v>
      </c>
      <c r="AC113" s="350" t="s">
        <v>91</v>
      </c>
      <c r="AD113" s="350" t="s">
        <v>98</v>
      </c>
      <c r="AE113" s="350" t="s">
        <v>99</v>
      </c>
      <c r="AF113" s="350" t="s">
        <v>100</v>
      </c>
      <c r="AG113" s="350" t="s">
        <v>101</v>
      </c>
      <c r="AH113" s="350" t="s">
        <v>102</v>
      </c>
      <c r="AI113" s="350" t="s">
        <v>103</v>
      </c>
      <c r="AJ113" s="350" t="s">
        <v>104</v>
      </c>
      <c r="AK113" s="350" t="s">
        <v>105</v>
      </c>
      <c r="AL113" s="350" t="s">
        <v>106</v>
      </c>
      <c r="AM113" s="350" t="s">
        <v>107</v>
      </c>
      <c r="AN113" s="350" t="s">
        <v>108</v>
      </c>
      <c r="AO113" s="350" t="s">
        <v>109</v>
      </c>
      <c r="AP113" s="350" t="s">
        <v>110</v>
      </c>
      <c r="AQ113" s="350" t="s">
        <v>111</v>
      </c>
      <c r="AR113" s="350" t="s">
        <v>112</v>
      </c>
      <c r="AS113" s="350" t="s">
        <v>113</v>
      </c>
      <c r="AT113" s="350" t="s">
        <v>114</v>
      </c>
      <c r="AU113" s="350" t="s">
        <v>115</v>
      </c>
      <c r="AV113" s="351" t="s">
        <v>116</v>
      </c>
      <c r="AX113" s="349">
        <v>2050</v>
      </c>
      <c r="AY113" s="350" t="s">
        <v>85</v>
      </c>
      <c r="AZ113" s="350" t="s">
        <v>89</v>
      </c>
      <c r="BA113" s="350" t="s">
        <v>91</v>
      </c>
      <c r="BB113" s="350" t="s">
        <v>98</v>
      </c>
      <c r="BC113" s="350" t="s">
        <v>99</v>
      </c>
      <c r="BD113" s="350" t="s">
        <v>100</v>
      </c>
      <c r="BE113" s="350" t="s">
        <v>101</v>
      </c>
      <c r="BF113" s="350" t="s">
        <v>102</v>
      </c>
      <c r="BG113" s="350" t="s">
        <v>103</v>
      </c>
      <c r="BH113" s="350" t="s">
        <v>104</v>
      </c>
      <c r="BI113" s="350" t="s">
        <v>105</v>
      </c>
      <c r="BJ113" s="350" t="s">
        <v>106</v>
      </c>
      <c r="BK113" s="350" t="s">
        <v>107</v>
      </c>
      <c r="BL113" s="350" t="s">
        <v>108</v>
      </c>
      <c r="BM113" s="350" t="s">
        <v>109</v>
      </c>
      <c r="BN113" s="350" t="s">
        <v>110</v>
      </c>
      <c r="BO113" s="350" t="s">
        <v>111</v>
      </c>
      <c r="BP113" s="350" t="s">
        <v>112</v>
      </c>
      <c r="BQ113" s="350" t="s">
        <v>113</v>
      </c>
      <c r="BR113" s="350" t="s">
        <v>114</v>
      </c>
      <c r="BS113" s="350" t="s">
        <v>115</v>
      </c>
      <c r="BT113" s="351" t="s">
        <v>116</v>
      </c>
      <c r="BV113" s="349">
        <v>2050</v>
      </c>
      <c r="BW113" s="350" t="s">
        <v>85</v>
      </c>
      <c r="BX113" s="350" t="s">
        <v>90</v>
      </c>
      <c r="BY113" s="350" t="s">
        <v>91</v>
      </c>
      <c r="BZ113" s="350" t="s">
        <v>98</v>
      </c>
      <c r="CA113" s="350" t="s">
        <v>99</v>
      </c>
      <c r="CB113" s="350" t="s">
        <v>100</v>
      </c>
      <c r="CC113" s="350" t="s">
        <v>101</v>
      </c>
      <c r="CD113" s="350" t="s">
        <v>102</v>
      </c>
      <c r="CE113" s="350" t="s">
        <v>103</v>
      </c>
      <c r="CF113" s="350" t="s">
        <v>104</v>
      </c>
      <c r="CG113" s="350" t="s">
        <v>105</v>
      </c>
      <c r="CH113" s="350" t="s">
        <v>106</v>
      </c>
      <c r="CI113" s="350" t="s">
        <v>107</v>
      </c>
      <c r="CJ113" s="350" t="s">
        <v>108</v>
      </c>
      <c r="CK113" s="350" t="s">
        <v>109</v>
      </c>
      <c r="CL113" s="350" t="s">
        <v>110</v>
      </c>
      <c r="CM113" s="350" t="s">
        <v>111</v>
      </c>
      <c r="CN113" s="350" t="s">
        <v>112</v>
      </c>
      <c r="CO113" s="350" t="s">
        <v>113</v>
      </c>
      <c r="CP113" s="350" t="s">
        <v>114</v>
      </c>
      <c r="CQ113" s="350" t="s">
        <v>115</v>
      </c>
      <c r="CR113" s="351" t="s">
        <v>116</v>
      </c>
    </row>
    <row r="114" spans="1:96" x14ac:dyDescent="0.2">
      <c r="B114" s="352"/>
      <c r="C114" s="338" t="s">
        <v>54</v>
      </c>
      <c r="D114" t="s">
        <v>55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 s="353">
        <v>0</v>
      </c>
      <c r="Z114" s="352"/>
      <c r="AA114" s="338" t="s">
        <v>54</v>
      </c>
      <c r="AB114" t="s">
        <v>55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 s="353">
        <v>0</v>
      </c>
      <c r="AX114" s="352"/>
      <c r="AY114" s="338" t="s">
        <v>54</v>
      </c>
      <c r="AZ114" t="s">
        <v>55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 s="353">
        <v>0</v>
      </c>
      <c r="BV114" s="352"/>
      <c r="BW114" s="338" t="s">
        <v>54</v>
      </c>
      <c r="BX114" t="s">
        <v>55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 s="353">
        <v>0</v>
      </c>
    </row>
    <row r="115" spans="1:96" x14ac:dyDescent="0.2">
      <c r="B115" s="352"/>
      <c r="C115" s="338"/>
      <c r="D115" t="s">
        <v>56</v>
      </c>
      <c r="E115">
        <v>1627.3444626598614</v>
      </c>
      <c r="F115">
        <v>24367.139532112382</v>
      </c>
      <c r="G115">
        <v>8.9697854589688628</v>
      </c>
      <c r="H115">
        <v>445.33240263569979</v>
      </c>
      <c r="I115">
        <v>988.43213747020889</v>
      </c>
      <c r="J115">
        <v>1.6160115762974296</v>
      </c>
      <c r="K115">
        <v>1655.8721031850062</v>
      </c>
      <c r="L115">
        <v>233.14686389984729</v>
      </c>
      <c r="M115">
        <v>12938.523837263012</v>
      </c>
      <c r="N115">
        <v>103.68187374342097</v>
      </c>
      <c r="O115">
        <v>13.848056433614245</v>
      </c>
      <c r="P115">
        <v>1295.4156013643274</v>
      </c>
      <c r="Q115">
        <v>0.10306580716962777</v>
      </c>
      <c r="R115">
        <v>97.376566896535763</v>
      </c>
      <c r="S115">
        <v>8.8949815940569845</v>
      </c>
      <c r="T115">
        <v>9.0057342469185411</v>
      </c>
      <c r="U115">
        <v>7.4040768975215882E-4</v>
      </c>
      <c r="V115">
        <v>26.836253363041795</v>
      </c>
      <c r="W115">
        <v>105617.82998934713</v>
      </c>
      <c r="X115" s="353">
        <v>13.454386447355821</v>
      </c>
      <c r="Z115" s="352"/>
      <c r="AA115" s="338"/>
      <c r="AB115" t="s">
        <v>56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 s="353">
        <v>0</v>
      </c>
      <c r="AX115" s="352"/>
      <c r="AY115" s="338"/>
      <c r="AZ115" t="s">
        <v>56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 s="353">
        <v>0</v>
      </c>
      <c r="BV115" s="352"/>
      <c r="BW115" s="338"/>
      <c r="BX115" t="s">
        <v>56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 s="353">
        <v>0</v>
      </c>
    </row>
    <row r="116" spans="1:96" x14ac:dyDescent="0.2">
      <c r="B116" s="352"/>
      <c r="C116" s="338"/>
      <c r="D116" t="s">
        <v>57</v>
      </c>
      <c r="E116">
        <v>15160.469754279786</v>
      </c>
      <c r="F116">
        <v>226766.98770431051</v>
      </c>
      <c r="G116">
        <v>85.132530896147216</v>
      </c>
      <c r="H116">
        <v>4161.1928316338472</v>
      </c>
      <c r="I116">
        <v>8967.3691968911553</v>
      </c>
      <c r="J116">
        <v>14.743620417854546</v>
      </c>
      <c r="K116">
        <v>15418.558801648442</v>
      </c>
      <c r="L116">
        <v>2150.9725371658778</v>
      </c>
      <c r="M116">
        <v>117313.26381307795</v>
      </c>
      <c r="N116">
        <v>946.01035016026231</v>
      </c>
      <c r="O116">
        <v>134.95542064008626</v>
      </c>
      <c r="P116">
        <v>11782.924318292558</v>
      </c>
      <c r="Q116">
        <v>0.97426569066898139</v>
      </c>
      <c r="R116">
        <v>965.49904003754284</v>
      </c>
      <c r="S116">
        <v>83.076333771720485</v>
      </c>
      <c r="T116">
        <v>84.109792029817996</v>
      </c>
      <c r="U116">
        <v>6.843941134397671E-3</v>
      </c>
      <c r="V116">
        <v>256.35867142274685</v>
      </c>
      <c r="W116">
        <v>1020548.1329416475</v>
      </c>
      <c r="X116" s="353">
        <v>127.81534668753096</v>
      </c>
      <c r="Z116" s="352"/>
      <c r="AA116" s="338"/>
      <c r="AB116" t="s">
        <v>57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 s="353">
        <v>0</v>
      </c>
      <c r="AX116" s="352"/>
      <c r="AY116" s="338"/>
      <c r="AZ116" t="s">
        <v>57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 s="353">
        <v>0</v>
      </c>
      <c r="BV116" s="352"/>
      <c r="BW116" s="338"/>
      <c r="BX116" t="s">
        <v>57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 s="353">
        <v>0</v>
      </c>
    </row>
    <row r="117" spans="1:96" x14ac:dyDescent="0.2">
      <c r="B117" s="352"/>
      <c r="C117" s="338"/>
      <c r="D117" t="s">
        <v>58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 s="353">
        <v>0</v>
      </c>
      <c r="Z117" s="352"/>
      <c r="AA117" s="338"/>
      <c r="AB117" t="s">
        <v>58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 s="353">
        <v>0</v>
      </c>
      <c r="AX117" s="352"/>
      <c r="AY117" s="338"/>
      <c r="AZ117" t="s">
        <v>58</v>
      </c>
      <c r="BA117">
        <v>10849.833965385898</v>
      </c>
      <c r="BB117">
        <v>169713.81770400458</v>
      </c>
      <c r="BC117">
        <v>40.448260693669923</v>
      </c>
      <c r="BD117">
        <v>3115.2964286831248</v>
      </c>
      <c r="BE117">
        <v>6226.1102110877346</v>
      </c>
      <c r="BF117">
        <v>10.813351659410579</v>
      </c>
      <c r="BG117">
        <v>11018.522995320389</v>
      </c>
      <c r="BH117">
        <v>1485.2940886688611</v>
      </c>
      <c r="BI117">
        <v>87216.055801943337</v>
      </c>
      <c r="BJ117">
        <v>716.6755349149563</v>
      </c>
      <c r="BK117">
        <v>170.48304409531553</v>
      </c>
      <c r="BL117">
        <v>7971.3255837945171</v>
      </c>
      <c r="BM117">
        <v>0.87256723447254192</v>
      </c>
      <c r="BN117">
        <v>715.34124125738174</v>
      </c>
      <c r="BO117">
        <v>74.612995086570521</v>
      </c>
      <c r="BP117">
        <v>75.476202308156616</v>
      </c>
      <c r="BQ117">
        <v>5.5822122775826535E-3</v>
      </c>
      <c r="BR117">
        <v>105.56061835123755</v>
      </c>
      <c r="BS117">
        <v>156449.70173400411</v>
      </c>
      <c r="BT117" s="353">
        <v>134.8384108853167</v>
      </c>
      <c r="BV117" s="352"/>
      <c r="BW117" s="338"/>
      <c r="BX117" t="s">
        <v>58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 s="353">
        <v>0</v>
      </c>
    </row>
    <row r="118" spans="1:96" x14ac:dyDescent="0.2">
      <c r="B118" s="352"/>
      <c r="C118" s="338"/>
      <c r="D118" t="s">
        <v>59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 s="353">
        <v>0</v>
      </c>
      <c r="Z118" s="352"/>
      <c r="AA118" s="338"/>
      <c r="AB118" t="s">
        <v>59</v>
      </c>
      <c r="AC118">
        <v>8131.0245260375659</v>
      </c>
      <c r="AD118">
        <v>121309.65418474196</v>
      </c>
      <c r="AE118">
        <v>46.393113737882523</v>
      </c>
      <c r="AF118">
        <v>2221.8947404487562</v>
      </c>
      <c r="AG118">
        <v>4981.4803944103705</v>
      </c>
      <c r="AH118">
        <v>8.1464967401217567</v>
      </c>
      <c r="AI118">
        <v>8273.2442994270186</v>
      </c>
      <c r="AJ118">
        <v>1177.0044813272964</v>
      </c>
      <c r="AK118">
        <v>65037.486632662316</v>
      </c>
      <c r="AL118">
        <v>510.59492768965714</v>
      </c>
      <c r="AM118">
        <v>71.612989257266349</v>
      </c>
      <c r="AN118">
        <v>6541.6815914116341</v>
      </c>
      <c r="AO118">
        <v>0.52414299587274049</v>
      </c>
      <c r="AP118">
        <v>475.3890088544095</v>
      </c>
      <c r="AQ118">
        <v>44.652174117205362</v>
      </c>
      <c r="AR118">
        <v>45.208460496137526</v>
      </c>
      <c r="AS118">
        <v>3.674326211765163E-3</v>
      </c>
      <c r="AT118">
        <v>139.8565760107993</v>
      </c>
      <c r="AU118">
        <v>560244.77254910383</v>
      </c>
      <c r="AV118" s="353">
        <v>65.88896418622997</v>
      </c>
      <c r="AX118" s="352"/>
      <c r="AY118" s="338"/>
      <c r="AZ118" t="s">
        <v>59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 s="353">
        <v>0</v>
      </c>
      <c r="BV118" s="352"/>
      <c r="BW118" s="338"/>
      <c r="BX118" t="s">
        <v>59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 s="353">
        <v>0</v>
      </c>
    </row>
    <row r="119" spans="1:96" x14ac:dyDescent="0.2">
      <c r="B119" s="352"/>
      <c r="C119" s="338"/>
      <c r="D119" t="s">
        <v>60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 s="353">
        <v>0</v>
      </c>
      <c r="Z119" s="352"/>
      <c r="AA119" s="338"/>
      <c r="AB119" t="s">
        <v>60</v>
      </c>
      <c r="AC119">
        <v>8469.8194113802365</v>
      </c>
      <c r="AD119">
        <v>126013.42768483382</v>
      </c>
      <c r="AE119">
        <v>49.458792437082963</v>
      </c>
      <c r="AF119">
        <v>2318.2447869871421</v>
      </c>
      <c r="AG119">
        <v>5104.9036142263822</v>
      </c>
      <c r="AH119">
        <v>8.3684866437407113</v>
      </c>
      <c r="AI119">
        <v>8613.8405041391616</v>
      </c>
      <c r="AJ119">
        <v>1222.6276169975254</v>
      </c>
      <c r="AK119">
        <v>66479.984488838003</v>
      </c>
      <c r="AL119">
        <v>518.57701604550005</v>
      </c>
      <c r="AM119">
        <v>77.154446570364428</v>
      </c>
      <c r="AN119">
        <v>6719.2955820250136</v>
      </c>
      <c r="AO119">
        <v>0.55614921381823001</v>
      </c>
      <c r="AP119">
        <v>506.08324202216505</v>
      </c>
      <c r="AQ119">
        <v>46.654751228726738</v>
      </c>
      <c r="AR119">
        <v>47.235292205201361</v>
      </c>
      <c r="AS119">
        <v>3.7834551505803449E-3</v>
      </c>
      <c r="AT119">
        <v>150.20376196400008</v>
      </c>
      <c r="AU119">
        <v>609347.21676387463</v>
      </c>
      <c r="AV119" s="353">
        <v>68.975206481237606</v>
      </c>
      <c r="AX119" s="352"/>
      <c r="AY119" s="338"/>
      <c r="AZ119" t="s">
        <v>60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 s="353">
        <v>0</v>
      </c>
      <c r="BV119" s="352"/>
      <c r="BW119" s="338"/>
      <c r="BX119" t="s">
        <v>60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 s="353">
        <v>0</v>
      </c>
    </row>
    <row r="120" spans="1:96" x14ac:dyDescent="0.2">
      <c r="B120" s="352"/>
      <c r="C120" s="338"/>
      <c r="D120" t="s">
        <v>61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 s="353">
        <v>0</v>
      </c>
      <c r="Z120" s="352"/>
      <c r="AA120" s="338"/>
      <c r="AB120" t="s">
        <v>61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 s="353">
        <v>0</v>
      </c>
      <c r="AX120" s="352"/>
      <c r="AY120" s="338"/>
      <c r="AZ120" t="s">
        <v>61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 s="353">
        <v>0</v>
      </c>
      <c r="BV120" s="352"/>
      <c r="BW120" s="338"/>
      <c r="BX120" t="s">
        <v>61</v>
      </c>
      <c r="BY120">
        <v>12017.832586564604</v>
      </c>
      <c r="BZ120">
        <v>213271.90299745937</v>
      </c>
      <c r="CA120">
        <v>30.960882101552237</v>
      </c>
      <c r="CB120">
        <v>3990.6388162566655</v>
      </c>
      <c r="CC120">
        <v>5613.3826809148923</v>
      </c>
      <c r="CD120">
        <v>10.149285605220104</v>
      </c>
      <c r="CE120">
        <v>12255.741742317328</v>
      </c>
      <c r="CF120">
        <v>1329.878109892873</v>
      </c>
      <c r="CG120">
        <v>76438.56441385072</v>
      </c>
      <c r="CH120">
        <v>738.07346732856672</v>
      </c>
      <c r="CI120">
        <v>56.534836859335122</v>
      </c>
      <c r="CJ120">
        <v>7137.9675242460517</v>
      </c>
      <c r="CK120">
        <v>0.57191888734616325</v>
      </c>
      <c r="CL120">
        <v>429.88802626704501</v>
      </c>
      <c r="CM120">
        <v>50.082848722439827</v>
      </c>
      <c r="CN120">
        <v>51.100330917950963</v>
      </c>
      <c r="CO120">
        <v>5.7053797182212247E-3</v>
      </c>
      <c r="CP120">
        <v>75.171897584188216</v>
      </c>
      <c r="CQ120">
        <v>184242.07459030376</v>
      </c>
      <c r="CR120" s="353">
        <v>114.26864620566754</v>
      </c>
    </row>
    <row r="121" spans="1:96" x14ac:dyDescent="0.2">
      <c r="B121" s="352"/>
      <c r="C121" s="338"/>
      <c r="D121" t="s">
        <v>62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 s="353">
        <v>0</v>
      </c>
      <c r="Z121" s="352"/>
      <c r="AA121" s="338"/>
      <c r="AB121" t="s">
        <v>62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 s="353">
        <v>0</v>
      </c>
      <c r="AX121" s="352"/>
      <c r="AY121" s="338"/>
      <c r="AZ121" t="s">
        <v>62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 s="353">
        <v>0</v>
      </c>
      <c r="BV121" s="352"/>
      <c r="BW121" s="338"/>
      <c r="BX121" t="s">
        <v>62</v>
      </c>
      <c r="BY121">
        <v>11449.439226540175</v>
      </c>
      <c r="BZ121">
        <v>164610.50236194307</v>
      </c>
      <c r="CA121">
        <v>36.284814049077866</v>
      </c>
      <c r="CB121">
        <v>3008.0227623902565</v>
      </c>
      <c r="CC121">
        <v>7214.0525307804</v>
      </c>
      <c r="CD121">
        <v>11.002805301632945</v>
      </c>
      <c r="CE121">
        <v>11655.075636099682</v>
      </c>
      <c r="CF121">
        <v>1846.4274554116607</v>
      </c>
      <c r="CG121">
        <v>90022.502259844085</v>
      </c>
      <c r="CH121">
        <v>613.06490008416142</v>
      </c>
      <c r="CI121">
        <v>23.834238096847848</v>
      </c>
      <c r="CJ121">
        <v>9109.0657235050603</v>
      </c>
      <c r="CK121">
        <v>0.64460402321547394</v>
      </c>
      <c r="CL121">
        <v>593.73303119723607</v>
      </c>
      <c r="CM121">
        <v>58.245998677905853</v>
      </c>
      <c r="CN121">
        <v>58.908294708505053</v>
      </c>
      <c r="CO121">
        <v>5.0903041008051658E-3</v>
      </c>
      <c r="CP121">
        <v>82.099692853640988</v>
      </c>
      <c r="CQ121">
        <v>187657.54685524947</v>
      </c>
      <c r="CR121" s="353">
        <v>104.3325257524121</v>
      </c>
    </row>
    <row r="122" spans="1:96" x14ac:dyDescent="0.2">
      <c r="B122" s="352"/>
      <c r="C122" s="338" t="s">
        <v>63</v>
      </c>
      <c r="D122" t="s">
        <v>55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 s="353">
        <v>0</v>
      </c>
      <c r="Z122" s="352"/>
      <c r="AA122" s="338" t="s">
        <v>63</v>
      </c>
      <c r="AB122" t="s">
        <v>55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 s="353">
        <v>0</v>
      </c>
      <c r="AX122" s="352"/>
      <c r="AY122" s="338" t="s">
        <v>63</v>
      </c>
      <c r="AZ122" t="s">
        <v>55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 s="353">
        <v>0</v>
      </c>
      <c r="BV122" s="352"/>
      <c r="BW122" s="338" t="s">
        <v>63</v>
      </c>
      <c r="BX122" t="s">
        <v>55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 s="353">
        <v>0</v>
      </c>
    </row>
    <row r="123" spans="1:96" x14ac:dyDescent="0.2">
      <c r="B123" s="352"/>
      <c r="C123" s="338"/>
      <c r="D123" t="s">
        <v>56</v>
      </c>
      <c r="E123">
        <v>754.93772753144833</v>
      </c>
      <c r="F123">
        <v>11281.567973588224</v>
      </c>
      <c r="G123">
        <v>4.5573341989458802</v>
      </c>
      <c r="H123">
        <v>208.97467892606804</v>
      </c>
      <c r="I123">
        <v>429.09182105212807</v>
      </c>
      <c r="J123">
        <v>0.6911575362923349</v>
      </c>
      <c r="K123">
        <v>767.97869288492575</v>
      </c>
      <c r="L123">
        <v>106.06110660752961</v>
      </c>
      <c r="M123">
        <v>5483.4349721342951</v>
      </c>
      <c r="N123">
        <v>44.546319028457333</v>
      </c>
      <c r="O123">
        <v>6.3684221674289105</v>
      </c>
      <c r="P123">
        <v>564.13656071430069</v>
      </c>
      <c r="Q123">
        <v>5.0053851923241369E-2</v>
      </c>
      <c r="R123">
        <v>47.987665060294553</v>
      </c>
      <c r="S123">
        <v>4.4150558555841064</v>
      </c>
      <c r="T123">
        <v>4.4692489289549142</v>
      </c>
      <c r="U123">
        <v>3.3584980519784865E-4</v>
      </c>
      <c r="V123">
        <v>13.947076055163953</v>
      </c>
      <c r="W123">
        <v>55182.314788313677</v>
      </c>
      <c r="X123" s="353">
        <v>5.9925135277431938</v>
      </c>
      <c r="Z123" s="352"/>
      <c r="AA123" s="338"/>
      <c r="AB123" t="s">
        <v>56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 s="353">
        <v>0</v>
      </c>
      <c r="AX123" s="352"/>
      <c r="AY123" s="338"/>
      <c r="AZ123" t="s">
        <v>56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 s="353">
        <v>0</v>
      </c>
      <c r="BV123" s="352"/>
      <c r="BW123" s="338"/>
      <c r="BX123" t="s">
        <v>56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 s="353">
        <v>0</v>
      </c>
    </row>
    <row r="124" spans="1:96" x14ac:dyDescent="0.2">
      <c r="B124" s="352"/>
      <c r="C124" s="338"/>
      <c r="D124" t="s">
        <v>57</v>
      </c>
      <c r="E124">
        <v>7086.1250295329482</v>
      </c>
      <c r="F124">
        <v>105732.36056732676</v>
      </c>
      <c r="G124">
        <v>43.493333275522446</v>
      </c>
      <c r="H124">
        <v>1966.6614526161175</v>
      </c>
      <c r="I124">
        <v>3912.9930285330761</v>
      </c>
      <c r="J124">
        <v>6.3455099289865053</v>
      </c>
      <c r="K124">
        <v>7204.364459525822</v>
      </c>
      <c r="L124">
        <v>985.9931050101377</v>
      </c>
      <c r="M124">
        <v>49977.060941887103</v>
      </c>
      <c r="N124">
        <v>408.34889320804592</v>
      </c>
      <c r="O124">
        <v>62.89541868918699</v>
      </c>
      <c r="P124">
        <v>5160.6210196290322</v>
      </c>
      <c r="Q124">
        <v>0.47674859010419979</v>
      </c>
      <c r="R124">
        <v>481.83504262960344</v>
      </c>
      <c r="S124">
        <v>41.449636665924025</v>
      </c>
      <c r="T124">
        <v>41.958045743778079</v>
      </c>
      <c r="U124">
        <v>3.1265666976747091E-3</v>
      </c>
      <c r="V124">
        <v>133.83845826660112</v>
      </c>
      <c r="W124">
        <v>535977.88328806101</v>
      </c>
      <c r="X124" s="353">
        <v>57.745502916970132</v>
      </c>
      <c r="Z124" s="352"/>
      <c r="AA124" s="338"/>
      <c r="AB124" t="s">
        <v>57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 s="353">
        <v>0</v>
      </c>
      <c r="AX124" s="352"/>
      <c r="AY124" s="338"/>
      <c r="AZ124" t="s">
        <v>57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 s="353">
        <v>0</v>
      </c>
      <c r="BV124" s="352"/>
      <c r="BW124" s="338"/>
      <c r="BX124" t="s">
        <v>57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 s="353">
        <v>0</v>
      </c>
    </row>
    <row r="125" spans="1:96" x14ac:dyDescent="0.2">
      <c r="B125" s="352"/>
      <c r="C125" s="338"/>
      <c r="D125" t="s">
        <v>58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 s="353">
        <v>0</v>
      </c>
      <c r="Z125" s="352"/>
      <c r="AA125" s="338"/>
      <c r="AB125" t="s">
        <v>58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 s="353">
        <v>0</v>
      </c>
      <c r="AX125" s="352"/>
      <c r="AY125" s="338"/>
      <c r="AZ125" t="s">
        <v>58</v>
      </c>
      <c r="BA125">
        <v>4456.8728037012297</v>
      </c>
      <c r="BB125">
        <v>66661.908805035317</v>
      </c>
      <c r="BC125">
        <v>15.907363571470222</v>
      </c>
      <c r="BD125">
        <v>1251.7144885575785</v>
      </c>
      <c r="BE125">
        <v>1593.526820104297</v>
      </c>
      <c r="BF125">
        <v>3.1893585349117761</v>
      </c>
      <c r="BG125">
        <v>4521.8017278099333</v>
      </c>
      <c r="BH125">
        <v>596.76170834558002</v>
      </c>
      <c r="BI125">
        <v>23049.424196360771</v>
      </c>
      <c r="BJ125">
        <v>239.06881780407406</v>
      </c>
      <c r="BK125">
        <v>97.46235533176322</v>
      </c>
      <c r="BL125">
        <v>2054.0972476778988</v>
      </c>
      <c r="BM125">
        <v>0.40781498567925067</v>
      </c>
      <c r="BN125">
        <v>309.88992485521629</v>
      </c>
      <c r="BO125">
        <v>31.967225014406061</v>
      </c>
      <c r="BP125">
        <v>32.307860892006182</v>
      </c>
      <c r="BQ125">
        <v>2.1076483057097563E-3</v>
      </c>
      <c r="BR125">
        <v>42.09362792382553</v>
      </c>
      <c r="BS125">
        <v>55770.461005621059</v>
      </c>
      <c r="BT125" s="353">
        <v>58.393635201241551</v>
      </c>
      <c r="BV125" s="352"/>
      <c r="BW125" s="338"/>
      <c r="BX125" t="s">
        <v>58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 s="353">
        <v>0</v>
      </c>
    </row>
    <row r="126" spans="1:96" x14ac:dyDescent="0.2">
      <c r="B126" s="352"/>
      <c r="C126" s="338"/>
      <c r="D126" t="s">
        <v>59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 s="353">
        <v>0</v>
      </c>
      <c r="Z126" s="352"/>
      <c r="AA126" s="338"/>
      <c r="AB126" t="s">
        <v>59</v>
      </c>
      <c r="AC126">
        <v>3774.1027093613075</v>
      </c>
      <c r="AD126">
        <v>56144.678459123752</v>
      </c>
      <c r="AE126">
        <v>23.657403493332538</v>
      </c>
      <c r="AF126">
        <v>1042.6918461235728</v>
      </c>
      <c r="AG126">
        <v>2172.0341682608314</v>
      </c>
      <c r="AH126">
        <v>3.498674164415212</v>
      </c>
      <c r="AI126">
        <v>3839.1239237248806</v>
      </c>
      <c r="AJ126">
        <v>537.45334382190606</v>
      </c>
      <c r="AK126">
        <v>27669.220539717353</v>
      </c>
      <c r="AL126">
        <v>218.53194530192135</v>
      </c>
      <c r="AM126">
        <v>33.103250018025001</v>
      </c>
      <c r="AN126">
        <v>2862.5262440644519</v>
      </c>
      <c r="AO126">
        <v>0.25532256503963935</v>
      </c>
      <c r="AP126">
        <v>233.79374324770399</v>
      </c>
      <c r="AQ126">
        <v>22.190275892184463</v>
      </c>
      <c r="AR126">
        <v>22.462814251078228</v>
      </c>
      <c r="AS126">
        <v>1.6654518591131256E-3</v>
      </c>
      <c r="AT126">
        <v>72.920100213279625</v>
      </c>
      <c r="AU126">
        <v>293961.24965508556</v>
      </c>
      <c r="AV126" s="353">
        <v>29.233872372602285</v>
      </c>
      <c r="AX126" s="352"/>
      <c r="AY126" s="338"/>
      <c r="AZ126" t="s">
        <v>59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 s="353">
        <v>0</v>
      </c>
      <c r="BV126" s="352"/>
      <c r="BW126" s="338"/>
      <c r="BX126" t="s">
        <v>59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 s="353">
        <v>0</v>
      </c>
    </row>
    <row r="127" spans="1:96" x14ac:dyDescent="0.2">
      <c r="B127" s="352"/>
      <c r="C127" s="338"/>
      <c r="D127" t="s">
        <v>60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 s="353">
        <v>0</v>
      </c>
      <c r="Z127" s="352"/>
      <c r="AA127" s="338"/>
      <c r="AB127" t="s">
        <v>60</v>
      </c>
      <c r="AC127">
        <v>3961.6089147300681</v>
      </c>
      <c r="AD127">
        <v>58737.093172742432</v>
      </c>
      <c r="AE127">
        <v>25.356582835263922</v>
      </c>
      <c r="AF127">
        <v>1095.7942665256671</v>
      </c>
      <c r="AG127">
        <v>2240.8630514487595</v>
      </c>
      <c r="AH127">
        <v>3.6221239434747377</v>
      </c>
      <c r="AI127">
        <v>4027.6226050027581</v>
      </c>
      <c r="AJ127">
        <v>562.82487881024485</v>
      </c>
      <c r="AK127">
        <v>28472.381857139433</v>
      </c>
      <c r="AL127">
        <v>222.92564916698578</v>
      </c>
      <c r="AM127">
        <v>36.158049728433021</v>
      </c>
      <c r="AN127">
        <v>2961.48548523109</v>
      </c>
      <c r="AO127">
        <v>0.27305086096931602</v>
      </c>
      <c r="AP127">
        <v>250.82647377606568</v>
      </c>
      <c r="AQ127">
        <v>23.299039695895871</v>
      </c>
      <c r="AR127">
        <v>23.5849404602688</v>
      </c>
      <c r="AS127">
        <v>1.7259921869946068E-3</v>
      </c>
      <c r="AT127">
        <v>78.654297537723409</v>
      </c>
      <c r="AU127">
        <v>321171.36068073357</v>
      </c>
      <c r="AV127" s="353">
        <v>30.938340249346215</v>
      </c>
      <c r="AX127" s="352"/>
      <c r="AY127" s="338"/>
      <c r="AZ127" t="s">
        <v>60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 s="353">
        <v>0</v>
      </c>
      <c r="BV127" s="352"/>
      <c r="BW127" s="338"/>
      <c r="BX127" t="s">
        <v>60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 s="353">
        <v>0</v>
      </c>
    </row>
    <row r="128" spans="1:96" x14ac:dyDescent="0.2">
      <c r="B128" s="352"/>
      <c r="C128" s="338"/>
      <c r="D128" t="s">
        <v>61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 s="353">
        <v>0</v>
      </c>
      <c r="Z128" s="352"/>
      <c r="AA128" s="338"/>
      <c r="AB128" t="s">
        <v>61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 s="353">
        <v>0</v>
      </c>
      <c r="AX128" s="352"/>
      <c r="AY128" s="338"/>
      <c r="AZ128" t="s">
        <v>61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 s="353">
        <v>0</v>
      </c>
      <c r="BV128" s="352"/>
      <c r="BW128" s="338"/>
      <c r="BX128" t="s">
        <v>61</v>
      </c>
      <c r="BY128">
        <v>5793.5332718811105</v>
      </c>
      <c r="BZ128">
        <v>105609.5339203028</v>
      </c>
      <c r="CA128">
        <v>14.393617830949482</v>
      </c>
      <c r="CB128">
        <v>1992.6672030918864</v>
      </c>
      <c r="CC128">
        <v>2465.6861120271028</v>
      </c>
      <c r="CD128">
        <v>4.5302779564299733</v>
      </c>
      <c r="CE128">
        <v>5909.6534788410863</v>
      </c>
      <c r="CF128">
        <v>599.54247342160897</v>
      </c>
      <c r="CG128">
        <v>33147.613732463498</v>
      </c>
      <c r="CH128">
        <v>342.7550840480821</v>
      </c>
      <c r="CI128">
        <v>24.459828283462677</v>
      </c>
      <c r="CJ128">
        <v>3119.1255859030998</v>
      </c>
      <c r="CK128">
        <v>0.27891291124022888</v>
      </c>
      <c r="CL128">
        <v>205.99462864110723</v>
      </c>
      <c r="CM128">
        <v>24.295086215263066</v>
      </c>
      <c r="CN128">
        <v>24.816998472392207</v>
      </c>
      <c r="CO128">
        <v>2.7161371088213807E-3</v>
      </c>
      <c r="CP128">
        <v>35.276121733807344</v>
      </c>
      <c r="CQ128">
        <v>76033.180632910735</v>
      </c>
      <c r="CR128" s="353">
        <v>55.448313778062534</v>
      </c>
    </row>
    <row r="129" spans="2:96" x14ac:dyDescent="0.2">
      <c r="B129" s="354"/>
      <c r="C129" s="355"/>
      <c r="D129" s="356" t="s">
        <v>62</v>
      </c>
      <c r="E129" s="356">
        <v>0</v>
      </c>
      <c r="F129" s="356">
        <v>0</v>
      </c>
      <c r="G129" s="356">
        <v>0</v>
      </c>
      <c r="H129" s="356">
        <v>0</v>
      </c>
      <c r="I129" s="356">
        <v>0</v>
      </c>
      <c r="J129" s="356">
        <v>0</v>
      </c>
      <c r="K129" s="356">
        <v>0</v>
      </c>
      <c r="L129" s="356">
        <v>0</v>
      </c>
      <c r="M129" s="356">
        <v>0</v>
      </c>
      <c r="N129" s="356">
        <v>0</v>
      </c>
      <c r="O129" s="356">
        <v>0</v>
      </c>
      <c r="P129" s="356">
        <v>0</v>
      </c>
      <c r="Q129" s="356">
        <v>0</v>
      </c>
      <c r="R129" s="356">
        <v>0</v>
      </c>
      <c r="S129" s="356">
        <v>0</v>
      </c>
      <c r="T129" s="356">
        <v>0</v>
      </c>
      <c r="U129" s="356">
        <v>0</v>
      </c>
      <c r="V129" s="356">
        <v>0</v>
      </c>
      <c r="W129" s="356">
        <v>0</v>
      </c>
      <c r="X129" s="357">
        <v>0</v>
      </c>
      <c r="Z129" s="354"/>
      <c r="AA129" s="355"/>
      <c r="AB129" s="356" t="s">
        <v>62</v>
      </c>
      <c r="AC129" s="356">
        <v>0</v>
      </c>
      <c r="AD129" s="356">
        <v>0</v>
      </c>
      <c r="AE129" s="356">
        <v>0</v>
      </c>
      <c r="AF129" s="356">
        <v>0</v>
      </c>
      <c r="AG129" s="356">
        <v>0</v>
      </c>
      <c r="AH129" s="356">
        <v>0</v>
      </c>
      <c r="AI129" s="356">
        <v>0</v>
      </c>
      <c r="AJ129" s="356">
        <v>0</v>
      </c>
      <c r="AK129" s="356">
        <v>0</v>
      </c>
      <c r="AL129" s="356">
        <v>0</v>
      </c>
      <c r="AM129" s="356">
        <v>0</v>
      </c>
      <c r="AN129" s="356">
        <v>0</v>
      </c>
      <c r="AO129" s="356">
        <v>0</v>
      </c>
      <c r="AP129" s="356">
        <v>0</v>
      </c>
      <c r="AQ129" s="356">
        <v>0</v>
      </c>
      <c r="AR129" s="356">
        <v>0</v>
      </c>
      <c r="AS129" s="356">
        <v>0</v>
      </c>
      <c r="AT129" s="356">
        <v>0</v>
      </c>
      <c r="AU129" s="356">
        <v>0</v>
      </c>
      <c r="AV129" s="357">
        <v>0</v>
      </c>
      <c r="AX129" s="354"/>
      <c r="AY129" s="355"/>
      <c r="AZ129" s="356" t="s">
        <v>62</v>
      </c>
      <c r="BA129" s="356">
        <v>0</v>
      </c>
      <c r="BB129" s="356">
        <v>0</v>
      </c>
      <c r="BC129" s="356">
        <v>0</v>
      </c>
      <c r="BD129" s="356">
        <v>0</v>
      </c>
      <c r="BE129" s="356">
        <v>0</v>
      </c>
      <c r="BF129" s="356">
        <v>0</v>
      </c>
      <c r="BG129" s="356">
        <v>0</v>
      </c>
      <c r="BH129" s="356">
        <v>0</v>
      </c>
      <c r="BI129" s="356">
        <v>0</v>
      </c>
      <c r="BJ129" s="356">
        <v>0</v>
      </c>
      <c r="BK129" s="356">
        <v>0</v>
      </c>
      <c r="BL129" s="356">
        <v>0</v>
      </c>
      <c r="BM129" s="356">
        <v>0</v>
      </c>
      <c r="BN129" s="356">
        <v>0</v>
      </c>
      <c r="BO129" s="356">
        <v>0</v>
      </c>
      <c r="BP129" s="356">
        <v>0</v>
      </c>
      <c r="BQ129" s="356">
        <v>0</v>
      </c>
      <c r="BR129" s="356">
        <v>0</v>
      </c>
      <c r="BS129" s="356">
        <v>0</v>
      </c>
      <c r="BT129" s="357">
        <v>0</v>
      </c>
      <c r="BV129" s="354"/>
      <c r="BW129" s="355"/>
      <c r="BX129" s="356" t="s">
        <v>62</v>
      </c>
      <c r="BY129" s="356">
        <v>4259.6214018599758</v>
      </c>
      <c r="BZ129" s="356">
        <v>62084.497156785954</v>
      </c>
      <c r="CA129" s="356">
        <v>13.867501827495632</v>
      </c>
      <c r="CB129" s="356">
        <v>1134.7587443713021</v>
      </c>
      <c r="CC129" s="356">
        <v>2541.6862935481531</v>
      </c>
      <c r="CD129" s="356">
        <v>3.9055287584202865</v>
      </c>
      <c r="CE129" s="356">
        <v>4334.3713008200102</v>
      </c>
      <c r="CF129" s="356">
        <v>643.2904206199986</v>
      </c>
      <c r="CG129" s="356">
        <v>31880.754410037513</v>
      </c>
      <c r="CH129" s="356">
        <v>233.77823916930845</v>
      </c>
      <c r="CI129" s="356">
        <v>10.280029927210288</v>
      </c>
      <c r="CJ129" s="356">
        <v>3203.6775799696275</v>
      </c>
      <c r="CK129" s="356">
        <v>0.28274203352334137</v>
      </c>
      <c r="CL129" s="356">
        <v>259.72160641057866</v>
      </c>
      <c r="CM129" s="356">
        <v>23.187922430029534</v>
      </c>
      <c r="CN129" s="356">
        <v>23.445632155516428</v>
      </c>
      <c r="CO129" s="356">
        <v>1.9268381687542599E-3</v>
      </c>
      <c r="CP129" s="356">
        <v>31.352072714166955</v>
      </c>
      <c r="CQ129" s="356">
        <v>66560.406514239061</v>
      </c>
      <c r="CR129" s="357">
        <v>39.586415330483604</v>
      </c>
    </row>
    <row r="131" spans="2:96" x14ac:dyDescent="0.2">
      <c r="B131" s="349">
        <v>2025</v>
      </c>
      <c r="C131" s="358" t="s">
        <v>86</v>
      </c>
      <c r="D131" s="350" t="s">
        <v>87</v>
      </c>
      <c r="E131" s="350" t="s">
        <v>91</v>
      </c>
      <c r="F131" s="350" t="s">
        <v>98</v>
      </c>
      <c r="G131" s="350" t="s">
        <v>99</v>
      </c>
      <c r="H131" s="350" t="s">
        <v>100</v>
      </c>
      <c r="I131" s="350" t="s">
        <v>101</v>
      </c>
      <c r="J131" s="350" t="s">
        <v>102</v>
      </c>
      <c r="K131" s="350" t="s">
        <v>103</v>
      </c>
      <c r="L131" s="350" t="s">
        <v>104</v>
      </c>
      <c r="M131" s="350" t="s">
        <v>105</v>
      </c>
      <c r="N131" s="350" t="s">
        <v>106</v>
      </c>
      <c r="O131" s="350" t="s">
        <v>107</v>
      </c>
      <c r="P131" s="350" t="s">
        <v>108</v>
      </c>
      <c r="Q131" s="350" t="s">
        <v>109</v>
      </c>
      <c r="R131" s="350" t="s">
        <v>110</v>
      </c>
      <c r="S131" s="350" t="s">
        <v>111</v>
      </c>
      <c r="T131" s="350" t="s">
        <v>112</v>
      </c>
      <c r="U131" s="350" t="s">
        <v>113</v>
      </c>
      <c r="V131" s="350" t="s">
        <v>114</v>
      </c>
      <c r="W131" s="350" t="s">
        <v>115</v>
      </c>
      <c r="X131" s="351" t="s">
        <v>116</v>
      </c>
      <c r="Z131" s="349">
        <v>2025</v>
      </c>
      <c r="AA131" s="350" t="s">
        <v>86</v>
      </c>
      <c r="AB131" s="350" t="s">
        <v>88</v>
      </c>
      <c r="AC131" s="350" t="s">
        <v>91</v>
      </c>
      <c r="AD131" s="350" t="s">
        <v>98</v>
      </c>
      <c r="AE131" s="350" t="s">
        <v>99</v>
      </c>
      <c r="AF131" s="350" t="s">
        <v>100</v>
      </c>
      <c r="AG131" s="350" t="s">
        <v>101</v>
      </c>
      <c r="AH131" s="350" t="s">
        <v>102</v>
      </c>
      <c r="AI131" s="350" t="s">
        <v>103</v>
      </c>
      <c r="AJ131" s="350" t="s">
        <v>104</v>
      </c>
      <c r="AK131" s="350" t="s">
        <v>105</v>
      </c>
      <c r="AL131" s="350" t="s">
        <v>106</v>
      </c>
      <c r="AM131" s="350" t="s">
        <v>107</v>
      </c>
      <c r="AN131" s="350" t="s">
        <v>108</v>
      </c>
      <c r="AO131" s="350" t="s">
        <v>109</v>
      </c>
      <c r="AP131" s="350" t="s">
        <v>110</v>
      </c>
      <c r="AQ131" s="350" t="s">
        <v>111</v>
      </c>
      <c r="AR131" s="350" t="s">
        <v>112</v>
      </c>
      <c r="AS131" s="350" t="s">
        <v>113</v>
      </c>
      <c r="AT131" s="350" t="s">
        <v>114</v>
      </c>
      <c r="AU131" s="350" t="s">
        <v>115</v>
      </c>
      <c r="AV131" s="351" t="s">
        <v>116</v>
      </c>
      <c r="AX131" s="349">
        <v>2025</v>
      </c>
      <c r="AY131" s="350" t="s">
        <v>86</v>
      </c>
      <c r="AZ131" s="350" t="s">
        <v>89</v>
      </c>
      <c r="BA131" s="350" t="s">
        <v>91</v>
      </c>
      <c r="BB131" s="350" t="s">
        <v>98</v>
      </c>
      <c r="BC131" s="350" t="s">
        <v>99</v>
      </c>
      <c r="BD131" s="350" t="s">
        <v>100</v>
      </c>
      <c r="BE131" s="350" t="s">
        <v>101</v>
      </c>
      <c r="BF131" s="350" t="s">
        <v>102</v>
      </c>
      <c r="BG131" s="350" t="s">
        <v>103</v>
      </c>
      <c r="BH131" s="350" t="s">
        <v>104</v>
      </c>
      <c r="BI131" s="350" t="s">
        <v>105</v>
      </c>
      <c r="BJ131" s="350" t="s">
        <v>106</v>
      </c>
      <c r="BK131" s="350" t="s">
        <v>107</v>
      </c>
      <c r="BL131" s="350" t="s">
        <v>108</v>
      </c>
      <c r="BM131" s="350" t="s">
        <v>109</v>
      </c>
      <c r="BN131" s="350" t="s">
        <v>110</v>
      </c>
      <c r="BO131" s="350" t="s">
        <v>111</v>
      </c>
      <c r="BP131" s="350" t="s">
        <v>112</v>
      </c>
      <c r="BQ131" s="350" t="s">
        <v>113</v>
      </c>
      <c r="BR131" s="350" t="s">
        <v>114</v>
      </c>
      <c r="BS131" s="350" t="s">
        <v>115</v>
      </c>
      <c r="BT131" s="351" t="s">
        <v>116</v>
      </c>
      <c r="BV131" s="349">
        <v>2025</v>
      </c>
      <c r="BW131" s="350" t="s">
        <v>86</v>
      </c>
      <c r="BX131" s="350" t="s">
        <v>90</v>
      </c>
      <c r="BY131" s="350" t="s">
        <v>91</v>
      </c>
      <c r="BZ131" s="350" t="s">
        <v>98</v>
      </c>
      <c r="CA131" s="350" t="s">
        <v>99</v>
      </c>
      <c r="CB131" s="350" t="s">
        <v>100</v>
      </c>
      <c r="CC131" s="350" t="s">
        <v>101</v>
      </c>
      <c r="CD131" s="350" t="s">
        <v>102</v>
      </c>
      <c r="CE131" s="350" t="s">
        <v>103</v>
      </c>
      <c r="CF131" s="350" t="s">
        <v>104</v>
      </c>
      <c r="CG131" s="350" t="s">
        <v>105</v>
      </c>
      <c r="CH131" s="350" t="s">
        <v>106</v>
      </c>
      <c r="CI131" s="350" t="s">
        <v>107</v>
      </c>
      <c r="CJ131" s="350" t="s">
        <v>108</v>
      </c>
      <c r="CK131" s="350" t="s">
        <v>109</v>
      </c>
      <c r="CL131" s="350" t="s">
        <v>110</v>
      </c>
      <c r="CM131" s="350" t="s">
        <v>111</v>
      </c>
      <c r="CN131" s="350" t="s">
        <v>112</v>
      </c>
      <c r="CO131" s="350" t="s">
        <v>113</v>
      </c>
      <c r="CP131" s="350" t="s">
        <v>114</v>
      </c>
      <c r="CQ131" s="350" t="s">
        <v>115</v>
      </c>
      <c r="CR131" s="351" t="s">
        <v>116</v>
      </c>
    </row>
    <row r="132" spans="2:96" x14ac:dyDescent="0.2">
      <c r="B132" s="352"/>
      <c r="C132" s="338" t="s">
        <v>54</v>
      </c>
      <c r="D132" t="s">
        <v>55</v>
      </c>
      <c r="E132">
        <v>169.71082588511265</v>
      </c>
      <c r="F132">
        <v>2550.9167861805981</v>
      </c>
      <c r="G132">
        <v>0.91076104721325479</v>
      </c>
      <c r="H132">
        <v>46.606030454161335</v>
      </c>
      <c r="I132">
        <v>100.72393637474113</v>
      </c>
      <c r="J132">
        <v>0.16519405050393615</v>
      </c>
      <c r="K132">
        <v>172.601742770709</v>
      </c>
      <c r="L132">
        <v>23.875922334119807</v>
      </c>
      <c r="M132">
        <v>1323.5208648398902</v>
      </c>
      <c r="N132">
        <v>10.867293615388439</v>
      </c>
      <c r="O132">
        <v>1.4185507637701023</v>
      </c>
      <c r="P132">
        <v>131.85302758932534</v>
      </c>
      <c r="Q132">
        <v>1.0646926576545441E-2</v>
      </c>
      <c r="R132">
        <v>11.284995429367278</v>
      </c>
      <c r="S132">
        <v>0.93918995306053565</v>
      </c>
      <c r="T132">
        <v>0.9507832297791966</v>
      </c>
      <c r="U132">
        <v>7.8437903156850856E-5</v>
      </c>
      <c r="V132">
        <v>2.7089928041201556</v>
      </c>
      <c r="W132">
        <v>10392.645586055307</v>
      </c>
      <c r="X132" s="353">
        <v>1.4530706666185709</v>
      </c>
      <c r="Z132" s="352"/>
      <c r="AA132" s="338" t="s">
        <v>54</v>
      </c>
      <c r="AB132" t="s">
        <v>55</v>
      </c>
      <c r="AC132">
        <v>158.52798285103887</v>
      </c>
      <c r="AD132">
        <v>2382.8279099167294</v>
      </c>
      <c r="AE132">
        <v>0.85074779950547885</v>
      </c>
      <c r="AF132">
        <v>43.534995237097618</v>
      </c>
      <c r="AG132">
        <v>94.0868820537912</v>
      </c>
      <c r="AH132">
        <v>0.15430883368106268</v>
      </c>
      <c r="AI132">
        <v>161.22840705835395</v>
      </c>
      <c r="AJ132">
        <v>22.302653861919055</v>
      </c>
      <c r="AK132">
        <v>1236.3094214529754</v>
      </c>
      <c r="AL132">
        <v>10.151209428818335</v>
      </c>
      <c r="AM132">
        <v>1.3250774662101372</v>
      </c>
      <c r="AN132">
        <v>123.16476799593322</v>
      </c>
      <c r="AO132">
        <v>9.9453631489924022E-3</v>
      </c>
      <c r="AP132">
        <v>10.541387401601945</v>
      </c>
      <c r="AQ132">
        <v>0.87730342478823153</v>
      </c>
      <c r="AR132">
        <v>0.88813277974103444</v>
      </c>
      <c r="AS132">
        <v>7.3269353924059147E-5</v>
      </c>
      <c r="AT132">
        <v>2.5304877432266384</v>
      </c>
      <c r="AU132">
        <v>9707.8376270374647</v>
      </c>
      <c r="AV132" s="353">
        <v>1.3573227312852487</v>
      </c>
      <c r="AX132" s="352"/>
      <c r="AY132" s="338" t="s">
        <v>54</v>
      </c>
      <c r="AZ132" t="s">
        <v>55</v>
      </c>
      <c r="BA132">
        <v>178.12896482018127</v>
      </c>
      <c r="BB132">
        <v>2677.4495032649165</v>
      </c>
      <c r="BC132">
        <v>0.95593738167573594</v>
      </c>
      <c r="BD132">
        <v>48.917821923733015</v>
      </c>
      <c r="BE132">
        <v>105.72012967040973</v>
      </c>
      <c r="BF132">
        <v>0.17338814455265802</v>
      </c>
      <c r="BG132">
        <v>181.16327939337805</v>
      </c>
      <c r="BH132">
        <v>25.060235888445387</v>
      </c>
      <c r="BI132">
        <v>1389.1712584761028</v>
      </c>
      <c r="BJ132">
        <v>11.40634224134029</v>
      </c>
      <c r="BK132">
        <v>1.4889149102739225</v>
      </c>
      <c r="BL132">
        <v>138.39331221446628</v>
      </c>
      <c r="BM132">
        <v>1.117504437153813E-2</v>
      </c>
      <c r="BN132">
        <v>11.844763251546979</v>
      </c>
      <c r="BO132">
        <v>0.98577644198986503</v>
      </c>
      <c r="BP132">
        <v>0.99794477815815974</v>
      </c>
      <c r="BQ132">
        <v>8.2328645913572955E-5</v>
      </c>
      <c r="BR132">
        <v>2.8433665406231081</v>
      </c>
      <c r="BS132">
        <v>10908.150321773028</v>
      </c>
      <c r="BT132" s="353">
        <v>1.5251470983386577</v>
      </c>
      <c r="BV132" s="352"/>
      <c r="BW132" s="338" t="s">
        <v>54</v>
      </c>
      <c r="BX132" t="s">
        <v>55</v>
      </c>
      <c r="BY132">
        <v>171.3698917802092</v>
      </c>
      <c r="BZ132">
        <v>2575.8541407607149</v>
      </c>
      <c r="CA132">
        <v>0.91966450156941248</v>
      </c>
      <c r="CB132">
        <v>47.061643555029008</v>
      </c>
      <c r="CC132">
        <v>101.70859746979897</v>
      </c>
      <c r="CD132">
        <v>0.16680896112519181</v>
      </c>
      <c r="CE132">
        <v>174.28906980698753</v>
      </c>
      <c r="CF132">
        <v>24.109329532817473</v>
      </c>
      <c r="CG132">
        <v>1336.4593931680183</v>
      </c>
      <c r="CH132">
        <v>10.973530539964463</v>
      </c>
      <c r="CI132">
        <v>1.432418289193774</v>
      </c>
      <c r="CJ132">
        <v>133.14200170218928</v>
      </c>
      <c r="CK132">
        <v>1.0751009228189015E-2</v>
      </c>
      <c r="CL132">
        <v>11.395315740081328</v>
      </c>
      <c r="CM132">
        <v>0.94837132385414014</v>
      </c>
      <c r="CN132">
        <v>0.96007793459210133</v>
      </c>
      <c r="CO132">
        <v>7.9204699554969327E-5</v>
      </c>
      <c r="CP132">
        <v>2.7354754845734357</v>
      </c>
      <c r="CQ132">
        <v>10494.242427398371</v>
      </c>
      <c r="CR132" s="353">
        <v>1.467275653092351</v>
      </c>
    </row>
    <row r="133" spans="2:96" x14ac:dyDescent="0.2">
      <c r="B133" s="352"/>
      <c r="C133" s="338"/>
      <c r="D133" t="s">
        <v>56</v>
      </c>
      <c r="E133">
        <v>159.78765602052732</v>
      </c>
      <c r="F133">
        <v>2392.5900134243298</v>
      </c>
      <c r="G133">
        <v>0.88073608654003643</v>
      </c>
      <c r="H133">
        <v>43.726833746581754</v>
      </c>
      <c r="I133">
        <v>97.053363934747921</v>
      </c>
      <c r="J133">
        <v>0.15867488893934023</v>
      </c>
      <c r="K133">
        <v>162.58876231111472</v>
      </c>
      <c r="L133">
        <v>22.892504780581373</v>
      </c>
      <c r="M133">
        <v>1270.4233453701777</v>
      </c>
      <c r="N133">
        <v>10.180440562779765</v>
      </c>
      <c r="O133">
        <v>1.3597296262344549</v>
      </c>
      <c r="P133">
        <v>127.19582563122772</v>
      </c>
      <c r="Q133">
        <v>1.0119949476818706E-2</v>
      </c>
      <c r="R133">
        <v>9.5613275079399713</v>
      </c>
      <c r="S133">
        <v>0.87339115465265404</v>
      </c>
      <c r="T133">
        <v>0.88426586938261231</v>
      </c>
      <c r="U133">
        <v>7.2700041054430016E-5</v>
      </c>
      <c r="V133">
        <v>2.6350303329416973</v>
      </c>
      <c r="W133">
        <v>10370.530563878383</v>
      </c>
      <c r="X133" s="353">
        <v>1.3210754839841707</v>
      </c>
      <c r="Z133" s="352"/>
      <c r="AA133" s="338"/>
      <c r="AB133" t="s">
        <v>56</v>
      </c>
      <c r="AC133">
        <v>156.72161981644402</v>
      </c>
      <c r="AD133">
        <v>2346.6805371519904</v>
      </c>
      <c r="AE133">
        <v>0.86383635351417931</v>
      </c>
      <c r="AF133">
        <v>42.887794870263747</v>
      </c>
      <c r="AG133">
        <v>95.191085364782651</v>
      </c>
      <c r="AH133">
        <v>0.15563020472353062</v>
      </c>
      <c r="AI133">
        <v>159.46897794204597</v>
      </c>
      <c r="AJ133">
        <v>22.453239006193922</v>
      </c>
      <c r="AK133">
        <v>1246.0462184479504</v>
      </c>
      <c r="AL133">
        <v>9.9850963158187156</v>
      </c>
      <c r="AM133">
        <v>1.3336388732587434</v>
      </c>
      <c r="AN133">
        <v>124.75516772243711</v>
      </c>
      <c r="AO133">
        <v>9.9257659444222223E-3</v>
      </c>
      <c r="AP133">
        <v>9.3778629210717863</v>
      </c>
      <c r="AQ133">
        <v>0.85663235758921163</v>
      </c>
      <c r="AR133">
        <v>0.86729840620627041</v>
      </c>
      <c r="AS133">
        <v>7.1305058716854522E-5</v>
      </c>
      <c r="AT133">
        <v>2.5844688652985455</v>
      </c>
      <c r="AU133">
        <v>10171.538833501421</v>
      </c>
      <c r="AV133" s="353">
        <v>1.2957264341069887</v>
      </c>
      <c r="AX133" s="352"/>
      <c r="AY133" s="338"/>
      <c r="AZ133" t="s">
        <v>56</v>
      </c>
      <c r="BA133">
        <v>50.740463716081116</v>
      </c>
      <c r="BB133">
        <v>759.76536477898696</v>
      </c>
      <c r="BC133">
        <v>0.2796771575195206</v>
      </c>
      <c r="BD133">
        <v>13.885426924671277</v>
      </c>
      <c r="BE133">
        <v>30.819231058887652</v>
      </c>
      <c r="BF133">
        <v>5.0387105270794395E-2</v>
      </c>
      <c r="BG133">
        <v>51.629953152512783</v>
      </c>
      <c r="BH133">
        <v>7.2694996416999773</v>
      </c>
      <c r="BI133">
        <v>403.42208694479325</v>
      </c>
      <c r="BJ133">
        <v>3.2327921183291308</v>
      </c>
      <c r="BK133">
        <v>0.43178123693589054</v>
      </c>
      <c r="BL133">
        <v>40.39094968918733</v>
      </c>
      <c r="BM133">
        <v>3.2135832142823804E-3</v>
      </c>
      <c r="BN133">
        <v>3.0361931802283366</v>
      </c>
      <c r="BO133">
        <v>0.27734477929200008</v>
      </c>
      <c r="BP133">
        <v>0.28079803770957956</v>
      </c>
      <c r="BQ133">
        <v>2.308584960283805E-5</v>
      </c>
      <c r="BR133">
        <v>0.8367521267238881</v>
      </c>
      <c r="BS133">
        <v>3293.1550715368253</v>
      </c>
      <c r="BT133" s="353">
        <v>0.41950663981635578</v>
      </c>
      <c r="BV133" s="352"/>
      <c r="BW133" s="338"/>
      <c r="BX133" t="s">
        <v>56</v>
      </c>
      <c r="BY133">
        <v>151.20690807426968</v>
      </c>
      <c r="BZ133">
        <v>2264.1056714217789</v>
      </c>
      <c r="CA133">
        <v>0.83343972739698369</v>
      </c>
      <c r="CB133">
        <v>41.378661502168022</v>
      </c>
      <c r="CC133">
        <v>91.841506686191124</v>
      </c>
      <c r="CD133">
        <v>0.15015389763564407</v>
      </c>
      <c r="CE133">
        <v>153.8575923131867</v>
      </c>
      <c r="CF133">
        <v>21.663155666433081</v>
      </c>
      <c r="CG133">
        <v>1202.2004126158322</v>
      </c>
      <c r="CH133">
        <v>9.6337412955982717</v>
      </c>
      <c r="CI133">
        <v>1.2867108619046363</v>
      </c>
      <c r="CJ133">
        <v>120.36528973915924</v>
      </c>
      <c r="CK133">
        <v>9.5764986380487329E-3</v>
      </c>
      <c r="CL133">
        <v>9.0478751961624404</v>
      </c>
      <c r="CM133">
        <v>0.82648922528457691</v>
      </c>
      <c r="CN133">
        <v>0.83677995756927526</v>
      </c>
      <c r="CO133">
        <v>6.8795980230792255E-5</v>
      </c>
      <c r="CP133">
        <v>2.4935267169501629</v>
      </c>
      <c r="CQ133">
        <v>9813.6232842186218</v>
      </c>
      <c r="CR133" s="353">
        <v>1.2501324835774794</v>
      </c>
    </row>
    <row r="134" spans="2:96" x14ac:dyDescent="0.2">
      <c r="B134" s="352"/>
      <c r="C134" s="338"/>
      <c r="D134" t="s">
        <v>57</v>
      </c>
      <c r="E134">
        <v>1660.6438729592041</v>
      </c>
      <c r="F134">
        <v>24839.547509025604</v>
      </c>
      <c r="G134">
        <v>9.3252266000720088</v>
      </c>
      <c r="H134">
        <v>455.80773498814244</v>
      </c>
      <c r="I134">
        <v>982.26552044513733</v>
      </c>
      <c r="J134">
        <v>1.6149831310625842</v>
      </c>
      <c r="K134">
        <v>1688.9143686718878</v>
      </c>
      <c r="L134">
        <v>235.61271007052119</v>
      </c>
      <c r="M134">
        <v>12850.231947004044</v>
      </c>
      <c r="N134">
        <v>103.62385316630068</v>
      </c>
      <c r="O134">
        <v>14.782714258924894</v>
      </c>
      <c r="P134">
        <v>1290.6751170550458</v>
      </c>
      <c r="Q134">
        <v>0.10671887982805263</v>
      </c>
      <c r="R134">
        <v>105.75860056933359</v>
      </c>
      <c r="S134">
        <v>9.0999953762630224</v>
      </c>
      <c r="T134">
        <v>9.2131980772402926</v>
      </c>
      <c r="U134">
        <v>7.4966997038614395E-4</v>
      </c>
      <c r="V134">
        <v>28.080954210404059</v>
      </c>
      <c r="W134">
        <v>111788.55480721968</v>
      </c>
      <c r="X134" s="353">
        <v>14.000606563453298</v>
      </c>
      <c r="Z134" s="352"/>
      <c r="AA134" s="338"/>
      <c r="AB134" t="s">
        <v>57</v>
      </c>
      <c r="AC134">
        <v>1615.6180136657383</v>
      </c>
      <c r="AD134">
        <v>24166.060562627063</v>
      </c>
      <c r="AE134">
        <v>9.0723871155735534</v>
      </c>
      <c r="AF134">
        <v>443.44919425907091</v>
      </c>
      <c r="AG134">
        <v>955.63286919910331</v>
      </c>
      <c r="AH134">
        <v>1.5711952940647773</v>
      </c>
      <c r="AI134">
        <v>1643.1219974351675</v>
      </c>
      <c r="AJ134">
        <v>229.22442604157814</v>
      </c>
      <c r="AK134">
        <v>12501.817247768637</v>
      </c>
      <c r="AL134">
        <v>100.8142483448898</v>
      </c>
      <c r="AM134">
        <v>14.381903210249069</v>
      </c>
      <c r="AN134">
        <v>1255.6804037631819</v>
      </c>
      <c r="AO134">
        <v>0.10382535801682188</v>
      </c>
      <c r="AP134">
        <v>102.89111528495219</v>
      </c>
      <c r="AQ134">
        <v>8.8532626974179944</v>
      </c>
      <c r="AR134">
        <v>8.9633960775319306</v>
      </c>
      <c r="AS134">
        <v>7.2934379741626217E-4</v>
      </c>
      <c r="AT134">
        <v>27.319581399717777</v>
      </c>
      <c r="AU134">
        <v>108757.57638895084</v>
      </c>
      <c r="AV134" s="353">
        <v>13.621001187843239</v>
      </c>
      <c r="AX134" s="352"/>
      <c r="AY134" s="338"/>
      <c r="AZ134" t="s">
        <v>57</v>
      </c>
      <c r="BA134">
        <v>1660.4791449626791</v>
      </c>
      <c r="BB134">
        <v>24837.083543715293</v>
      </c>
      <c r="BC134">
        <v>9.3243015818185562</v>
      </c>
      <c r="BD134">
        <v>455.76252102251874</v>
      </c>
      <c r="BE134">
        <v>982.16808436394422</v>
      </c>
      <c r="BF134">
        <v>1.6148229323951075</v>
      </c>
      <c r="BG134">
        <v>1688.7468363762621</v>
      </c>
      <c r="BH134">
        <v>235.58933840708528</v>
      </c>
      <c r="BI134">
        <v>12848.957264937659</v>
      </c>
      <c r="BJ134">
        <v>103.613574171507</v>
      </c>
      <c r="BK134">
        <v>14.781247883778045</v>
      </c>
      <c r="BL134">
        <v>1290.5470882045142</v>
      </c>
      <c r="BM134">
        <v>0.1067082938212924</v>
      </c>
      <c r="BN134">
        <v>105.74810981772167</v>
      </c>
      <c r="BO134">
        <v>9.0990926998788044</v>
      </c>
      <c r="BP134">
        <v>9.2122841716850061</v>
      </c>
      <c r="BQ134">
        <v>7.4959560668042262E-4</v>
      </c>
      <c r="BR134">
        <v>28.078168712921478</v>
      </c>
      <c r="BS134">
        <v>111777.46591274468</v>
      </c>
      <c r="BT134" s="353">
        <v>13.999217769680662</v>
      </c>
      <c r="BV134" s="352"/>
      <c r="BW134" s="338"/>
      <c r="BX134" t="s">
        <v>57</v>
      </c>
      <c r="BY134">
        <v>1667.8342190860117</v>
      </c>
      <c r="BZ134">
        <v>24947.099132303454</v>
      </c>
      <c r="CA134">
        <v>9.3656034731977016</v>
      </c>
      <c r="CB134">
        <v>457.7813161003894</v>
      </c>
      <c r="CC134">
        <v>986.51858709924397</v>
      </c>
      <c r="CD134">
        <v>1.6219757728266506</v>
      </c>
      <c r="CE134">
        <v>1696.2271219280387</v>
      </c>
      <c r="CF134">
        <v>236.63287879234554</v>
      </c>
      <c r="CG134">
        <v>12905.871579927911</v>
      </c>
      <c r="CH134">
        <v>104.07252935954821</v>
      </c>
      <c r="CI134">
        <v>14.846721258827863</v>
      </c>
      <c r="CJ134">
        <v>1296.2635523481267</v>
      </c>
      <c r="CK134">
        <v>0.10718095703601023</v>
      </c>
      <c r="CL134">
        <v>106.21651990794845</v>
      </c>
      <c r="CM134">
        <v>9.1393970309905246</v>
      </c>
      <c r="CN134">
        <v>9.2530898831770756</v>
      </c>
      <c r="CO134">
        <v>7.5291593218188078E-4</v>
      </c>
      <c r="CP134">
        <v>28.202540652645911</v>
      </c>
      <c r="CQ134">
        <v>112272.58296952951</v>
      </c>
      <c r="CR134" s="353">
        <v>14.061227150934885</v>
      </c>
    </row>
    <row r="135" spans="2:96" x14ac:dyDescent="0.2">
      <c r="B135" s="352"/>
      <c r="C135" s="338"/>
      <c r="D135" t="s">
        <v>58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 s="353">
        <v>0</v>
      </c>
      <c r="Z135" s="352"/>
      <c r="AA135" s="338"/>
      <c r="AB135" t="s">
        <v>58</v>
      </c>
      <c r="AC135">
        <v>5.9413687234082451</v>
      </c>
      <c r="AD135">
        <v>92.935281005557556</v>
      </c>
      <c r="AE135">
        <v>2.2149466228544828E-2</v>
      </c>
      <c r="AF135">
        <v>1.7059362221184928</v>
      </c>
      <c r="AG135">
        <v>3.4094177472819687</v>
      </c>
      <c r="AH135">
        <v>5.9213910138533263E-3</v>
      </c>
      <c r="AI135">
        <v>6.0337428306648455</v>
      </c>
      <c r="AJ135">
        <v>0.81334699421517409</v>
      </c>
      <c r="AK135">
        <v>47.75950929515114</v>
      </c>
      <c r="AL135">
        <v>0.39245149940173751</v>
      </c>
      <c r="AM135">
        <v>9.3356509352197289E-2</v>
      </c>
      <c r="AN135">
        <v>4.3650976281069971</v>
      </c>
      <c r="AO135">
        <v>4.7781778896388859E-4</v>
      </c>
      <c r="AP135">
        <v>0.39172084023863452</v>
      </c>
      <c r="AQ135">
        <v>4.085807366098216E-2</v>
      </c>
      <c r="AR135">
        <v>4.1330765907196573E-2</v>
      </c>
      <c r="AS135">
        <v>3.0568192600240829E-6</v>
      </c>
      <c r="AT135">
        <v>5.7804991145168211E-2</v>
      </c>
      <c r="AU135">
        <v>85.671851535646994</v>
      </c>
      <c r="AV135" s="353">
        <v>7.3837509376079816E-2</v>
      </c>
      <c r="AX135" s="352"/>
      <c r="AY135" s="338"/>
      <c r="AZ135" t="s">
        <v>58</v>
      </c>
      <c r="BA135">
        <v>67.311996577214714</v>
      </c>
      <c r="BB135">
        <v>1052.898685163583</v>
      </c>
      <c r="BC135">
        <v>0.25093961751420779</v>
      </c>
      <c r="BD135">
        <v>19.327191845840325</v>
      </c>
      <c r="BE135">
        <v>38.626573508417117</v>
      </c>
      <c r="BF135">
        <v>6.7085661606304178E-2</v>
      </c>
      <c r="BG135">
        <v>68.358537514319295</v>
      </c>
      <c r="BH135">
        <v>9.2147134169605387</v>
      </c>
      <c r="BI135">
        <v>541.08540908070688</v>
      </c>
      <c r="BJ135">
        <v>4.446230357724489</v>
      </c>
      <c r="BK135">
        <v>1.0576709392261072</v>
      </c>
      <c r="BL135">
        <v>49.453829627627528</v>
      </c>
      <c r="BM135">
        <v>5.4133770975283704E-3</v>
      </c>
      <c r="BN135">
        <v>4.4379524457860953</v>
      </c>
      <c r="BO135">
        <v>0.46289645407530822</v>
      </c>
      <c r="BP135">
        <v>0.46825176197496815</v>
      </c>
      <c r="BQ135">
        <v>3.4631852885553822E-5</v>
      </c>
      <c r="BR135">
        <v>0.65489444389801288</v>
      </c>
      <c r="BS135">
        <v>970.60856610546205</v>
      </c>
      <c r="BT135" s="353">
        <v>0.8365328613272186</v>
      </c>
      <c r="BV135" s="352"/>
      <c r="BW135" s="338"/>
      <c r="BX135" t="s">
        <v>58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 s="353">
        <v>0</v>
      </c>
    </row>
    <row r="136" spans="2:96" x14ac:dyDescent="0.2">
      <c r="B136" s="352"/>
      <c r="C136" s="338"/>
      <c r="D136" t="s">
        <v>59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 s="353">
        <v>0</v>
      </c>
      <c r="Z136" s="352"/>
      <c r="AA136" s="338"/>
      <c r="AB136" t="s">
        <v>59</v>
      </c>
      <c r="AC136">
        <v>24.340599907893761</v>
      </c>
      <c r="AD136">
        <v>363.14608915768412</v>
      </c>
      <c r="AE136">
        <v>0.13887994266394257</v>
      </c>
      <c r="AF136">
        <v>6.6513451953725857</v>
      </c>
      <c r="AG136">
        <v>14.912293136133069</v>
      </c>
      <c r="AH136">
        <v>2.4386916700015908E-2</v>
      </c>
      <c r="AI136">
        <v>24.766341410945277</v>
      </c>
      <c r="AJ136">
        <v>3.5234176305881895</v>
      </c>
      <c r="AK136">
        <v>194.69273965061808</v>
      </c>
      <c r="AL136">
        <v>1.5284896522075098</v>
      </c>
      <c r="AM136">
        <v>0.21437681243459097</v>
      </c>
      <c r="AN136">
        <v>19.58282794886366</v>
      </c>
      <c r="AO136">
        <v>1.5690464241263861E-3</v>
      </c>
      <c r="AP136">
        <v>1.4230990975468478</v>
      </c>
      <c r="AQ136">
        <v>0.1336683589779008</v>
      </c>
      <c r="AR136">
        <v>0.13533362811347396</v>
      </c>
      <c r="AS136">
        <v>1.0999266324344323E-5</v>
      </c>
      <c r="AT136">
        <v>0.41866716183990393</v>
      </c>
      <c r="AU136">
        <v>1677.1187708804205</v>
      </c>
      <c r="AV136" s="353">
        <v>0.19724167729009692</v>
      </c>
      <c r="AX136" s="352"/>
      <c r="AY136" s="338"/>
      <c r="AZ136" t="s">
        <v>59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 s="353">
        <v>0</v>
      </c>
      <c r="BV136" s="352"/>
      <c r="BW136" s="338"/>
      <c r="BX136" t="s">
        <v>59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 s="353">
        <v>0</v>
      </c>
    </row>
    <row r="137" spans="2:96" x14ac:dyDescent="0.2">
      <c r="B137" s="352"/>
      <c r="C137" s="338"/>
      <c r="D137" t="s">
        <v>60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 s="353">
        <v>0</v>
      </c>
      <c r="Z137" s="352"/>
      <c r="AA137" s="338"/>
      <c r="AB137" t="s">
        <v>60</v>
      </c>
      <c r="AC137">
        <v>25.354798146819181</v>
      </c>
      <c r="AD137">
        <v>377.22705379583704</v>
      </c>
      <c r="AE137">
        <v>0.14805719436505807</v>
      </c>
      <c r="AF137">
        <v>6.9397735387366764</v>
      </c>
      <c r="AG137">
        <v>15.281766282261877</v>
      </c>
      <c r="AH137">
        <v>2.5051453796205686E-2</v>
      </c>
      <c r="AI137">
        <v>25.785931983141648</v>
      </c>
      <c r="AJ137">
        <v>3.6599926081124261</v>
      </c>
      <c r="AK137">
        <v>199.01092404087936</v>
      </c>
      <c r="AL137">
        <v>1.5523844047662885</v>
      </c>
      <c r="AM137">
        <v>0.23096542250861857</v>
      </c>
      <c r="AN137">
        <v>20.114523686555831</v>
      </c>
      <c r="AO137">
        <v>1.664858525428171E-3</v>
      </c>
      <c r="AP137">
        <v>1.5149837114258846</v>
      </c>
      <c r="AQ137">
        <v>0.13966316665559961</v>
      </c>
      <c r="AR137">
        <v>0.14140104305644635</v>
      </c>
      <c r="AS137">
        <v>1.1325948875794924E-5</v>
      </c>
      <c r="AT137">
        <v>0.44964194400332391</v>
      </c>
      <c r="AU137">
        <v>1824.1092202763286</v>
      </c>
      <c r="AV137" s="353">
        <v>0.20648048707120684</v>
      </c>
      <c r="AX137" s="352"/>
      <c r="AY137" s="338"/>
      <c r="AZ137" t="s">
        <v>60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 s="353">
        <v>0</v>
      </c>
      <c r="BV137" s="352"/>
      <c r="BW137" s="338"/>
      <c r="BX137" t="s">
        <v>60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 s="353">
        <v>0</v>
      </c>
    </row>
    <row r="138" spans="2:96" x14ac:dyDescent="0.2">
      <c r="B138" s="352"/>
      <c r="C138" s="338"/>
      <c r="D138" t="s">
        <v>61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 s="353">
        <v>0</v>
      </c>
      <c r="Z138" s="352"/>
      <c r="AA138" s="338"/>
      <c r="AB138" t="s">
        <v>61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 s="353">
        <v>0</v>
      </c>
      <c r="AX138" s="352"/>
      <c r="AY138" s="338"/>
      <c r="AZ138" t="s">
        <v>61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 s="353">
        <v>0</v>
      </c>
      <c r="BV138" s="352"/>
      <c r="BW138" s="338"/>
      <c r="BX138" t="s">
        <v>61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 s="353">
        <v>0</v>
      </c>
    </row>
    <row r="139" spans="2:96" x14ac:dyDescent="0.2">
      <c r="B139" s="352"/>
      <c r="C139" s="338"/>
      <c r="D139" t="s">
        <v>62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 s="353">
        <v>0</v>
      </c>
      <c r="Z139" s="352"/>
      <c r="AA139" s="338"/>
      <c r="AB139" t="s">
        <v>62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 s="353">
        <v>0</v>
      </c>
      <c r="AX139" s="352"/>
      <c r="AY139" s="338"/>
      <c r="AZ139" t="s">
        <v>62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 s="353">
        <v>0</v>
      </c>
      <c r="BV139" s="352"/>
      <c r="BW139" s="338"/>
      <c r="BX139" t="s">
        <v>62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 s="353">
        <v>0</v>
      </c>
    </row>
    <row r="140" spans="2:96" x14ac:dyDescent="0.2">
      <c r="B140" s="352"/>
      <c r="C140" s="338" t="s">
        <v>63</v>
      </c>
      <c r="D140" t="s">
        <v>55</v>
      </c>
      <c r="E140">
        <v>32.386034787847635</v>
      </c>
      <c r="F140">
        <v>486.1650096736314</v>
      </c>
      <c r="G140">
        <v>0.18964780307256562</v>
      </c>
      <c r="H140">
        <v>9.0001629448280092</v>
      </c>
      <c r="I140">
        <v>17.877467598348183</v>
      </c>
      <c r="J140">
        <v>2.8911942703857982E-2</v>
      </c>
      <c r="K140">
        <v>32.926426656636913</v>
      </c>
      <c r="L140">
        <v>4.4506426219645787</v>
      </c>
      <c r="M140">
        <v>229.51158088400439</v>
      </c>
      <c r="N140">
        <v>1.9252868067650504</v>
      </c>
      <c r="O140">
        <v>0.26759047818395759</v>
      </c>
      <c r="P140">
        <v>23.47064652912541</v>
      </c>
      <c r="Q140">
        <v>2.1226486839790717E-3</v>
      </c>
      <c r="R140">
        <v>2.3135529186891586</v>
      </c>
      <c r="S140">
        <v>0.19186368379967461</v>
      </c>
      <c r="T140">
        <v>0.19419632010629206</v>
      </c>
      <c r="U140">
        <v>1.4688755893404956E-5</v>
      </c>
      <c r="V140">
        <v>0.5769946155185286</v>
      </c>
      <c r="W140">
        <v>2221.5204270518589</v>
      </c>
      <c r="X140" s="353">
        <v>0.26850689280285778</v>
      </c>
      <c r="Z140" s="352"/>
      <c r="AA140" s="338" t="s">
        <v>63</v>
      </c>
      <c r="AB140" t="s">
        <v>55</v>
      </c>
      <c r="AC140">
        <v>30.252005083851461</v>
      </c>
      <c r="AD140">
        <v>454.12988779213384</v>
      </c>
      <c r="AE140">
        <v>0.17715124251164338</v>
      </c>
      <c r="AF140">
        <v>8.4071105631182323</v>
      </c>
      <c r="AG140">
        <v>16.699458399722243</v>
      </c>
      <c r="AH140">
        <v>2.7006833142454681E-2</v>
      </c>
      <c r="AI140">
        <v>30.756788632346243</v>
      </c>
      <c r="AJ140">
        <v>4.1573741307966587</v>
      </c>
      <c r="AK140">
        <v>214.3882558389337</v>
      </c>
      <c r="AL140">
        <v>1.7984228896086882</v>
      </c>
      <c r="AM140">
        <v>0.24995800070741941</v>
      </c>
      <c r="AN140">
        <v>21.92408310469709</v>
      </c>
      <c r="AO140">
        <v>1.9827798987933202E-3</v>
      </c>
      <c r="AP140">
        <v>2.1611047822441769</v>
      </c>
      <c r="AQ140">
        <v>0.17922111106643365</v>
      </c>
      <c r="AR140">
        <v>0.18140004176507685</v>
      </c>
      <c r="AS140">
        <v>1.3720862120776846E-5</v>
      </c>
      <c r="AT140">
        <v>0.53897441154393066</v>
      </c>
      <c r="AU140">
        <v>2075.1366350742792</v>
      </c>
      <c r="AV140" s="353">
        <v>0.2508140295448949</v>
      </c>
      <c r="AX140" s="352"/>
      <c r="AY140" s="338" t="s">
        <v>63</v>
      </c>
      <c r="AZ140" t="s">
        <v>55</v>
      </c>
      <c r="BA140">
        <v>33.99247408821747</v>
      </c>
      <c r="BB140">
        <v>510.2801748403611</v>
      </c>
      <c r="BC140">
        <v>0.19905487269625682</v>
      </c>
      <c r="BD140">
        <v>9.4465965869523352</v>
      </c>
      <c r="BE140">
        <v>18.764240762435911</v>
      </c>
      <c r="BF140">
        <v>3.0346057170595544E-2</v>
      </c>
      <c r="BG140">
        <v>34.559670928387469</v>
      </c>
      <c r="BH140">
        <v>4.6714071356403224</v>
      </c>
      <c r="BI140">
        <v>240.89600709849179</v>
      </c>
      <c r="BJ140">
        <v>2.0207865001091538</v>
      </c>
      <c r="BK140">
        <v>0.28086372584689062</v>
      </c>
      <c r="BL140">
        <v>24.634857252558085</v>
      </c>
      <c r="BM140">
        <v>2.2279380869319088E-3</v>
      </c>
      <c r="BN140">
        <v>2.4283117138431174</v>
      </c>
      <c r="BO140">
        <v>0.20138066740043273</v>
      </c>
      <c r="BP140">
        <v>0.20382900909244134</v>
      </c>
      <c r="BQ140">
        <v>1.5417359901128649E-5</v>
      </c>
      <c r="BR140">
        <v>0.60561518708718987</v>
      </c>
      <c r="BS140">
        <v>2331.7141492524411</v>
      </c>
      <c r="BT140" s="353">
        <v>0.28182559723346479</v>
      </c>
      <c r="BV140" s="352"/>
      <c r="BW140" s="338" t="s">
        <v>63</v>
      </c>
      <c r="BX140" t="s">
        <v>55</v>
      </c>
      <c r="BY140">
        <v>32.702635485025915</v>
      </c>
      <c r="BZ140">
        <v>490.91768106469999</v>
      </c>
      <c r="CA140">
        <v>0.19150176966848967</v>
      </c>
      <c r="CB140">
        <v>9.0881470985447788</v>
      </c>
      <c r="CC140">
        <v>18.052234862772384</v>
      </c>
      <c r="CD140">
        <v>2.9194581232371349E-2</v>
      </c>
      <c r="CE140">
        <v>33.248310138309463</v>
      </c>
      <c r="CF140">
        <v>4.4941513925268231</v>
      </c>
      <c r="CG140">
        <v>231.75524939712631</v>
      </c>
      <c r="CH140">
        <v>1.9441081027119897</v>
      </c>
      <c r="CI140">
        <v>0.27020639990782053</v>
      </c>
      <c r="CJ140">
        <v>23.700091816361823</v>
      </c>
      <c r="CK140">
        <v>2.143399358077171E-3</v>
      </c>
      <c r="CL140">
        <v>2.3361698420579522</v>
      </c>
      <c r="CM140">
        <v>0.19373931249124149</v>
      </c>
      <c r="CN140">
        <v>0.19609475227737644</v>
      </c>
      <c r="CO140">
        <v>1.4832350822114123E-5</v>
      </c>
      <c r="CP140">
        <v>0.58263522261161516</v>
      </c>
      <c r="CQ140">
        <v>2243.2376554994835</v>
      </c>
      <c r="CR140" s="353">
        <v>0.27113177324948956</v>
      </c>
    </row>
    <row r="141" spans="2:96" x14ac:dyDescent="0.2">
      <c r="B141" s="352"/>
      <c r="C141" s="338"/>
      <c r="D141" t="s">
        <v>56</v>
      </c>
      <c r="E141">
        <v>30.423074495711525</v>
      </c>
      <c r="F141">
        <v>454.63350203889564</v>
      </c>
      <c r="G141">
        <v>0.18365503905831584</v>
      </c>
      <c r="H141">
        <v>8.4214260234071112</v>
      </c>
      <c r="I141">
        <v>17.291879795245244</v>
      </c>
      <c r="J141">
        <v>2.7852810169721218E-2</v>
      </c>
      <c r="K141">
        <v>30.948609577581323</v>
      </c>
      <c r="L141">
        <v>4.2741339182628959</v>
      </c>
      <c r="M141">
        <v>220.97577663143375</v>
      </c>
      <c r="N141">
        <v>1.7951626112844314</v>
      </c>
      <c r="O141">
        <v>0.25663968689624078</v>
      </c>
      <c r="P141">
        <v>22.734018961386077</v>
      </c>
      <c r="Q141">
        <v>2.0171095049619854E-3</v>
      </c>
      <c r="R141">
        <v>1.9338446811744197</v>
      </c>
      <c r="S141">
        <v>0.17792139443920868</v>
      </c>
      <c r="T141">
        <v>0.18010530954662124</v>
      </c>
      <c r="U141">
        <v>1.3534339681651057E-5</v>
      </c>
      <c r="V141">
        <v>0.56205024381422486</v>
      </c>
      <c r="W141">
        <v>2223.7803363466646</v>
      </c>
      <c r="X141" s="353">
        <v>0.2414910247858765</v>
      </c>
      <c r="Z141" s="352"/>
      <c r="AA141" s="338"/>
      <c r="AB141" t="s">
        <v>56</v>
      </c>
      <c r="AC141">
        <v>29.839310704650018</v>
      </c>
      <c r="AD141">
        <v>445.90990716582633</v>
      </c>
      <c r="AE141">
        <v>0.18013103092878427</v>
      </c>
      <c r="AF141">
        <v>8.259834084950624</v>
      </c>
      <c r="AG141">
        <v>16.96007988773507</v>
      </c>
      <c r="AH141">
        <v>2.7318365103734053E-2</v>
      </c>
      <c r="AI141">
        <v>30.35476171852822</v>
      </c>
      <c r="AJ141">
        <v>4.1921210165102663</v>
      </c>
      <c r="AK141">
        <v>216.7356510281746</v>
      </c>
      <c r="AL141">
        <v>1.760716686639866</v>
      </c>
      <c r="AM141">
        <v>0.25171523533956114</v>
      </c>
      <c r="AN141">
        <v>22.297794243307905</v>
      </c>
      <c r="AO141">
        <v>1.9784048207339405E-3</v>
      </c>
      <c r="AP141">
        <v>1.8967376983622239</v>
      </c>
      <c r="AQ141">
        <v>0.17450740458281125</v>
      </c>
      <c r="AR141">
        <v>0.17664941430808898</v>
      </c>
      <c r="AS141">
        <v>1.327464017484452E-5</v>
      </c>
      <c r="AT141">
        <v>0.55126551588864037</v>
      </c>
      <c r="AU141">
        <v>2181.1100125496155</v>
      </c>
      <c r="AV141" s="353">
        <v>0.23685724866452482</v>
      </c>
      <c r="AX141" s="352"/>
      <c r="AY141" s="338"/>
      <c r="AZ141" t="s">
        <v>56</v>
      </c>
      <c r="BA141">
        <v>9.6608270377467225</v>
      </c>
      <c r="BB141">
        <v>144.36856568792757</v>
      </c>
      <c r="BC141">
        <v>5.8319535298876846E-2</v>
      </c>
      <c r="BD141">
        <v>2.6742182232365637</v>
      </c>
      <c r="BE141">
        <v>5.491024908837522</v>
      </c>
      <c r="BF141">
        <v>8.8446413133820394E-3</v>
      </c>
      <c r="BG141">
        <v>9.8277103528741225</v>
      </c>
      <c r="BH141">
        <v>1.3572483782441203</v>
      </c>
      <c r="BI141">
        <v>70.170710651514227</v>
      </c>
      <c r="BJ141">
        <v>0.5700526912456958</v>
      </c>
      <c r="BK141">
        <v>8.149576159620385E-2</v>
      </c>
      <c r="BL141">
        <v>7.2191725754004423</v>
      </c>
      <c r="BM141">
        <v>6.4053177946823102E-4</v>
      </c>
      <c r="BN141">
        <v>0.61409109014692242</v>
      </c>
      <c r="BO141">
        <v>5.6498820269930326E-2</v>
      </c>
      <c r="BP141">
        <v>5.7192321057328022E-2</v>
      </c>
      <c r="BQ141">
        <v>4.2978205491024254E-6</v>
      </c>
      <c r="BR141">
        <v>0.17847868047583432</v>
      </c>
      <c r="BS141">
        <v>706.15996428683457</v>
      </c>
      <c r="BT141" s="353">
        <v>7.6685314035352434E-2</v>
      </c>
      <c r="BV141" s="352"/>
      <c r="BW141" s="338"/>
      <c r="BX141" t="s">
        <v>56</v>
      </c>
      <c r="BY141">
        <v>28.78932668002053</v>
      </c>
      <c r="BZ141">
        <v>430.21925386681517</v>
      </c>
      <c r="CA141">
        <v>0.17379259011534451</v>
      </c>
      <c r="CB141">
        <v>7.9691874972619621</v>
      </c>
      <c r="CC141">
        <v>16.363289529042682</v>
      </c>
      <c r="CD141">
        <v>2.635708797431811E-2</v>
      </c>
      <c r="CE141">
        <v>29.28664003195982</v>
      </c>
      <c r="CF141">
        <v>4.0446088926473189</v>
      </c>
      <c r="CG141">
        <v>209.10916885505284</v>
      </c>
      <c r="CH141">
        <v>1.6987606846675309</v>
      </c>
      <c r="CI141">
        <v>0.24285789347672768</v>
      </c>
      <c r="CJ141">
        <v>21.513180685317767</v>
      </c>
      <c r="CK141">
        <v>1.9087888206667241E-3</v>
      </c>
      <c r="CL141">
        <v>1.8299953965072926</v>
      </c>
      <c r="CM141">
        <v>0.16836684762406914</v>
      </c>
      <c r="CN141">
        <v>0.17043348442889292</v>
      </c>
      <c r="CO141">
        <v>1.2807532866158617E-5</v>
      </c>
      <c r="CP141">
        <v>0.53186761522192016</v>
      </c>
      <c r="CQ141">
        <v>2104.3612333367082</v>
      </c>
      <c r="CR141" s="353">
        <v>0.22852272881997995</v>
      </c>
    </row>
    <row r="142" spans="2:96" x14ac:dyDescent="0.2">
      <c r="B142" s="352"/>
      <c r="C142" s="338"/>
      <c r="D142" t="s">
        <v>57</v>
      </c>
      <c r="E142">
        <v>318.56708082572027</v>
      </c>
      <c r="F142">
        <v>4753.3524054917571</v>
      </c>
      <c r="G142">
        <v>1.955306201798217</v>
      </c>
      <c r="H142">
        <v>88.414132593096653</v>
      </c>
      <c r="I142">
        <v>175.91430594237448</v>
      </c>
      <c r="J142">
        <v>0.28527164931509696</v>
      </c>
      <c r="K142">
        <v>323.88270676999036</v>
      </c>
      <c r="L142">
        <v>44.326757412304687</v>
      </c>
      <c r="M142">
        <v>2246.7916309903812</v>
      </c>
      <c r="N142">
        <v>18.357919783455337</v>
      </c>
      <c r="O142">
        <v>2.8275552358474774</v>
      </c>
      <c r="P142">
        <v>232.0032410688963</v>
      </c>
      <c r="Q142">
        <v>2.1432927870210481E-2</v>
      </c>
      <c r="R142">
        <v>21.661596758498955</v>
      </c>
      <c r="S142">
        <v>1.8634288414214555</v>
      </c>
      <c r="T142">
        <v>1.8862851126729856</v>
      </c>
      <c r="U142">
        <v>1.4055936378966103E-4</v>
      </c>
      <c r="V142">
        <v>6.0169030005128645</v>
      </c>
      <c r="W142">
        <v>24095.667089503797</v>
      </c>
      <c r="X142" s="353">
        <v>2.5960332647820596</v>
      </c>
      <c r="Z142" s="352"/>
      <c r="AA142" s="338"/>
      <c r="AB142" t="s">
        <v>57</v>
      </c>
      <c r="AC142">
        <v>309.92961388271522</v>
      </c>
      <c r="AD142">
        <v>4624.4724089633337</v>
      </c>
      <c r="AE142">
        <v>1.9022910169344542</v>
      </c>
      <c r="AF142">
        <v>86.016916453915215</v>
      </c>
      <c r="AG142">
        <v>171.14465429337</v>
      </c>
      <c r="AH142">
        <v>0.27753693788681955</v>
      </c>
      <c r="AI142">
        <v>315.10111462969246</v>
      </c>
      <c r="AJ142">
        <v>43.124904098249161</v>
      </c>
      <c r="AK142">
        <v>2185.8732574089104</v>
      </c>
      <c r="AL142">
        <v>17.860172417779847</v>
      </c>
      <c r="AM142">
        <v>2.7508903311879953</v>
      </c>
      <c r="AN142">
        <v>225.71282235956673</v>
      </c>
      <c r="AO142">
        <v>2.0851806288247555E-2</v>
      </c>
      <c r="AP142">
        <v>21.074275163784034</v>
      </c>
      <c r="AQ142">
        <v>1.8129047729059604</v>
      </c>
      <c r="AR142">
        <v>1.83514133076192</v>
      </c>
      <c r="AS142">
        <v>1.3674830818681546E-4</v>
      </c>
      <c r="AT142">
        <v>5.8537637312842605</v>
      </c>
      <c r="AU142">
        <v>23442.349341116907</v>
      </c>
      <c r="AV142" s="353">
        <v>2.5256457299200892</v>
      </c>
      <c r="AX142" s="352"/>
      <c r="AY142" s="338"/>
      <c r="AZ142" t="s">
        <v>57</v>
      </c>
      <c r="BA142">
        <v>318.53548048211997</v>
      </c>
      <c r="BB142">
        <v>4752.8808954761034</v>
      </c>
      <c r="BC142">
        <v>1.9551122446961196</v>
      </c>
      <c r="BD142">
        <v>88.405362330451112</v>
      </c>
      <c r="BE142">
        <v>175.8968560775059</v>
      </c>
      <c r="BF142">
        <v>0.28524335172039755</v>
      </c>
      <c r="BG142">
        <v>323.85057914150593</v>
      </c>
      <c r="BH142">
        <v>44.322360408190875</v>
      </c>
      <c r="BI142">
        <v>2246.5687599160897</v>
      </c>
      <c r="BJ142">
        <v>18.356098764876016</v>
      </c>
      <c r="BK142">
        <v>2.8272747557778795</v>
      </c>
      <c r="BL142">
        <v>231.98022744766729</v>
      </c>
      <c r="BM142">
        <v>2.1430801825412307E-2</v>
      </c>
      <c r="BN142">
        <v>21.659448030831538</v>
      </c>
      <c r="BO142">
        <v>1.8632439981177753</v>
      </c>
      <c r="BP142">
        <v>1.886098002135594</v>
      </c>
      <c r="BQ142">
        <v>1.4054542096738173E-4</v>
      </c>
      <c r="BR142">
        <v>6.0163061522706265</v>
      </c>
      <c r="BS142">
        <v>24093.276913603218</v>
      </c>
      <c r="BT142" s="353">
        <v>2.5957757505939889</v>
      </c>
      <c r="BV142" s="352"/>
      <c r="BW142" s="338"/>
      <c r="BX142" t="s">
        <v>57</v>
      </c>
      <c r="BY142">
        <v>319.94642989209285</v>
      </c>
      <c r="BZ142">
        <v>4773.933729166697</v>
      </c>
      <c r="CA142">
        <v>1.9637723928965949</v>
      </c>
      <c r="CB142">
        <v>88.79695291128624</v>
      </c>
      <c r="CC142">
        <v>176.67598926832974</v>
      </c>
      <c r="CD142">
        <v>0.28650683401191318</v>
      </c>
      <c r="CE142">
        <v>325.28507172257571</v>
      </c>
      <c r="CF142">
        <v>44.518685816499833</v>
      </c>
      <c r="CG142">
        <v>2256.519911547517</v>
      </c>
      <c r="CH142">
        <v>18.437406902614725</v>
      </c>
      <c r="CI142">
        <v>2.8397981382358028</v>
      </c>
      <c r="CJ142">
        <v>233.00778131559827</v>
      </c>
      <c r="CK142">
        <v>2.1525729326565539E-2</v>
      </c>
      <c r="CL142">
        <v>21.755388317838765</v>
      </c>
      <c r="CM142">
        <v>1.8714972169296977</v>
      </c>
      <c r="CN142">
        <v>1.8944524525071393</v>
      </c>
      <c r="CO142">
        <v>1.4116796536491061E-4</v>
      </c>
      <c r="CP142">
        <v>6.0429553142506807</v>
      </c>
      <c r="CQ142">
        <v>24199.997818898006</v>
      </c>
      <c r="CR142" s="353">
        <v>2.6072737107527097</v>
      </c>
    </row>
    <row r="143" spans="2:96" x14ac:dyDescent="0.2">
      <c r="B143" s="352"/>
      <c r="C143" s="338"/>
      <c r="D143" t="s">
        <v>58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 s="353">
        <v>0</v>
      </c>
      <c r="Z143" s="352"/>
      <c r="AA143" s="338"/>
      <c r="AB143" t="s">
        <v>58</v>
      </c>
      <c r="AC143">
        <v>1.0016635932984717</v>
      </c>
      <c r="AD143">
        <v>14.981986260486265</v>
      </c>
      <c r="AE143">
        <v>3.5751136854683756E-3</v>
      </c>
      <c r="AF143">
        <v>0.28131761609869638</v>
      </c>
      <c r="AG143">
        <v>0.3581385134701634</v>
      </c>
      <c r="AH143">
        <v>7.1679504242164052E-4</v>
      </c>
      <c r="AI143">
        <v>1.01625609846885</v>
      </c>
      <c r="AJ143">
        <v>0.13411970757342692</v>
      </c>
      <c r="AK143">
        <v>5.1802620538809476</v>
      </c>
      <c r="AL143">
        <v>5.3729720733421076E-2</v>
      </c>
      <c r="AM143">
        <v>2.1904258288877741E-2</v>
      </c>
      <c r="AN143">
        <v>0.46164979812411822</v>
      </c>
      <c r="AO143">
        <v>9.165471889105919E-5</v>
      </c>
      <c r="AP143">
        <v>6.9646469470632369E-2</v>
      </c>
      <c r="AQ143">
        <v>7.1845006321740387E-3</v>
      </c>
      <c r="AR143">
        <v>7.2610571264226445E-3</v>
      </c>
      <c r="AS143">
        <v>4.7368517529902415E-7</v>
      </c>
      <c r="AT143">
        <v>9.4603674949244633E-3</v>
      </c>
      <c r="AU143">
        <v>12.534178746230051</v>
      </c>
      <c r="AV143" s="353">
        <v>1.3123726217374168E-2</v>
      </c>
      <c r="AX143" s="352"/>
      <c r="AY143" s="338"/>
      <c r="AZ143" t="s">
        <v>58</v>
      </c>
      <c r="BA143">
        <v>11.348222859487803</v>
      </c>
      <c r="BB143">
        <v>169.7365463807177</v>
      </c>
      <c r="BC143">
        <v>4.0503804992152358E-2</v>
      </c>
      <c r="BD143">
        <v>3.1871528756227487</v>
      </c>
      <c r="BE143">
        <v>4.0574856594733442</v>
      </c>
      <c r="BF143">
        <v>8.1208401107905181E-3</v>
      </c>
      <c r="BG143">
        <v>11.513546828392736</v>
      </c>
      <c r="BH143">
        <v>1.5194925138294979</v>
      </c>
      <c r="BI143">
        <v>58.689133408956749</v>
      </c>
      <c r="BJ143">
        <v>0.60872417560175607</v>
      </c>
      <c r="BK143">
        <v>0.24816156471796449</v>
      </c>
      <c r="BL143">
        <v>5.230203860058813</v>
      </c>
      <c r="BM143">
        <v>1.0383907162626767E-3</v>
      </c>
      <c r="BN143">
        <v>0.78905099697852366</v>
      </c>
      <c r="BO143">
        <v>8.139590462658218E-2</v>
      </c>
      <c r="BP143">
        <v>8.22632418882005E-2</v>
      </c>
      <c r="BQ143">
        <v>5.3665571659916638E-6</v>
      </c>
      <c r="BR143">
        <v>0.10718005464442086</v>
      </c>
      <c r="BS143">
        <v>142.0044161777673</v>
      </c>
      <c r="BT143" s="353">
        <v>0.14868362078653194</v>
      </c>
      <c r="BV143" s="352"/>
      <c r="BW143" s="338"/>
      <c r="BX143" t="s">
        <v>58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 s="353">
        <v>0</v>
      </c>
    </row>
    <row r="144" spans="2:96" x14ac:dyDescent="0.2">
      <c r="B144" s="352"/>
      <c r="C144" s="338"/>
      <c r="D144" t="s">
        <v>59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 s="353">
        <v>0</v>
      </c>
      <c r="Z144" s="352"/>
      <c r="AA144" s="338"/>
      <c r="AB144" t="s">
        <v>59</v>
      </c>
      <c r="AC144">
        <v>4.6369024309626505</v>
      </c>
      <c r="AD144">
        <v>68.979944659954484</v>
      </c>
      <c r="AE144">
        <v>2.9065735677093432E-2</v>
      </c>
      <c r="AF144">
        <v>1.2810622095797528</v>
      </c>
      <c r="AG144">
        <v>2.6685841087369324</v>
      </c>
      <c r="AH144">
        <v>4.2985080130128568E-3</v>
      </c>
      <c r="AI144">
        <v>4.7167881813421397</v>
      </c>
      <c r="AJ144">
        <v>0.66032085197769907</v>
      </c>
      <c r="AK144">
        <v>33.994696452012889</v>
      </c>
      <c r="AL144">
        <v>0.2684906549840449</v>
      </c>
      <c r="AM144">
        <v>4.0671002434727259E-2</v>
      </c>
      <c r="AN144">
        <v>3.5169299624182924</v>
      </c>
      <c r="AO144">
        <v>3.1369199878301024E-4</v>
      </c>
      <c r="AP144">
        <v>0.28724146105514842</v>
      </c>
      <c r="AQ144">
        <v>2.7263207218230376E-2</v>
      </c>
      <c r="AR144">
        <v>2.759805072308532E-2</v>
      </c>
      <c r="AS144">
        <v>2.0461917358576083E-6</v>
      </c>
      <c r="AT144">
        <v>8.9590404920966496E-2</v>
      </c>
      <c r="AU144">
        <v>361.1638946003028</v>
      </c>
      <c r="AV144" s="353">
        <v>3.5917044211526326E-2</v>
      </c>
      <c r="AX144" s="352"/>
      <c r="AY144" s="338"/>
      <c r="AZ144" t="s">
        <v>59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 s="353">
        <v>0</v>
      </c>
      <c r="BV144" s="352"/>
      <c r="BW144" s="338"/>
      <c r="BX144" t="s">
        <v>59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 s="353">
        <v>0</v>
      </c>
    </row>
    <row r="145" spans="2:96" x14ac:dyDescent="0.2">
      <c r="B145" s="352"/>
      <c r="C145" s="338"/>
      <c r="D145" t="s">
        <v>60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 s="353">
        <v>0</v>
      </c>
      <c r="Z145" s="352"/>
      <c r="AA145" s="338"/>
      <c r="AB145" t="s">
        <v>60</v>
      </c>
      <c r="AC145">
        <v>4.8672745343339772</v>
      </c>
      <c r="AD145">
        <v>72.165012744568443</v>
      </c>
      <c r="AE145">
        <v>3.1153365354393992E-2</v>
      </c>
      <c r="AF145">
        <v>1.3463044038744971</v>
      </c>
      <c r="AG145">
        <v>2.7531480012306155</v>
      </c>
      <c r="AH145">
        <v>4.4501797147932752E-3</v>
      </c>
      <c r="AI145">
        <v>4.9483796510927229</v>
      </c>
      <c r="AJ145">
        <v>0.69149258770520694</v>
      </c>
      <c r="AK145">
        <v>34.981468925367189</v>
      </c>
      <c r="AL145">
        <v>0.27388880593587606</v>
      </c>
      <c r="AM145">
        <v>4.4424161607677294E-2</v>
      </c>
      <c r="AN145">
        <v>3.6385123308031369</v>
      </c>
      <c r="AO145">
        <v>3.3547317031531722E-4</v>
      </c>
      <c r="AP145">
        <v>0.30816805359249294</v>
      </c>
      <c r="AQ145">
        <v>2.8625446132407376E-2</v>
      </c>
      <c r="AR145">
        <v>2.8976706829697531E-2</v>
      </c>
      <c r="AS145">
        <v>2.1205722218016231E-6</v>
      </c>
      <c r="AT145">
        <v>9.6635500288239265E-2</v>
      </c>
      <c r="AU145">
        <v>394.59452425662789</v>
      </c>
      <c r="AV145" s="353">
        <v>3.8011171438527301E-2</v>
      </c>
      <c r="AX145" s="352"/>
      <c r="AY145" s="338"/>
      <c r="AZ145" t="s">
        <v>60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 s="353">
        <v>0</v>
      </c>
      <c r="BV145" s="352"/>
      <c r="BW145" s="338"/>
      <c r="BX145" t="s">
        <v>60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 s="353">
        <v>0</v>
      </c>
    </row>
    <row r="146" spans="2:96" x14ac:dyDescent="0.2">
      <c r="B146" s="352"/>
      <c r="C146" s="338"/>
      <c r="D146" t="s">
        <v>61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 s="353">
        <v>0</v>
      </c>
      <c r="Z146" s="352"/>
      <c r="AA146" s="338"/>
      <c r="AB146" t="s">
        <v>61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 s="353">
        <v>0</v>
      </c>
      <c r="AX146" s="352"/>
      <c r="AY146" s="338"/>
      <c r="AZ146" t="s">
        <v>61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 s="353">
        <v>0</v>
      </c>
      <c r="BV146" s="352"/>
      <c r="BW146" s="338"/>
      <c r="BX146" t="s">
        <v>61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 s="353">
        <v>0</v>
      </c>
    </row>
    <row r="147" spans="2:96" x14ac:dyDescent="0.2">
      <c r="B147" s="354"/>
      <c r="C147" s="355"/>
      <c r="D147" s="356" t="s">
        <v>62</v>
      </c>
      <c r="E147" s="356">
        <v>0</v>
      </c>
      <c r="F147" s="356">
        <v>0</v>
      </c>
      <c r="G147" s="356">
        <v>0</v>
      </c>
      <c r="H147" s="356">
        <v>0</v>
      </c>
      <c r="I147" s="356">
        <v>0</v>
      </c>
      <c r="J147" s="356">
        <v>0</v>
      </c>
      <c r="K147" s="356">
        <v>0</v>
      </c>
      <c r="L147" s="356">
        <v>0</v>
      </c>
      <c r="M147" s="356">
        <v>0</v>
      </c>
      <c r="N147" s="356">
        <v>0</v>
      </c>
      <c r="O147" s="356">
        <v>0</v>
      </c>
      <c r="P147" s="356">
        <v>0</v>
      </c>
      <c r="Q147" s="356">
        <v>0</v>
      </c>
      <c r="R147" s="356">
        <v>0</v>
      </c>
      <c r="S147" s="356">
        <v>0</v>
      </c>
      <c r="T147" s="356">
        <v>0</v>
      </c>
      <c r="U147" s="356">
        <v>0</v>
      </c>
      <c r="V147" s="356">
        <v>0</v>
      </c>
      <c r="W147" s="356">
        <v>0</v>
      </c>
      <c r="X147" s="357">
        <v>0</v>
      </c>
      <c r="Z147" s="354"/>
      <c r="AA147" s="355"/>
      <c r="AB147" s="356" t="s">
        <v>62</v>
      </c>
      <c r="AC147" s="356">
        <v>0</v>
      </c>
      <c r="AD147" s="356">
        <v>0</v>
      </c>
      <c r="AE147" s="356">
        <v>0</v>
      </c>
      <c r="AF147" s="356">
        <v>0</v>
      </c>
      <c r="AG147" s="356">
        <v>0</v>
      </c>
      <c r="AH147" s="356">
        <v>0</v>
      </c>
      <c r="AI147" s="356">
        <v>0</v>
      </c>
      <c r="AJ147" s="356">
        <v>0</v>
      </c>
      <c r="AK147" s="356">
        <v>0</v>
      </c>
      <c r="AL147" s="356">
        <v>0</v>
      </c>
      <c r="AM147" s="356">
        <v>0</v>
      </c>
      <c r="AN147" s="356">
        <v>0</v>
      </c>
      <c r="AO147" s="356">
        <v>0</v>
      </c>
      <c r="AP147" s="356">
        <v>0</v>
      </c>
      <c r="AQ147" s="356">
        <v>0</v>
      </c>
      <c r="AR147" s="356">
        <v>0</v>
      </c>
      <c r="AS147" s="356">
        <v>0</v>
      </c>
      <c r="AT147" s="356">
        <v>0</v>
      </c>
      <c r="AU147" s="356">
        <v>0</v>
      </c>
      <c r="AV147" s="357">
        <v>0</v>
      </c>
      <c r="AX147" s="354"/>
      <c r="AY147" s="355"/>
      <c r="AZ147" s="356" t="s">
        <v>62</v>
      </c>
      <c r="BA147" s="356">
        <v>0</v>
      </c>
      <c r="BB147" s="356">
        <v>0</v>
      </c>
      <c r="BC147" s="356">
        <v>0</v>
      </c>
      <c r="BD147" s="356">
        <v>0</v>
      </c>
      <c r="BE147" s="356">
        <v>0</v>
      </c>
      <c r="BF147" s="356">
        <v>0</v>
      </c>
      <c r="BG147" s="356">
        <v>0</v>
      </c>
      <c r="BH147" s="356">
        <v>0</v>
      </c>
      <c r="BI147" s="356">
        <v>0</v>
      </c>
      <c r="BJ147" s="356">
        <v>0</v>
      </c>
      <c r="BK147" s="356">
        <v>0</v>
      </c>
      <c r="BL147" s="356">
        <v>0</v>
      </c>
      <c r="BM147" s="356">
        <v>0</v>
      </c>
      <c r="BN147" s="356">
        <v>0</v>
      </c>
      <c r="BO147" s="356">
        <v>0</v>
      </c>
      <c r="BP147" s="356">
        <v>0</v>
      </c>
      <c r="BQ147" s="356">
        <v>0</v>
      </c>
      <c r="BR147" s="356">
        <v>0</v>
      </c>
      <c r="BS147" s="356">
        <v>0</v>
      </c>
      <c r="BT147" s="357">
        <v>0</v>
      </c>
      <c r="BV147" s="354"/>
      <c r="BW147" s="355"/>
      <c r="BX147" s="356" t="s">
        <v>62</v>
      </c>
      <c r="BY147" s="356">
        <v>0</v>
      </c>
      <c r="BZ147" s="356">
        <v>0</v>
      </c>
      <c r="CA147" s="356">
        <v>0</v>
      </c>
      <c r="CB147" s="356">
        <v>0</v>
      </c>
      <c r="CC147" s="356">
        <v>0</v>
      </c>
      <c r="CD147" s="356">
        <v>0</v>
      </c>
      <c r="CE147" s="356">
        <v>0</v>
      </c>
      <c r="CF147" s="356">
        <v>0</v>
      </c>
      <c r="CG147" s="356">
        <v>0</v>
      </c>
      <c r="CH147" s="356">
        <v>0</v>
      </c>
      <c r="CI147" s="356">
        <v>0</v>
      </c>
      <c r="CJ147" s="356">
        <v>0</v>
      </c>
      <c r="CK147" s="356">
        <v>0</v>
      </c>
      <c r="CL147" s="356">
        <v>0</v>
      </c>
      <c r="CM147" s="356">
        <v>0</v>
      </c>
      <c r="CN147" s="356">
        <v>0</v>
      </c>
      <c r="CO147" s="356">
        <v>0</v>
      </c>
      <c r="CP147" s="356">
        <v>0</v>
      </c>
      <c r="CQ147" s="356">
        <v>0</v>
      </c>
      <c r="CR147" s="357">
        <v>0</v>
      </c>
    </row>
    <row r="149" spans="2:96" x14ac:dyDescent="0.2">
      <c r="B149" s="349">
        <v>2030</v>
      </c>
      <c r="C149" s="350" t="s">
        <v>86</v>
      </c>
      <c r="D149" s="350" t="s">
        <v>87</v>
      </c>
      <c r="E149" s="350" t="s">
        <v>91</v>
      </c>
      <c r="F149" s="350" t="s">
        <v>98</v>
      </c>
      <c r="G149" s="350" t="s">
        <v>99</v>
      </c>
      <c r="H149" s="350" t="s">
        <v>100</v>
      </c>
      <c r="I149" s="350" t="s">
        <v>101</v>
      </c>
      <c r="J149" s="350" t="s">
        <v>102</v>
      </c>
      <c r="K149" s="350" t="s">
        <v>103</v>
      </c>
      <c r="L149" s="350" t="s">
        <v>104</v>
      </c>
      <c r="M149" s="350" t="s">
        <v>105</v>
      </c>
      <c r="N149" s="350" t="s">
        <v>106</v>
      </c>
      <c r="O149" s="350" t="s">
        <v>107</v>
      </c>
      <c r="P149" s="350" t="s">
        <v>108</v>
      </c>
      <c r="Q149" s="350" t="s">
        <v>109</v>
      </c>
      <c r="R149" s="350" t="s">
        <v>110</v>
      </c>
      <c r="S149" s="350" t="s">
        <v>111</v>
      </c>
      <c r="T149" s="350" t="s">
        <v>112</v>
      </c>
      <c r="U149" s="350" t="s">
        <v>113</v>
      </c>
      <c r="V149" s="350" t="s">
        <v>114</v>
      </c>
      <c r="W149" s="350" t="s">
        <v>115</v>
      </c>
      <c r="X149" s="351" t="s">
        <v>116</v>
      </c>
      <c r="Z149" s="349">
        <v>2030</v>
      </c>
      <c r="AA149" s="350" t="s">
        <v>86</v>
      </c>
      <c r="AB149" s="350" t="s">
        <v>88</v>
      </c>
      <c r="AC149" s="350" t="s">
        <v>91</v>
      </c>
      <c r="AD149" s="350" t="s">
        <v>98</v>
      </c>
      <c r="AE149" s="350" t="s">
        <v>99</v>
      </c>
      <c r="AF149" s="350" t="s">
        <v>100</v>
      </c>
      <c r="AG149" s="350" t="s">
        <v>101</v>
      </c>
      <c r="AH149" s="350" t="s">
        <v>102</v>
      </c>
      <c r="AI149" s="350" t="s">
        <v>103</v>
      </c>
      <c r="AJ149" s="350" t="s">
        <v>104</v>
      </c>
      <c r="AK149" s="350" t="s">
        <v>105</v>
      </c>
      <c r="AL149" s="350" t="s">
        <v>106</v>
      </c>
      <c r="AM149" s="350" t="s">
        <v>107</v>
      </c>
      <c r="AN149" s="350" t="s">
        <v>108</v>
      </c>
      <c r="AO149" s="350" t="s">
        <v>109</v>
      </c>
      <c r="AP149" s="350" t="s">
        <v>110</v>
      </c>
      <c r="AQ149" s="350" t="s">
        <v>111</v>
      </c>
      <c r="AR149" s="350" t="s">
        <v>112</v>
      </c>
      <c r="AS149" s="350" t="s">
        <v>113</v>
      </c>
      <c r="AT149" s="350" t="s">
        <v>114</v>
      </c>
      <c r="AU149" s="350" t="s">
        <v>115</v>
      </c>
      <c r="AV149" s="351" t="s">
        <v>116</v>
      </c>
      <c r="AX149" s="349">
        <v>2030</v>
      </c>
      <c r="AY149" s="350" t="s">
        <v>86</v>
      </c>
      <c r="AZ149" s="350" t="s">
        <v>89</v>
      </c>
      <c r="BA149" s="350" t="s">
        <v>91</v>
      </c>
      <c r="BB149" s="350" t="s">
        <v>98</v>
      </c>
      <c r="BC149" s="350" t="s">
        <v>99</v>
      </c>
      <c r="BD149" s="350" t="s">
        <v>100</v>
      </c>
      <c r="BE149" s="350" t="s">
        <v>101</v>
      </c>
      <c r="BF149" s="350" t="s">
        <v>102</v>
      </c>
      <c r="BG149" s="350" t="s">
        <v>103</v>
      </c>
      <c r="BH149" s="350" t="s">
        <v>104</v>
      </c>
      <c r="BI149" s="350" t="s">
        <v>105</v>
      </c>
      <c r="BJ149" s="350" t="s">
        <v>106</v>
      </c>
      <c r="BK149" s="350" t="s">
        <v>107</v>
      </c>
      <c r="BL149" s="350" t="s">
        <v>108</v>
      </c>
      <c r="BM149" s="350" t="s">
        <v>109</v>
      </c>
      <c r="BN149" s="350" t="s">
        <v>110</v>
      </c>
      <c r="BO149" s="350" t="s">
        <v>111</v>
      </c>
      <c r="BP149" s="350" t="s">
        <v>112</v>
      </c>
      <c r="BQ149" s="350" t="s">
        <v>113</v>
      </c>
      <c r="BR149" s="350" t="s">
        <v>114</v>
      </c>
      <c r="BS149" s="350" t="s">
        <v>115</v>
      </c>
      <c r="BT149" s="351" t="s">
        <v>116</v>
      </c>
      <c r="BV149" s="349">
        <v>2030</v>
      </c>
      <c r="BW149" s="350" t="s">
        <v>86</v>
      </c>
      <c r="BX149" s="350" t="s">
        <v>90</v>
      </c>
      <c r="BY149" s="350" t="s">
        <v>91</v>
      </c>
      <c r="BZ149" s="350" t="s">
        <v>98</v>
      </c>
      <c r="CA149" s="350" t="s">
        <v>99</v>
      </c>
      <c r="CB149" s="350" t="s">
        <v>100</v>
      </c>
      <c r="CC149" s="350" t="s">
        <v>101</v>
      </c>
      <c r="CD149" s="350" t="s">
        <v>102</v>
      </c>
      <c r="CE149" s="350" t="s">
        <v>103</v>
      </c>
      <c r="CF149" s="350" t="s">
        <v>104</v>
      </c>
      <c r="CG149" s="350" t="s">
        <v>105</v>
      </c>
      <c r="CH149" s="350" t="s">
        <v>106</v>
      </c>
      <c r="CI149" s="350" t="s">
        <v>107</v>
      </c>
      <c r="CJ149" s="350" t="s">
        <v>108</v>
      </c>
      <c r="CK149" s="350" t="s">
        <v>109</v>
      </c>
      <c r="CL149" s="350" t="s">
        <v>110</v>
      </c>
      <c r="CM149" s="350" t="s">
        <v>111</v>
      </c>
      <c r="CN149" s="350" t="s">
        <v>112</v>
      </c>
      <c r="CO149" s="350" t="s">
        <v>113</v>
      </c>
      <c r="CP149" s="350" t="s">
        <v>114</v>
      </c>
      <c r="CQ149" s="350" t="s">
        <v>115</v>
      </c>
      <c r="CR149" s="351" t="s">
        <v>116</v>
      </c>
    </row>
    <row r="150" spans="2:96" x14ac:dyDescent="0.2">
      <c r="B150" s="352"/>
      <c r="C150" s="338" t="s">
        <v>54</v>
      </c>
      <c r="D150" t="s">
        <v>55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 s="353">
        <v>0</v>
      </c>
      <c r="Z150" s="352"/>
      <c r="AA150" s="338" t="s">
        <v>54</v>
      </c>
      <c r="AB150" t="s">
        <v>55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 s="353">
        <v>0</v>
      </c>
      <c r="AX150" s="352"/>
      <c r="AY150" s="338" t="s">
        <v>54</v>
      </c>
      <c r="AZ150" t="s">
        <v>55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 s="353">
        <v>0</v>
      </c>
      <c r="BV150" s="352"/>
      <c r="BW150" s="338" t="s">
        <v>54</v>
      </c>
      <c r="BX150" t="s">
        <v>55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 s="353">
        <v>0</v>
      </c>
    </row>
    <row r="151" spans="2:96" x14ac:dyDescent="0.2">
      <c r="B151" s="352"/>
      <c r="C151" s="338"/>
      <c r="D151" t="s">
        <v>56</v>
      </c>
      <c r="E151">
        <v>827.26980668416763</v>
      </c>
      <c r="F151">
        <v>12387.173872966381</v>
      </c>
      <c r="G151">
        <v>4.5598414182766716</v>
      </c>
      <c r="H151">
        <v>226.38725794812521</v>
      </c>
      <c r="I151">
        <v>502.47509488488026</v>
      </c>
      <c r="J151">
        <v>0.82150866949081713</v>
      </c>
      <c r="K151">
        <v>841.77199488335077</v>
      </c>
      <c r="L151">
        <v>118.5215333649741</v>
      </c>
      <c r="M151">
        <v>6577.3721293991857</v>
      </c>
      <c r="N151">
        <v>52.707269798416313</v>
      </c>
      <c r="O151">
        <v>7.0397381941268726</v>
      </c>
      <c r="P151">
        <v>658.53188351083224</v>
      </c>
      <c r="Q151">
        <v>5.2394088854184347E-2</v>
      </c>
      <c r="R151">
        <v>49.501931226285542</v>
      </c>
      <c r="S151">
        <v>4.5218144483973299</v>
      </c>
      <c r="T151">
        <v>4.5781161889475666</v>
      </c>
      <c r="U151">
        <v>3.7639045722845496E-4</v>
      </c>
      <c r="V151">
        <v>13.642361922247325</v>
      </c>
      <c r="W151">
        <v>53691.424159133916</v>
      </c>
      <c r="X151" s="353">
        <v>6.8396138191699807</v>
      </c>
      <c r="Z151" s="352"/>
      <c r="AA151" s="338"/>
      <c r="AB151" t="s">
        <v>56</v>
      </c>
      <c r="AC151">
        <v>485.54281609432149</v>
      </c>
      <c r="AD151">
        <v>7270.3043639864118</v>
      </c>
      <c r="AE151">
        <v>2.6762710608859837</v>
      </c>
      <c r="AF151">
        <v>132.87165307360169</v>
      </c>
      <c r="AG151">
        <v>294.91366736270777</v>
      </c>
      <c r="AH151">
        <v>0.48216147816301574</v>
      </c>
      <c r="AI151">
        <v>494.05446881132855</v>
      </c>
      <c r="AJ151">
        <v>69.562890622716537</v>
      </c>
      <c r="AK151">
        <v>3860.4041395022473</v>
      </c>
      <c r="AL151">
        <v>30.9350540776312</v>
      </c>
      <c r="AM151">
        <v>4.1317769362856289</v>
      </c>
      <c r="AN151">
        <v>386.50682355897771</v>
      </c>
      <c r="AO151">
        <v>3.0751241304119065E-2</v>
      </c>
      <c r="AP151">
        <v>29.053770481550078</v>
      </c>
      <c r="AQ151">
        <v>2.6539521972050339</v>
      </c>
      <c r="AR151">
        <v>2.6869969251002104</v>
      </c>
      <c r="AS151">
        <v>2.2091182474825216E-4</v>
      </c>
      <c r="AT151">
        <v>8.0070017935935347</v>
      </c>
      <c r="AU151">
        <v>31512.675883616881</v>
      </c>
      <c r="AV151" s="353">
        <v>4.0143195459631729</v>
      </c>
      <c r="AX151" s="352"/>
      <c r="AY151" s="338"/>
      <c r="AZ151" t="s">
        <v>56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 s="353">
        <v>0</v>
      </c>
      <c r="BV151" s="352"/>
      <c r="BW151" s="338"/>
      <c r="BX151" t="s">
        <v>56</v>
      </c>
      <c r="BY151">
        <v>823.85555288166097</v>
      </c>
      <c r="BZ151">
        <v>12336.050339680905</v>
      </c>
      <c r="CA151">
        <v>4.5410223392103397</v>
      </c>
      <c r="CB151">
        <v>225.45292727384793</v>
      </c>
      <c r="CC151">
        <v>500.40131255955652</v>
      </c>
      <c r="CD151">
        <v>0.81811819267667663</v>
      </c>
      <c r="CE151">
        <v>838.29788859885616</v>
      </c>
      <c r="CF151">
        <v>118.03237904953711</v>
      </c>
      <c r="CG151">
        <v>6550.2264296264439</v>
      </c>
      <c r="CH151">
        <v>52.489739804120639</v>
      </c>
      <c r="CI151">
        <v>7.0106842473929927</v>
      </c>
      <c r="CJ151">
        <v>655.81403382118788</v>
      </c>
      <c r="CK151">
        <v>5.217785139978446E-2</v>
      </c>
      <c r="CL151">
        <v>49.297630095559882</v>
      </c>
      <c r="CM151">
        <v>4.503152311752272</v>
      </c>
      <c r="CN151">
        <v>4.5592216874437792</v>
      </c>
      <c r="CO151">
        <v>3.7483704316760544E-4</v>
      </c>
      <c r="CP151">
        <v>13.586058058995143</v>
      </c>
      <c r="CQ151">
        <v>53469.832427372203</v>
      </c>
      <c r="CR151" s="353">
        <v>6.811385812658564</v>
      </c>
    </row>
    <row r="152" spans="2:96" x14ac:dyDescent="0.2">
      <c r="B152" s="352"/>
      <c r="C152" s="338"/>
      <c r="D152" t="s">
        <v>57</v>
      </c>
      <c r="E152">
        <v>5201.4999450702771</v>
      </c>
      <c r="F152">
        <v>77802.897483090434</v>
      </c>
      <c r="G152">
        <v>29.208649992853733</v>
      </c>
      <c r="H152">
        <v>1427.6895528952909</v>
      </c>
      <c r="I152">
        <v>3076.6705214979738</v>
      </c>
      <c r="J152">
        <v>5.0584805112624061</v>
      </c>
      <c r="K152">
        <v>5290.0493229899384</v>
      </c>
      <c r="L152">
        <v>737.99055802723706</v>
      </c>
      <c r="M152">
        <v>40249.737981072765</v>
      </c>
      <c r="N152">
        <v>324.57258014748635</v>
      </c>
      <c r="O152">
        <v>46.302695392943164</v>
      </c>
      <c r="P152">
        <v>4042.676855515258</v>
      </c>
      <c r="Q152">
        <v>0.33426688081798867</v>
      </c>
      <c r="R152">
        <v>331.25907607862655</v>
      </c>
      <c r="S152">
        <v>28.503176521179807</v>
      </c>
      <c r="T152">
        <v>28.857752148442877</v>
      </c>
      <c r="U152">
        <v>2.3481303687561661E-3</v>
      </c>
      <c r="V152">
        <v>87.955692464428793</v>
      </c>
      <c r="W152">
        <v>350146.21205513785</v>
      </c>
      <c r="X152" s="353">
        <v>43.85296297211697</v>
      </c>
      <c r="Z152" s="352"/>
      <c r="AA152" s="338"/>
      <c r="AB152" t="s">
        <v>57</v>
      </c>
      <c r="AC152">
        <v>3250.9690066309013</v>
      </c>
      <c r="AD152">
        <v>48627.282709735948</v>
      </c>
      <c r="AE152">
        <v>18.255583361544076</v>
      </c>
      <c r="AF152">
        <v>892.3146278127299</v>
      </c>
      <c r="AG152">
        <v>1922.937732314002</v>
      </c>
      <c r="AH152">
        <v>3.1615809932568077</v>
      </c>
      <c r="AI152">
        <v>3306.3129047782227</v>
      </c>
      <c r="AJ152">
        <v>461.24857380929495</v>
      </c>
      <c r="AK152">
        <v>25156.330305356616</v>
      </c>
      <c r="AL152">
        <v>202.85983074204299</v>
      </c>
      <c r="AM152">
        <v>28.939465391822836</v>
      </c>
      <c r="AN152">
        <v>2526.6975487638124</v>
      </c>
      <c r="AO152">
        <v>0.20891882744560603</v>
      </c>
      <c r="AP152">
        <v>207.03893124471671</v>
      </c>
      <c r="AQ152">
        <v>17.814658163883376</v>
      </c>
      <c r="AR152">
        <v>18.036270081005753</v>
      </c>
      <c r="AS152">
        <v>1.4675957191136618E-3</v>
      </c>
      <c r="AT152">
        <v>54.972841137798717</v>
      </c>
      <c r="AU152">
        <v>218843.50575823852</v>
      </c>
      <c r="AV152" s="353">
        <v>27.408367774068797</v>
      </c>
      <c r="AX152" s="352"/>
      <c r="AY152" s="338"/>
      <c r="AZ152" t="s">
        <v>57</v>
      </c>
      <c r="BA152">
        <v>4552.3347809254083</v>
      </c>
      <c r="BB152">
        <v>68092.827070915431</v>
      </c>
      <c r="BC152">
        <v>25.563309558883059</v>
      </c>
      <c r="BD152">
        <v>1249.5089640765661</v>
      </c>
      <c r="BE152">
        <v>2692.6914106261524</v>
      </c>
      <c r="BF152">
        <v>4.4271646665838933</v>
      </c>
      <c r="BG152">
        <v>4629.8328905456974</v>
      </c>
      <c r="BH152">
        <v>645.88678665391217</v>
      </c>
      <c r="BI152">
        <v>35226.431619600131</v>
      </c>
      <c r="BJ152">
        <v>284.06480075818564</v>
      </c>
      <c r="BK152">
        <v>40.52395903371329</v>
      </c>
      <c r="BL152">
        <v>3538.1368166400352</v>
      </c>
      <c r="BM152">
        <v>0.29254921921154003</v>
      </c>
      <c r="BN152">
        <v>289.91679889551034</v>
      </c>
      <c r="BO152">
        <v>24.94588161386017</v>
      </c>
      <c r="BP152">
        <v>25.25620497779444</v>
      </c>
      <c r="BQ152">
        <v>2.0550755860272289E-3</v>
      </c>
      <c r="BR152">
        <v>76.978518161031758</v>
      </c>
      <c r="BS152">
        <v>306446.75504775986</v>
      </c>
      <c r="BT152" s="353">
        <v>38.3799616827459</v>
      </c>
      <c r="BV152" s="352"/>
      <c r="BW152" s="338"/>
      <c r="BX152" t="s">
        <v>57</v>
      </c>
      <c r="BY152">
        <v>5142.585334791248</v>
      </c>
      <c r="BZ152">
        <v>76921.665639929546</v>
      </c>
      <c r="CA152">
        <v>28.877819223022339</v>
      </c>
      <c r="CB152">
        <v>1411.5188762642194</v>
      </c>
      <c r="CC152">
        <v>3041.8227186247232</v>
      </c>
      <c r="CD152">
        <v>5.0011858056828089</v>
      </c>
      <c r="CE152">
        <v>5230.1317612265912</v>
      </c>
      <c r="CF152">
        <v>729.63173334687053</v>
      </c>
      <c r="CG152">
        <v>39793.850707780497</v>
      </c>
      <c r="CH152">
        <v>320.89631997857657</v>
      </c>
      <c r="CI152">
        <v>45.778249505650749</v>
      </c>
      <c r="CJ152">
        <v>3996.8876151150034</v>
      </c>
      <c r="CK152">
        <v>0.33048081848586408</v>
      </c>
      <c r="CL152">
        <v>327.50708154346177</v>
      </c>
      <c r="CM152">
        <v>28.180336272368269</v>
      </c>
      <c r="CN152">
        <v>28.530895810980901</v>
      </c>
      <c r="CO152">
        <v>2.3215343508727606E-3</v>
      </c>
      <c r="CP152">
        <v>86.959465338006325</v>
      </c>
      <c r="CQ152">
        <v>346180.29302375199</v>
      </c>
      <c r="CR152" s="353">
        <v>43.356263894857236</v>
      </c>
    </row>
    <row r="153" spans="2:96" x14ac:dyDescent="0.2">
      <c r="B153" s="352"/>
      <c r="C153" s="338"/>
      <c r="D153" t="s">
        <v>58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 s="353">
        <v>0</v>
      </c>
      <c r="Z153" s="352"/>
      <c r="AA153" s="338"/>
      <c r="AB153" t="s">
        <v>58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 s="353">
        <v>0</v>
      </c>
      <c r="AX153" s="352"/>
      <c r="AY153" s="338"/>
      <c r="AZ153" t="s">
        <v>58</v>
      </c>
      <c r="BA153">
        <v>970.06447524846635</v>
      </c>
      <c r="BB153">
        <v>15173.812432400067</v>
      </c>
      <c r="BC153">
        <v>3.6164074869437428</v>
      </c>
      <c r="BD153">
        <v>278.5331466799484</v>
      </c>
      <c r="BE153">
        <v>556.6655078802512</v>
      </c>
      <c r="BF153">
        <v>0.96680265676214583</v>
      </c>
      <c r="BG153">
        <v>985.14666321794414</v>
      </c>
      <c r="BH153">
        <v>132.79751886626786</v>
      </c>
      <c r="BI153">
        <v>7797.8333746551434</v>
      </c>
      <c r="BJ153">
        <v>64.076692686602215</v>
      </c>
      <c r="BK153">
        <v>15.242587604261216</v>
      </c>
      <c r="BL153">
        <v>712.70212928122646</v>
      </c>
      <c r="BM153">
        <v>7.8014693969328974E-2</v>
      </c>
      <c r="BN153">
        <v>63.957395849351833</v>
      </c>
      <c r="BO153">
        <v>6.6710159949250514</v>
      </c>
      <c r="BP153">
        <v>6.7481938266881949</v>
      </c>
      <c r="BQ153">
        <v>4.9909573188442445E-4</v>
      </c>
      <c r="BR153">
        <v>9.4379882839206903</v>
      </c>
      <c r="BS153">
        <v>13987.891270922122</v>
      </c>
      <c r="BT153" s="353">
        <v>12.055663959107376</v>
      </c>
      <c r="BV153" s="352"/>
      <c r="BW153" s="338"/>
      <c r="BX153" t="s">
        <v>58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 s="353">
        <v>0</v>
      </c>
    </row>
    <row r="154" spans="2:96" x14ac:dyDescent="0.2">
      <c r="B154" s="352"/>
      <c r="C154" s="338"/>
      <c r="D154" t="s">
        <v>59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 s="353">
        <v>0</v>
      </c>
      <c r="Z154" s="352"/>
      <c r="AA154" s="338"/>
      <c r="AB154" t="s">
        <v>59</v>
      </c>
      <c r="AC154">
        <v>1112.3101721908477</v>
      </c>
      <c r="AD154">
        <v>16594.952075541078</v>
      </c>
      <c r="AE154">
        <v>6.3464981768295399</v>
      </c>
      <c r="AF154">
        <v>303.95137948782968</v>
      </c>
      <c r="AG154">
        <v>681.45795127396616</v>
      </c>
      <c r="AH154">
        <v>1.1144267444699065</v>
      </c>
      <c r="AI154">
        <v>1131.765592614337</v>
      </c>
      <c r="AJ154">
        <v>161.01218894398843</v>
      </c>
      <c r="AK154">
        <v>8897.0163259967958</v>
      </c>
      <c r="AL154">
        <v>69.848508034820327</v>
      </c>
      <c r="AM154">
        <v>9.7965337771117742</v>
      </c>
      <c r="AN154">
        <v>894.89079193648899</v>
      </c>
      <c r="AO154">
        <v>7.1701860463572922E-2</v>
      </c>
      <c r="AP154">
        <v>65.032398881985813</v>
      </c>
      <c r="AQ154">
        <v>6.1083406306250936</v>
      </c>
      <c r="AR154">
        <v>6.1844396506140296</v>
      </c>
      <c r="AS154">
        <v>5.0264150700890054E-4</v>
      </c>
      <c r="AT154">
        <v>19.132139086094277</v>
      </c>
      <c r="AU154">
        <v>76640.521428460008</v>
      </c>
      <c r="AV154" s="353">
        <v>9.013496991033854</v>
      </c>
      <c r="AX154" s="352"/>
      <c r="AY154" s="338"/>
      <c r="AZ154" t="s">
        <v>59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 s="353">
        <v>0</v>
      </c>
      <c r="BV154" s="352"/>
      <c r="BW154" s="338"/>
      <c r="BX154" t="s">
        <v>59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 s="353">
        <v>0</v>
      </c>
    </row>
    <row r="155" spans="2:96" x14ac:dyDescent="0.2">
      <c r="B155" s="352"/>
      <c r="C155" s="338"/>
      <c r="D155" t="s">
        <v>60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 s="353">
        <v>0</v>
      </c>
      <c r="Z155" s="352"/>
      <c r="AA155" s="338"/>
      <c r="AB155" t="s">
        <v>60</v>
      </c>
      <c r="AC155">
        <v>1158.6567298781517</v>
      </c>
      <c r="AD155">
        <v>17238.420201246467</v>
      </c>
      <c r="AE155">
        <v>6.7658777508143233</v>
      </c>
      <c r="AF155">
        <v>317.13190016053449</v>
      </c>
      <c r="AG155">
        <v>698.34203549315362</v>
      </c>
      <c r="AH155">
        <v>1.1447945815276261</v>
      </c>
      <c r="AI155">
        <v>1178.3585676936455</v>
      </c>
      <c r="AJ155">
        <v>167.25335544529881</v>
      </c>
      <c r="AK155">
        <v>9094.3475520495122</v>
      </c>
      <c r="AL155">
        <v>70.940443995054935</v>
      </c>
      <c r="AM155">
        <v>10.554595607866588</v>
      </c>
      <c r="AN155">
        <v>919.18808040856663</v>
      </c>
      <c r="AO155">
        <v>7.6080256037233104E-2</v>
      </c>
      <c r="AP155">
        <v>69.231317194279995</v>
      </c>
      <c r="AQ155">
        <v>6.3822897356374853</v>
      </c>
      <c r="AR155">
        <v>6.4617067428594526</v>
      </c>
      <c r="AS155">
        <v>5.1757015816913433E-4</v>
      </c>
      <c r="AT155">
        <v>20.54761633037511</v>
      </c>
      <c r="AU155">
        <v>83357.65135527619</v>
      </c>
      <c r="AV155" s="353">
        <v>9.4356896295617219</v>
      </c>
      <c r="AX155" s="352"/>
      <c r="AY155" s="338"/>
      <c r="AZ155" t="s">
        <v>60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 s="353">
        <v>0</v>
      </c>
      <c r="BV155" s="352"/>
      <c r="BW155" s="338"/>
      <c r="BX155" t="s">
        <v>60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 s="353">
        <v>0</v>
      </c>
    </row>
    <row r="156" spans="2:96" x14ac:dyDescent="0.2">
      <c r="B156" s="352"/>
      <c r="C156" s="338"/>
      <c r="D156" t="s">
        <v>61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 s="353">
        <v>0</v>
      </c>
      <c r="Z156" s="352"/>
      <c r="AA156" s="338"/>
      <c r="AB156" t="s">
        <v>61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 s="353">
        <v>0</v>
      </c>
      <c r="AX156" s="352"/>
      <c r="AY156" s="338"/>
      <c r="AZ156" t="s">
        <v>61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 s="353">
        <v>0</v>
      </c>
      <c r="BV156" s="352"/>
      <c r="BW156" s="338"/>
      <c r="BX156" t="s">
        <v>61</v>
      </c>
      <c r="BY156">
        <v>44.55168610621476</v>
      </c>
      <c r="BZ156">
        <v>790.62699610579352</v>
      </c>
      <c r="CA156">
        <v>0.11477606224120145</v>
      </c>
      <c r="CB156">
        <v>14.793822981350585</v>
      </c>
      <c r="CC156">
        <v>20.809547927449668</v>
      </c>
      <c r="CD156">
        <v>3.762473667602869E-2</v>
      </c>
      <c r="CE156">
        <v>45.433646638826893</v>
      </c>
      <c r="CF156">
        <v>4.930033072495152</v>
      </c>
      <c r="CG156">
        <v>283.3678122611488</v>
      </c>
      <c r="CH156">
        <v>2.7361354223313876</v>
      </c>
      <c r="CI156">
        <v>0.2095820762754656</v>
      </c>
      <c r="CJ156">
        <v>26.461384470614458</v>
      </c>
      <c r="CK156">
        <v>2.1201785399929192E-3</v>
      </c>
      <c r="CL156">
        <v>1.5936514566262916</v>
      </c>
      <c r="CM156">
        <v>0.18566370762076045</v>
      </c>
      <c r="CN156">
        <v>0.18943564794914813</v>
      </c>
      <c r="CO156">
        <v>2.1150593045132166E-5</v>
      </c>
      <c r="CP156">
        <v>0.27867211171865941</v>
      </c>
      <c r="CQ156">
        <v>683.00960390158241</v>
      </c>
      <c r="CR156" s="353">
        <v>0.42360890126131079</v>
      </c>
    </row>
    <row r="157" spans="2:96" x14ac:dyDescent="0.2">
      <c r="B157" s="352"/>
      <c r="C157" s="338"/>
      <c r="D157" t="s">
        <v>62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 s="353">
        <v>0</v>
      </c>
      <c r="Z157" s="352"/>
      <c r="AA157" s="338"/>
      <c r="AB157" t="s">
        <v>62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 s="353">
        <v>0</v>
      </c>
      <c r="AX157" s="352"/>
      <c r="AY157" s="338"/>
      <c r="AZ157" t="s">
        <v>62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 s="353">
        <v>0</v>
      </c>
      <c r="BV157" s="352"/>
      <c r="BW157" s="338"/>
      <c r="BX157" t="s">
        <v>62</v>
      </c>
      <c r="BY157">
        <v>42.444577159716786</v>
      </c>
      <c r="BZ157">
        <v>610.23278350659757</v>
      </c>
      <c r="CA157">
        <v>0.13451257822846677</v>
      </c>
      <c r="CB157">
        <v>11.151136025990215</v>
      </c>
      <c r="CC157">
        <v>26.743441597312756</v>
      </c>
      <c r="CD157">
        <v>4.0788846454240087E-2</v>
      </c>
      <c r="CE157">
        <v>43.206898377350186</v>
      </c>
      <c r="CF157">
        <v>6.844949438167558</v>
      </c>
      <c r="CG157">
        <v>333.72525655419042</v>
      </c>
      <c r="CH157">
        <v>2.272712221155607</v>
      </c>
      <c r="CI157">
        <v>8.8356655546912632E-2</v>
      </c>
      <c r="CJ157">
        <v>33.768504754190921</v>
      </c>
      <c r="CK157">
        <v>2.3896318989502833E-3</v>
      </c>
      <c r="CL157">
        <v>2.2010464404673606</v>
      </c>
      <c r="CM157">
        <v>0.2159255782063487</v>
      </c>
      <c r="CN157">
        <v>0.21838079670370358</v>
      </c>
      <c r="CO157">
        <v>1.8870426830357178E-5</v>
      </c>
      <c r="CP157">
        <v>0.30435435999675825</v>
      </c>
      <c r="CQ157">
        <v>695.67120882545669</v>
      </c>
      <c r="CR157" s="353">
        <v>0.38677439584126833</v>
      </c>
    </row>
    <row r="158" spans="2:96" x14ac:dyDescent="0.2">
      <c r="B158" s="352"/>
      <c r="C158" s="338" t="s">
        <v>63</v>
      </c>
      <c r="D158" t="s">
        <v>55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 s="353">
        <v>0</v>
      </c>
      <c r="Z158" s="352"/>
      <c r="AA158" s="338" t="s">
        <v>63</v>
      </c>
      <c r="AB158" t="s">
        <v>55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 s="353">
        <v>0</v>
      </c>
      <c r="AX158" s="352"/>
      <c r="AY158" s="338" t="s">
        <v>63</v>
      </c>
      <c r="AZ158" t="s">
        <v>55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 s="353">
        <v>0</v>
      </c>
      <c r="BV158" s="352"/>
      <c r="BW158" s="338" t="s">
        <v>63</v>
      </c>
      <c r="BX158" t="s">
        <v>55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 s="353">
        <v>0</v>
      </c>
    </row>
    <row r="159" spans="2:96" x14ac:dyDescent="0.2">
      <c r="B159" s="352"/>
      <c r="C159" s="338"/>
      <c r="D159" t="s">
        <v>56</v>
      </c>
      <c r="E159">
        <v>421.06682795092496</v>
      </c>
      <c r="F159">
        <v>6292.2991760981449</v>
      </c>
      <c r="G159">
        <v>2.5418550233767117</v>
      </c>
      <c r="H159">
        <v>116.55571309859725</v>
      </c>
      <c r="I159">
        <v>239.32613962862132</v>
      </c>
      <c r="J159">
        <v>0.38549340006175092</v>
      </c>
      <c r="K159">
        <v>428.34043173909691</v>
      </c>
      <c r="L159">
        <v>59.155625821252961</v>
      </c>
      <c r="M159">
        <v>3058.3881104227567</v>
      </c>
      <c r="N159">
        <v>24.845727754970493</v>
      </c>
      <c r="O159">
        <v>3.5519900824931838</v>
      </c>
      <c r="P159">
        <v>314.64739870378236</v>
      </c>
      <c r="Q159">
        <v>2.7917556491659886E-2</v>
      </c>
      <c r="R159">
        <v>26.765139919262996</v>
      </c>
      <c r="S159">
        <v>2.4624992188637371</v>
      </c>
      <c r="T159">
        <v>2.4927254278197699</v>
      </c>
      <c r="U159">
        <v>1.8732036694603168E-4</v>
      </c>
      <c r="V159">
        <v>7.7789874046181504</v>
      </c>
      <c r="W159">
        <v>30777.958763409053</v>
      </c>
      <c r="X159" s="353">
        <v>3.3423268841398879</v>
      </c>
      <c r="Z159" s="352"/>
      <c r="AA159" s="338"/>
      <c r="AB159" t="s">
        <v>56</v>
      </c>
      <c r="AC159">
        <v>247.13336780251666</v>
      </c>
      <c r="AD159">
        <v>3693.088563108975</v>
      </c>
      <c r="AE159">
        <v>1.4918705314540834</v>
      </c>
      <c r="AF159">
        <v>68.409107539664518</v>
      </c>
      <c r="AG159">
        <v>140.46576686513498</v>
      </c>
      <c r="AH159">
        <v>0.22625454179450782</v>
      </c>
      <c r="AI159">
        <v>251.40240559155279</v>
      </c>
      <c r="AJ159">
        <v>34.719735831043984</v>
      </c>
      <c r="AK159">
        <v>1795.0351431246977</v>
      </c>
      <c r="AL159">
        <v>14.582503222756738</v>
      </c>
      <c r="AM159">
        <v>2.0847409798569747</v>
      </c>
      <c r="AN159">
        <v>184.67346784446721</v>
      </c>
      <c r="AO159">
        <v>1.6385426964588706E-2</v>
      </c>
      <c r="AP159">
        <v>15.709048371589995</v>
      </c>
      <c r="AQ159">
        <v>1.4452948671601122</v>
      </c>
      <c r="AR159">
        <v>1.4630352929532302</v>
      </c>
      <c r="AS159">
        <v>1.099424368494102E-4</v>
      </c>
      <c r="AT159">
        <v>4.5656585315732867</v>
      </c>
      <c r="AU159">
        <v>18064.259871297116</v>
      </c>
      <c r="AV159" s="353">
        <v>1.9616850446139922</v>
      </c>
      <c r="AX159" s="352"/>
      <c r="AY159" s="338"/>
      <c r="AZ159" t="s">
        <v>56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 s="353">
        <v>0</v>
      </c>
      <c r="BV159" s="352"/>
      <c r="BW159" s="338"/>
      <c r="BX159" t="s">
        <v>56</v>
      </c>
      <c r="BY159">
        <v>419.32902849683495</v>
      </c>
      <c r="BZ159">
        <v>6266.3300107606456</v>
      </c>
      <c r="CA159">
        <v>2.5313644456850519</v>
      </c>
      <c r="CB159">
        <v>116.07467198790349</v>
      </c>
      <c r="CC159">
        <v>238.3384084487038</v>
      </c>
      <c r="CD159">
        <v>0.38390241693101451</v>
      </c>
      <c r="CE159">
        <v>426.57261314349944</v>
      </c>
      <c r="CF159">
        <v>58.911482594015631</v>
      </c>
      <c r="CG159">
        <v>3045.7657311806011</v>
      </c>
      <c r="CH159">
        <v>24.743186093497965</v>
      </c>
      <c r="CI159">
        <v>3.5373305414974512</v>
      </c>
      <c r="CJ159">
        <v>313.34880655307984</v>
      </c>
      <c r="CK159">
        <v>2.7802336979672142E-2</v>
      </c>
      <c r="CL159">
        <v>26.654676585528811</v>
      </c>
      <c r="CM159">
        <v>2.4523361532547381</v>
      </c>
      <c r="CN159">
        <v>2.48243761457943</v>
      </c>
      <c r="CO159">
        <v>1.8654727058742542E-4</v>
      </c>
      <c r="CP159">
        <v>7.7468824769255473</v>
      </c>
      <c r="CQ159">
        <v>30650.933986374635</v>
      </c>
      <c r="CR159" s="353">
        <v>3.3285326513742386</v>
      </c>
    </row>
    <row r="160" spans="2:96" x14ac:dyDescent="0.2">
      <c r="B160" s="352"/>
      <c r="C160" s="338"/>
      <c r="D160" t="s">
        <v>57</v>
      </c>
      <c r="E160">
        <v>2667.4541700140489</v>
      </c>
      <c r="F160">
        <v>39801.192460660546</v>
      </c>
      <c r="G160">
        <v>16.372343520623691</v>
      </c>
      <c r="H160">
        <v>740.31706622773424</v>
      </c>
      <c r="I160">
        <v>1472.9812877552929</v>
      </c>
      <c r="J160">
        <v>2.3886619062458503</v>
      </c>
      <c r="K160">
        <v>2711.9634411996526</v>
      </c>
      <c r="L160">
        <v>371.16074139292215</v>
      </c>
      <c r="M160">
        <v>18813.035200321559</v>
      </c>
      <c r="N160">
        <v>153.71616411913871</v>
      </c>
      <c r="O160">
        <v>23.675936588478354</v>
      </c>
      <c r="P160">
        <v>1942.6301400695045</v>
      </c>
      <c r="Q160">
        <v>0.17946409489271817</v>
      </c>
      <c r="R160">
        <v>181.37880553399521</v>
      </c>
      <c r="S160">
        <v>15.603027847982197</v>
      </c>
      <c r="T160">
        <v>15.794410008068663</v>
      </c>
      <c r="U160">
        <v>1.1769441465936355E-3</v>
      </c>
      <c r="V160">
        <v>50.381266506530586</v>
      </c>
      <c r="W160">
        <v>201759.97937567774</v>
      </c>
      <c r="X160" s="353">
        <v>21.737336261138882</v>
      </c>
      <c r="Z160" s="352"/>
      <c r="AA160" s="338"/>
      <c r="AB160" t="s">
        <v>57</v>
      </c>
      <c r="AC160">
        <v>1667.1750312220495</v>
      </c>
      <c r="AD160">
        <v>24875.986635199457</v>
      </c>
      <c r="AE160">
        <v>10.232813979342019</v>
      </c>
      <c r="AF160">
        <v>462.70265554213381</v>
      </c>
      <c r="AG160">
        <v>920.62223674118138</v>
      </c>
      <c r="AH160">
        <v>1.492928175820682</v>
      </c>
      <c r="AI160">
        <v>1694.9935956092827</v>
      </c>
      <c r="AJ160">
        <v>231.97771402268739</v>
      </c>
      <c r="AK160">
        <v>11758.261079069418</v>
      </c>
      <c r="AL160">
        <v>96.073534681688301</v>
      </c>
      <c r="AM160">
        <v>14.797603934428524</v>
      </c>
      <c r="AN160">
        <v>1214.1556173039003</v>
      </c>
      <c r="AO160">
        <v>0.1121661475460058</v>
      </c>
      <c r="AP160">
        <v>113.36285330726558</v>
      </c>
      <c r="AQ160">
        <v>9.7519870189489417</v>
      </c>
      <c r="AR160">
        <v>9.8716020295100471</v>
      </c>
      <c r="AS160">
        <v>7.3559722839906122E-4</v>
      </c>
      <c r="AT160">
        <v>31.488597069538088</v>
      </c>
      <c r="AU160">
        <v>126101.21054609685</v>
      </c>
      <c r="AV160" s="353">
        <v>13.585966974516955</v>
      </c>
      <c r="AX160" s="352"/>
      <c r="AY160" s="338"/>
      <c r="AZ160" t="s">
        <v>57</v>
      </c>
      <c r="BA160">
        <v>2334.5466736355806</v>
      </c>
      <c r="BB160">
        <v>34833.866129844413</v>
      </c>
      <c r="BC160">
        <v>14.329018483376526</v>
      </c>
      <c r="BD160">
        <v>647.92293859298297</v>
      </c>
      <c r="BE160">
        <v>1289.1481339446827</v>
      </c>
      <c r="BF160">
        <v>2.0905486476031583</v>
      </c>
      <c r="BG160">
        <v>2373.5010339992482</v>
      </c>
      <c r="BH160">
        <v>324.83859851972591</v>
      </c>
      <c r="BI160">
        <v>16465.103408943844</v>
      </c>
      <c r="BJ160">
        <v>134.53185575310795</v>
      </c>
      <c r="BK160">
        <v>20.721097902704724</v>
      </c>
      <c r="BL160">
        <v>1700.1831868697479</v>
      </c>
      <c r="BM160">
        <v>0.15706635580794581</v>
      </c>
      <c r="BN160">
        <v>158.74210394593328</v>
      </c>
      <c r="BO160">
        <v>13.655716064639389</v>
      </c>
      <c r="BP160">
        <v>13.823213069928403</v>
      </c>
      <c r="BQ160">
        <v>1.0300574507979524E-3</v>
      </c>
      <c r="BR160">
        <v>44.093510381004677</v>
      </c>
      <c r="BS160">
        <v>176579.63687593219</v>
      </c>
      <c r="BT160" s="353">
        <v>19.024441594013439</v>
      </c>
      <c r="BV160" s="352"/>
      <c r="BW160" s="338"/>
      <c r="BX160" t="s">
        <v>57</v>
      </c>
      <c r="BY160">
        <v>2637.2413420753519</v>
      </c>
      <c r="BZ160">
        <v>39350.3856227824</v>
      </c>
      <c r="CA160">
        <v>16.186902734685376</v>
      </c>
      <c r="CB160">
        <v>731.93189043222969</v>
      </c>
      <c r="CC160">
        <v>1456.2976158466445</v>
      </c>
      <c r="CD160">
        <v>2.3616068092967071</v>
      </c>
      <c r="CE160">
        <v>2681.2464805312825</v>
      </c>
      <c r="CF160">
        <v>366.95680201755715</v>
      </c>
      <c r="CG160">
        <v>18599.95000399409</v>
      </c>
      <c r="CH160">
        <v>151.97510327163275</v>
      </c>
      <c r="CI160">
        <v>23.407771906784337</v>
      </c>
      <c r="CJ160">
        <v>1920.6270065835645</v>
      </c>
      <c r="CK160">
        <v>0.17743140099262425</v>
      </c>
      <c r="CL160">
        <v>179.3244247296584</v>
      </c>
      <c r="CM160">
        <v>15.426300689557841</v>
      </c>
      <c r="CN160">
        <v>15.615515166188588</v>
      </c>
      <c r="CO160">
        <v>1.1636135291853886E-3</v>
      </c>
      <c r="CP160">
        <v>49.810624823758047</v>
      </c>
      <c r="CQ160">
        <v>199474.75190661111</v>
      </c>
      <c r="CR160" s="353">
        <v>21.49112906939548</v>
      </c>
    </row>
    <row r="161" spans="2:96" x14ac:dyDescent="0.2">
      <c r="B161" s="352"/>
      <c r="C161" s="338"/>
      <c r="D161" t="s">
        <v>58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 s="353">
        <v>0</v>
      </c>
      <c r="Z161" s="352"/>
      <c r="AA161" s="338"/>
      <c r="AB161" t="s">
        <v>58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 s="353">
        <v>0</v>
      </c>
      <c r="AX161" s="352"/>
      <c r="AY161" s="338"/>
      <c r="AZ161" t="s">
        <v>58</v>
      </c>
      <c r="BA161">
        <v>437.19980924044302</v>
      </c>
      <c r="BB161">
        <v>6539.242894471211</v>
      </c>
      <c r="BC161">
        <v>1.5604430786513799</v>
      </c>
      <c r="BD161">
        <v>122.78773923420169</v>
      </c>
      <c r="BE161">
        <v>156.31804012682602</v>
      </c>
      <c r="BF161">
        <v>0.31286218038460339</v>
      </c>
      <c r="BG161">
        <v>443.56905388456624</v>
      </c>
      <c r="BH161">
        <v>58.539724273490485</v>
      </c>
      <c r="BI161">
        <v>2261.0481172768314</v>
      </c>
      <c r="BJ161">
        <v>23.45160971443466</v>
      </c>
      <c r="BK161">
        <v>9.5606325412260045</v>
      </c>
      <c r="BL161">
        <v>201.49799296500137</v>
      </c>
      <c r="BM161">
        <v>4.0004873775238807E-2</v>
      </c>
      <c r="BN161">
        <v>30.398851840627501</v>
      </c>
      <c r="BO161">
        <v>3.1358455342584968</v>
      </c>
      <c r="BP161">
        <v>3.169260430143241</v>
      </c>
      <c r="BQ161">
        <v>2.0675111850556178E-4</v>
      </c>
      <c r="BR161">
        <v>4.1292015520953571</v>
      </c>
      <c r="BS161">
        <v>5470.8393052321926</v>
      </c>
      <c r="BT161" s="353">
        <v>5.7281612680616734</v>
      </c>
      <c r="BV161" s="352"/>
      <c r="BW161" s="338"/>
      <c r="BX161" t="s">
        <v>58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 s="353">
        <v>0</v>
      </c>
    </row>
    <row r="162" spans="2:96" x14ac:dyDescent="0.2">
      <c r="B162" s="352"/>
      <c r="C162" s="338"/>
      <c r="D162" t="s">
        <v>59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 s="353">
        <v>0</v>
      </c>
      <c r="Z162" s="352"/>
      <c r="AA162" s="338"/>
      <c r="AB162" t="s">
        <v>59</v>
      </c>
      <c r="AC162">
        <v>566.45650509047084</v>
      </c>
      <c r="AD162">
        <v>8426.7760547421876</v>
      </c>
      <c r="AE162">
        <v>3.5507486505623165</v>
      </c>
      <c r="AF162">
        <v>156.49801410450857</v>
      </c>
      <c r="AG162">
        <v>326.00143097280272</v>
      </c>
      <c r="AH162">
        <v>0.52511733046087461</v>
      </c>
      <c r="AI162">
        <v>576.21556378110222</v>
      </c>
      <c r="AJ162">
        <v>80.666575934830675</v>
      </c>
      <c r="AK162">
        <v>4152.8837905310156</v>
      </c>
      <c r="AL162">
        <v>32.799542439399353</v>
      </c>
      <c r="AM162">
        <v>4.9684793330703583</v>
      </c>
      <c r="AN162">
        <v>429.63764815423048</v>
      </c>
      <c r="AO162">
        <v>3.8321460490290719E-2</v>
      </c>
      <c r="AP162">
        <v>35.090191473492006</v>
      </c>
      <c r="AQ162">
        <v>3.3305469132310219</v>
      </c>
      <c r="AR162">
        <v>3.3714522987413647</v>
      </c>
      <c r="AS162">
        <v>2.4996830032463559E-4</v>
      </c>
      <c r="AT162">
        <v>10.944605459519012</v>
      </c>
      <c r="AU162">
        <v>44120.755298635399</v>
      </c>
      <c r="AV162" s="353">
        <v>4.3877229767410242</v>
      </c>
      <c r="AX162" s="352"/>
      <c r="AY162" s="338"/>
      <c r="AZ162" t="s">
        <v>59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 s="353">
        <v>0</v>
      </c>
      <c r="BV162" s="352"/>
      <c r="BW162" s="338"/>
      <c r="BX162" t="s">
        <v>59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 s="353">
        <v>0</v>
      </c>
    </row>
    <row r="163" spans="2:96" x14ac:dyDescent="0.2">
      <c r="B163" s="352"/>
      <c r="C163" s="338"/>
      <c r="D163" t="s">
        <v>60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 s="353">
        <v>0</v>
      </c>
      <c r="Z163" s="352"/>
      <c r="AA163" s="338"/>
      <c r="AB163" t="s">
        <v>60</v>
      </c>
      <c r="AC163">
        <v>594.59938247229456</v>
      </c>
      <c r="AD163">
        <v>8815.8725609869944</v>
      </c>
      <c r="AE163">
        <v>3.8057791215574373</v>
      </c>
      <c r="AF163">
        <v>164.46817649521515</v>
      </c>
      <c r="AG163">
        <v>336.33198411943721</v>
      </c>
      <c r="AH163">
        <v>0.5436459545565564</v>
      </c>
      <c r="AI163">
        <v>604.50740224802587</v>
      </c>
      <c r="AJ163">
        <v>84.474599230706247</v>
      </c>
      <c r="AK163">
        <v>4273.4305768604636</v>
      </c>
      <c r="AL163">
        <v>33.458995116623413</v>
      </c>
      <c r="AM163">
        <v>5.4269753786117239</v>
      </c>
      <c r="AN163">
        <v>444.49047814177084</v>
      </c>
      <c r="AO163">
        <v>4.0982307140972826E-2</v>
      </c>
      <c r="AP163">
        <v>37.646640449645162</v>
      </c>
      <c r="AQ163">
        <v>3.4969616924746605</v>
      </c>
      <c r="AR163">
        <v>3.5398726464843864</v>
      </c>
      <c r="AS163">
        <v>2.5905482106603281E-4</v>
      </c>
      <c r="AT163">
        <v>11.805253307773585</v>
      </c>
      <c r="AU163">
        <v>48204.73116831189</v>
      </c>
      <c r="AV163" s="353">
        <v>4.6435472059291936</v>
      </c>
      <c r="AX163" s="352"/>
      <c r="AY163" s="338"/>
      <c r="AZ163" t="s">
        <v>60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 s="353">
        <v>0</v>
      </c>
      <c r="BV163" s="352"/>
      <c r="BW163" s="338"/>
      <c r="BX163" t="s">
        <v>60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 s="353">
        <v>0</v>
      </c>
    </row>
    <row r="164" spans="2:96" x14ac:dyDescent="0.2">
      <c r="B164" s="352"/>
      <c r="C164" s="338"/>
      <c r="D164" t="s">
        <v>61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 s="353">
        <v>0</v>
      </c>
      <c r="Z164" s="352"/>
      <c r="AA164" s="338"/>
      <c r="AB164" t="s">
        <v>61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 s="353">
        <v>0</v>
      </c>
      <c r="AX164" s="352"/>
      <c r="AY164" s="338"/>
      <c r="AZ164" t="s">
        <v>61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 s="353">
        <v>0</v>
      </c>
      <c r="BV164" s="352"/>
      <c r="BW164" s="338"/>
      <c r="BX164" t="s">
        <v>61</v>
      </c>
      <c r="BY164">
        <v>23.564255137096069</v>
      </c>
      <c r="BZ164">
        <v>429.54961772400179</v>
      </c>
      <c r="CA164">
        <v>5.8543701571635527E-2</v>
      </c>
      <c r="CB164">
        <v>8.104850041145049</v>
      </c>
      <c r="CC164">
        <v>10.028777587901182</v>
      </c>
      <c r="CD164">
        <v>1.8426169419860153E-2</v>
      </c>
      <c r="CE164">
        <v>24.036555209429785</v>
      </c>
      <c r="CF164">
        <v>2.4385415852881196</v>
      </c>
      <c r="CG164">
        <v>134.82253238602064</v>
      </c>
      <c r="CH164">
        <v>1.3941006068345847</v>
      </c>
      <c r="CI164">
        <v>9.9486376833032006E-2</v>
      </c>
      <c r="CJ164">
        <v>12.686536464301708</v>
      </c>
      <c r="CK164">
        <v>1.134432943260027E-3</v>
      </c>
      <c r="CL164">
        <v>0.83784967797282017</v>
      </c>
      <c r="CM164">
        <v>9.8816315241134392E-2</v>
      </c>
      <c r="CN164">
        <v>0.10093910853652449</v>
      </c>
      <c r="CO164">
        <v>1.104744631919927E-5</v>
      </c>
      <c r="CP164">
        <v>0.14347989279999324</v>
      </c>
      <c r="CQ164">
        <v>309.25260687025991</v>
      </c>
      <c r="CR164" s="353">
        <v>0.22552700596880898</v>
      </c>
    </row>
    <row r="165" spans="2:96" x14ac:dyDescent="0.2">
      <c r="B165" s="354"/>
      <c r="C165" s="355"/>
      <c r="D165" s="356" t="s">
        <v>62</v>
      </c>
      <c r="E165" s="356">
        <v>0</v>
      </c>
      <c r="F165" s="356">
        <v>0</v>
      </c>
      <c r="G165" s="356">
        <v>0</v>
      </c>
      <c r="H165" s="356">
        <v>0</v>
      </c>
      <c r="I165" s="356">
        <v>0</v>
      </c>
      <c r="J165" s="356">
        <v>0</v>
      </c>
      <c r="K165" s="356">
        <v>0</v>
      </c>
      <c r="L165" s="356">
        <v>0</v>
      </c>
      <c r="M165" s="356">
        <v>0</v>
      </c>
      <c r="N165" s="356">
        <v>0</v>
      </c>
      <c r="O165" s="356">
        <v>0</v>
      </c>
      <c r="P165" s="356">
        <v>0</v>
      </c>
      <c r="Q165" s="356">
        <v>0</v>
      </c>
      <c r="R165" s="356">
        <v>0</v>
      </c>
      <c r="S165" s="356">
        <v>0</v>
      </c>
      <c r="T165" s="356">
        <v>0</v>
      </c>
      <c r="U165" s="356">
        <v>0</v>
      </c>
      <c r="V165" s="356">
        <v>0</v>
      </c>
      <c r="W165" s="356">
        <v>0</v>
      </c>
      <c r="X165" s="357">
        <v>0</v>
      </c>
      <c r="Z165" s="354"/>
      <c r="AA165" s="355"/>
      <c r="AB165" s="356" t="s">
        <v>62</v>
      </c>
      <c r="AC165" s="356">
        <v>0</v>
      </c>
      <c r="AD165" s="356">
        <v>0</v>
      </c>
      <c r="AE165" s="356">
        <v>0</v>
      </c>
      <c r="AF165" s="356">
        <v>0</v>
      </c>
      <c r="AG165" s="356">
        <v>0</v>
      </c>
      <c r="AH165" s="356">
        <v>0</v>
      </c>
      <c r="AI165" s="356">
        <v>0</v>
      </c>
      <c r="AJ165" s="356">
        <v>0</v>
      </c>
      <c r="AK165" s="356">
        <v>0</v>
      </c>
      <c r="AL165" s="356">
        <v>0</v>
      </c>
      <c r="AM165" s="356">
        <v>0</v>
      </c>
      <c r="AN165" s="356">
        <v>0</v>
      </c>
      <c r="AO165" s="356">
        <v>0</v>
      </c>
      <c r="AP165" s="356">
        <v>0</v>
      </c>
      <c r="AQ165" s="356">
        <v>0</v>
      </c>
      <c r="AR165" s="356">
        <v>0</v>
      </c>
      <c r="AS165" s="356">
        <v>0</v>
      </c>
      <c r="AT165" s="356">
        <v>0</v>
      </c>
      <c r="AU165" s="356">
        <v>0</v>
      </c>
      <c r="AV165" s="357">
        <v>0</v>
      </c>
      <c r="AX165" s="354"/>
      <c r="AY165" s="355"/>
      <c r="AZ165" s="356" t="s">
        <v>62</v>
      </c>
      <c r="BA165" s="356">
        <v>0</v>
      </c>
      <c r="BB165" s="356">
        <v>0</v>
      </c>
      <c r="BC165" s="356">
        <v>0</v>
      </c>
      <c r="BD165" s="356">
        <v>0</v>
      </c>
      <c r="BE165" s="356">
        <v>0</v>
      </c>
      <c r="BF165" s="356">
        <v>0</v>
      </c>
      <c r="BG165" s="356">
        <v>0</v>
      </c>
      <c r="BH165" s="356">
        <v>0</v>
      </c>
      <c r="BI165" s="356">
        <v>0</v>
      </c>
      <c r="BJ165" s="356">
        <v>0</v>
      </c>
      <c r="BK165" s="356">
        <v>0</v>
      </c>
      <c r="BL165" s="356">
        <v>0</v>
      </c>
      <c r="BM165" s="356">
        <v>0</v>
      </c>
      <c r="BN165" s="356">
        <v>0</v>
      </c>
      <c r="BO165" s="356">
        <v>0</v>
      </c>
      <c r="BP165" s="356">
        <v>0</v>
      </c>
      <c r="BQ165" s="356">
        <v>0</v>
      </c>
      <c r="BR165" s="356">
        <v>0</v>
      </c>
      <c r="BS165" s="356">
        <v>0</v>
      </c>
      <c r="BT165" s="357">
        <v>0</v>
      </c>
      <c r="BV165" s="354"/>
      <c r="BW165" s="355"/>
      <c r="BX165" s="356" t="s">
        <v>62</v>
      </c>
      <c r="BY165" s="356">
        <v>17.325317865702431</v>
      </c>
      <c r="BZ165" s="356">
        <v>252.5186034852621</v>
      </c>
      <c r="CA165" s="356">
        <v>5.640381022117634E-2</v>
      </c>
      <c r="CB165" s="356">
        <v>4.6154467949976867</v>
      </c>
      <c r="CC165" s="356">
        <v>10.337895976246289</v>
      </c>
      <c r="CD165" s="356">
        <v>1.588510357839026E-2</v>
      </c>
      <c r="CE165" s="356">
        <v>17.629350932900905</v>
      </c>
      <c r="CF165" s="356">
        <v>2.6164792514978696</v>
      </c>
      <c r="CG165" s="356">
        <v>129.66978795606386</v>
      </c>
      <c r="CH165" s="356">
        <v>0.95085499897336156</v>
      </c>
      <c r="CI165" s="356">
        <v>4.1812351229168425E-2</v>
      </c>
      <c r="CJ165" s="356">
        <v>13.030437960510252</v>
      </c>
      <c r="CK165" s="356">
        <v>1.1500072759161172E-3</v>
      </c>
      <c r="CL165" s="356">
        <v>1.0563754294429315</v>
      </c>
      <c r="CM165" s="356">
        <v>9.4313106458262422E-2</v>
      </c>
      <c r="CN165" s="356">
        <v>9.5361298888977902E-2</v>
      </c>
      <c r="CO165" s="356">
        <v>7.8371011411621514E-6</v>
      </c>
      <c r="CP165" s="356">
        <v>0.12751946106862347</v>
      </c>
      <c r="CQ165" s="356">
        <v>270.7236374636542</v>
      </c>
      <c r="CR165" s="357">
        <v>0.16101131158390442</v>
      </c>
    </row>
    <row r="167" spans="2:96" x14ac:dyDescent="0.2">
      <c r="B167" s="349">
        <v>2035</v>
      </c>
      <c r="C167" s="350" t="s">
        <v>86</v>
      </c>
      <c r="D167" s="350" t="s">
        <v>87</v>
      </c>
      <c r="E167" s="350" t="s">
        <v>91</v>
      </c>
      <c r="F167" s="350" t="s">
        <v>98</v>
      </c>
      <c r="G167" s="350" t="s">
        <v>99</v>
      </c>
      <c r="H167" s="350" t="s">
        <v>100</v>
      </c>
      <c r="I167" s="350" t="s">
        <v>101</v>
      </c>
      <c r="J167" s="350" t="s">
        <v>102</v>
      </c>
      <c r="K167" s="350" t="s">
        <v>103</v>
      </c>
      <c r="L167" s="350" t="s">
        <v>104</v>
      </c>
      <c r="M167" s="350" t="s">
        <v>105</v>
      </c>
      <c r="N167" s="350" t="s">
        <v>106</v>
      </c>
      <c r="O167" s="350" t="s">
        <v>107</v>
      </c>
      <c r="P167" s="350" t="s">
        <v>108</v>
      </c>
      <c r="Q167" s="350" t="s">
        <v>109</v>
      </c>
      <c r="R167" s="350" t="s">
        <v>110</v>
      </c>
      <c r="S167" s="350" t="s">
        <v>111</v>
      </c>
      <c r="T167" s="350" t="s">
        <v>112</v>
      </c>
      <c r="U167" s="350" t="s">
        <v>113</v>
      </c>
      <c r="V167" s="350" t="s">
        <v>114</v>
      </c>
      <c r="W167" s="350" t="s">
        <v>115</v>
      </c>
      <c r="X167" s="351" t="s">
        <v>116</v>
      </c>
      <c r="Z167" s="349">
        <v>2035</v>
      </c>
      <c r="AA167" s="350" t="s">
        <v>86</v>
      </c>
      <c r="AB167" s="350" t="s">
        <v>88</v>
      </c>
      <c r="AC167" s="350" t="s">
        <v>91</v>
      </c>
      <c r="AD167" s="350" t="s">
        <v>98</v>
      </c>
      <c r="AE167" s="350" t="s">
        <v>99</v>
      </c>
      <c r="AF167" s="350" t="s">
        <v>100</v>
      </c>
      <c r="AG167" s="350" t="s">
        <v>101</v>
      </c>
      <c r="AH167" s="350" t="s">
        <v>102</v>
      </c>
      <c r="AI167" s="350" t="s">
        <v>103</v>
      </c>
      <c r="AJ167" s="350" t="s">
        <v>104</v>
      </c>
      <c r="AK167" s="350" t="s">
        <v>105</v>
      </c>
      <c r="AL167" s="350" t="s">
        <v>106</v>
      </c>
      <c r="AM167" s="350" t="s">
        <v>107</v>
      </c>
      <c r="AN167" s="350" t="s">
        <v>108</v>
      </c>
      <c r="AO167" s="350" t="s">
        <v>109</v>
      </c>
      <c r="AP167" s="350" t="s">
        <v>110</v>
      </c>
      <c r="AQ167" s="350" t="s">
        <v>111</v>
      </c>
      <c r="AR167" s="350" t="s">
        <v>112</v>
      </c>
      <c r="AS167" s="350" t="s">
        <v>113</v>
      </c>
      <c r="AT167" s="350" t="s">
        <v>114</v>
      </c>
      <c r="AU167" s="350" t="s">
        <v>115</v>
      </c>
      <c r="AV167" s="351" t="s">
        <v>116</v>
      </c>
      <c r="AX167" s="349">
        <v>2035</v>
      </c>
      <c r="AY167" s="350" t="s">
        <v>86</v>
      </c>
      <c r="AZ167" s="350" t="s">
        <v>89</v>
      </c>
      <c r="BA167" s="350" t="s">
        <v>91</v>
      </c>
      <c r="BB167" s="350" t="s">
        <v>98</v>
      </c>
      <c r="BC167" s="350" t="s">
        <v>99</v>
      </c>
      <c r="BD167" s="350" t="s">
        <v>100</v>
      </c>
      <c r="BE167" s="350" t="s">
        <v>101</v>
      </c>
      <c r="BF167" s="350" t="s">
        <v>102</v>
      </c>
      <c r="BG167" s="350" t="s">
        <v>103</v>
      </c>
      <c r="BH167" s="350" t="s">
        <v>104</v>
      </c>
      <c r="BI167" s="350" t="s">
        <v>105</v>
      </c>
      <c r="BJ167" s="350" t="s">
        <v>106</v>
      </c>
      <c r="BK167" s="350" t="s">
        <v>107</v>
      </c>
      <c r="BL167" s="350" t="s">
        <v>108</v>
      </c>
      <c r="BM167" s="350" t="s">
        <v>109</v>
      </c>
      <c r="BN167" s="350" t="s">
        <v>110</v>
      </c>
      <c r="BO167" s="350" t="s">
        <v>111</v>
      </c>
      <c r="BP167" s="350" t="s">
        <v>112</v>
      </c>
      <c r="BQ167" s="350" t="s">
        <v>113</v>
      </c>
      <c r="BR167" s="350" t="s">
        <v>114</v>
      </c>
      <c r="BS167" s="350" t="s">
        <v>115</v>
      </c>
      <c r="BT167" s="351" t="s">
        <v>116</v>
      </c>
      <c r="BV167" s="349">
        <v>2035</v>
      </c>
      <c r="BW167" s="350" t="s">
        <v>86</v>
      </c>
      <c r="BX167" s="350" t="s">
        <v>90</v>
      </c>
      <c r="BY167" s="350" t="s">
        <v>91</v>
      </c>
      <c r="BZ167" s="350" t="s">
        <v>98</v>
      </c>
      <c r="CA167" s="350" t="s">
        <v>99</v>
      </c>
      <c r="CB167" s="350" t="s">
        <v>100</v>
      </c>
      <c r="CC167" s="350" t="s">
        <v>101</v>
      </c>
      <c r="CD167" s="350" t="s">
        <v>102</v>
      </c>
      <c r="CE167" s="350" t="s">
        <v>103</v>
      </c>
      <c r="CF167" s="350" t="s">
        <v>104</v>
      </c>
      <c r="CG167" s="350" t="s">
        <v>105</v>
      </c>
      <c r="CH167" s="350" t="s">
        <v>106</v>
      </c>
      <c r="CI167" s="350" t="s">
        <v>107</v>
      </c>
      <c r="CJ167" s="350" t="s">
        <v>108</v>
      </c>
      <c r="CK167" s="350" t="s">
        <v>109</v>
      </c>
      <c r="CL167" s="350" t="s">
        <v>110</v>
      </c>
      <c r="CM167" s="350" t="s">
        <v>111</v>
      </c>
      <c r="CN167" s="350" t="s">
        <v>112</v>
      </c>
      <c r="CO167" s="350" t="s">
        <v>113</v>
      </c>
      <c r="CP167" s="350" t="s">
        <v>114</v>
      </c>
      <c r="CQ167" s="350" t="s">
        <v>115</v>
      </c>
      <c r="CR167" s="351" t="s">
        <v>116</v>
      </c>
    </row>
    <row r="168" spans="2:96" x14ac:dyDescent="0.2">
      <c r="B168" s="352"/>
      <c r="C168" s="338" t="s">
        <v>54</v>
      </c>
      <c r="D168" t="s">
        <v>55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 s="353">
        <v>0</v>
      </c>
      <c r="Z168" s="352"/>
      <c r="AA168" s="338" t="s">
        <v>54</v>
      </c>
      <c r="AB168" t="s">
        <v>55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 s="353">
        <v>0</v>
      </c>
      <c r="AX168" s="352"/>
      <c r="AY168" s="338" t="s">
        <v>54</v>
      </c>
      <c r="AZ168" t="s">
        <v>55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 s="353">
        <v>0</v>
      </c>
      <c r="BV168" s="352"/>
      <c r="BW168" s="338" t="s">
        <v>54</v>
      </c>
      <c r="BX168" t="s">
        <v>55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 s="353">
        <v>0</v>
      </c>
    </row>
    <row r="169" spans="2:96" x14ac:dyDescent="0.2">
      <c r="B169" s="352"/>
      <c r="C169" s="338"/>
      <c r="D169" t="s">
        <v>56</v>
      </c>
      <c r="E169">
        <v>1139.8057876251489</v>
      </c>
      <c r="F169">
        <v>17066.950055045832</v>
      </c>
      <c r="G169">
        <v>6.2825133918961438</v>
      </c>
      <c r="H169">
        <v>311.9145710008649</v>
      </c>
      <c r="I169">
        <v>692.30620610082906</v>
      </c>
      <c r="J169">
        <v>1.1318681384286875</v>
      </c>
      <c r="K169">
        <v>1159.7867876678213</v>
      </c>
      <c r="L169">
        <v>163.29802997292208</v>
      </c>
      <c r="M169">
        <v>9062.2512267218444</v>
      </c>
      <c r="N169">
        <v>72.619658883659426</v>
      </c>
      <c r="O169">
        <v>9.6992955287379115</v>
      </c>
      <c r="P169">
        <v>907.32001349095287</v>
      </c>
      <c r="Q169">
        <v>7.2188160659107645E-2</v>
      </c>
      <c r="R169">
        <v>68.20336878544289</v>
      </c>
      <c r="S169">
        <v>6.2301201339721679</v>
      </c>
      <c r="T169">
        <v>6.3076922261892703</v>
      </c>
      <c r="U169">
        <v>5.185877909353651E-4</v>
      </c>
      <c r="V169">
        <v>18.796338208183808</v>
      </c>
      <c r="W169">
        <v>73975.618967297181</v>
      </c>
      <c r="X169" s="353">
        <v>9.4235657499188274</v>
      </c>
      <c r="Z169" s="352"/>
      <c r="AA169" s="338"/>
      <c r="AB169" t="s">
        <v>56</v>
      </c>
      <c r="AC169">
        <v>57.154139849903601</v>
      </c>
      <c r="AD169">
        <v>855.80092753328563</v>
      </c>
      <c r="AE169">
        <v>0.31502879956195956</v>
      </c>
      <c r="AF169">
        <v>15.640567196408202</v>
      </c>
      <c r="AG169">
        <v>34.714831379199723</v>
      </c>
      <c r="AH169">
        <v>5.6756116329423609E-2</v>
      </c>
      <c r="AI169">
        <v>58.15606218016238</v>
      </c>
      <c r="AJ169">
        <v>8.1883760756578656</v>
      </c>
      <c r="AK169">
        <v>454.41528687636293</v>
      </c>
      <c r="AL169">
        <v>3.6414222359203849</v>
      </c>
      <c r="AM169">
        <v>0.48635907898841402</v>
      </c>
      <c r="AN169">
        <v>45.49643062238313</v>
      </c>
      <c r="AO169">
        <v>3.6197852955409176E-3</v>
      </c>
      <c r="AP169">
        <v>3.4199728761859327</v>
      </c>
      <c r="AQ169">
        <v>0.31240160497925951</v>
      </c>
      <c r="AR169">
        <v>0.31629136080885872</v>
      </c>
      <c r="AS169">
        <v>2.6003938082581515E-5</v>
      </c>
      <c r="AT169">
        <v>0.94251893987568358</v>
      </c>
      <c r="AU169">
        <v>3709.4151633932247</v>
      </c>
      <c r="AV169" s="353">
        <v>0.47253295307248599</v>
      </c>
      <c r="AX169" s="352"/>
      <c r="AY169" s="338"/>
      <c r="AZ169" t="s">
        <v>56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 s="353">
        <v>0</v>
      </c>
      <c r="BV169" s="352"/>
      <c r="BW169" s="338"/>
      <c r="BX169" t="s">
        <v>56</v>
      </c>
      <c r="BY169">
        <v>1091.8634006604177</v>
      </c>
      <c r="BZ169">
        <v>16349.081859665306</v>
      </c>
      <c r="CA169">
        <v>6.0182589974936072</v>
      </c>
      <c r="CB169">
        <v>298.79485426910577</v>
      </c>
      <c r="CC169">
        <v>663.1864978212933</v>
      </c>
      <c r="CD169">
        <v>1.0842596240003994</v>
      </c>
      <c r="CE169">
        <v>1111.0039620543412</v>
      </c>
      <c r="CF169">
        <v>156.42940601212254</v>
      </c>
      <c r="CG169">
        <v>8681.0758021011807</v>
      </c>
      <c r="CH169">
        <v>69.565138696758808</v>
      </c>
      <c r="CI169">
        <v>9.2913248160317501</v>
      </c>
      <c r="CJ169">
        <v>869.15641785045239</v>
      </c>
      <c r="CK169">
        <v>6.9151790103557084E-2</v>
      </c>
      <c r="CL169">
        <v>65.334606111915107</v>
      </c>
      <c r="CM169">
        <v>5.9680694990811247</v>
      </c>
      <c r="CN169">
        <v>6.0423787623995562</v>
      </c>
      <c r="CO169">
        <v>4.967750077242792E-4</v>
      </c>
      <c r="CP169">
        <v>18.005728676559752</v>
      </c>
      <c r="CQ169">
        <v>70864.064534962585</v>
      </c>
      <c r="CR169" s="353">
        <v>9.0271927531545977</v>
      </c>
    </row>
    <row r="170" spans="2:96" x14ac:dyDescent="0.2">
      <c r="B170" s="352"/>
      <c r="C170" s="338"/>
      <c r="D170" t="s">
        <v>57</v>
      </c>
      <c r="E170">
        <v>8446.8626623493892</v>
      </c>
      <c r="F170">
        <v>126346.32254401274</v>
      </c>
      <c r="G170">
        <v>47.432751638515001</v>
      </c>
      <c r="H170">
        <v>2318.4653859713903</v>
      </c>
      <c r="I170">
        <v>4996.2921516557135</v>
      </c>
      <c r="J170">
        <v>8.2146093646122615</v>
      </c>
      <c r="K170">
        <v>8590.6604979780768</v>
      </c>
      <c r="L170">
        <v>1198.4437096216166</v>
      </c>
      <c r="M170">
        <v>65362.686246664198</v>
      </c>
      <c r="N170">
        <v>527.08257952950248</v>
      </c>
      <c r="O170">
        <v>75.192254736341127</v>
      </c>
      <c r="P170">
        <v>6565.0171195636703</v>
      </c>
      <c r="Q170">
        <v>0.5428254281762398</v>
      </c>
      <c r="R170">
        <v>537.94096911311249</v>
      </c>
      <c r="S170">
        <v>46.287113343775019</v>
      </c>
      <c r="T170">
        <v>46.862918718866119</v>
      </c>
      <c r="U170">
        <v>3.8131952220768852E-3</v>
      </c>
      <c r="V170">
        <v>142.83373305098266</v>
      </c>
      <c r="W170">
        <v>568612.32263872586</v>
      </c>
      <c r="X170" s="353">
        <v>71.21406507244717</v>
      </c>
      <c r="Z170" s="352"/>
      <c r="AA170" s="338"/>
      <c r="AB170" t="s">
        <v>57</v>
      </c>
      <c r="AC170">
        <v>1006.5845118162356</v>
      </c>
      <c r="AD170">
        <v>15056.270769574545</v>
      </c>
      <c r="AE170">
        <v>5.6524031537735082</v>
      </c>
      <c r="AF170">
        <v>276.28380405699102</v>
      </c>
      <c r="AG170">
        <v>595.39150775855637</v>
      </c>
      <c r="AH170">
        <v>0.97890765927754242</v>
      </c>
      <c r="AI170">
        <v>1023.7204213204486</v>
      </c>
      <c r="AJ170">
        <v>142.81454838442781</v>
      </c>
      <c r="AK170">
        <v>7789.0537891493013</v>
      </c>
      <c r="AL170">
        <v>62.810676840693382</v>
      </c>
      <c r="AM170">
        <v>8.9604107526818115</v>
      </c>
      <c r="AN170">
        <v>782.33124137515301</v>
      </c>
      <c r="AO170">
        <v>6.4686699720798491E-2</v>
      </c>
      <c r="AP170">
        <v>64.104634990012769</v>
      </c>
      <c r="AQ170">
        <v>5.5158812509409962</v>
      </c>
      <c r="AR170">
        <v>5.5844980611764354</v>
      </c>
      <c r="AS170">
        <v>4.5440578407684063E-4</v>
      </c>
      <c r="AT170">
        <v>17.021020608617889</v>
      </c>
      <c r="AU170">
        <v>67759.638113590932</v>
      </c>
      <c r="AV170" s="353">
        <v>8.4863431300848404</v>
      </c>
      <c r="AX170" s="352"/>
      <c r="AY170" s="338"/>
      <c r="AZ170" t="s">
        <v>57</v>
      </c>
      <c r="BA170">
        <v>3289.6078247946161</v>
      </c>
      <c r="BB170">
        <v>49205.233693145725</v>
      </c>
      <c r="BC170">
        <v>18.472556874530667</v>
      </c>
      <c r="BD170">
        <v>902.92007578179857</v>
      </c>
      <c r="BE170">
        <v>1945.7924692332033</v>
      </c>
      <c r="BF170">
        <v>3.1991574059691836</v>
      </c>
      <c r="BG170">
        <v>3345.609503072299</v>
      </c>
      <c r="BH170">
        <v>466.73066229901565</v>
      </c>
      <c r="BI170">
        <v>25455.321427804243</v>
      </c>
      <c r="BJ170">
        <v>205.27088544504886</v>
      </c>
      <c r="BK170">
        <v>29.283420298421152</v>
      </c>
      <c r="BL170">
        <v>2556.7281663865142</v>
      </c>
      <c r="BM170">
        <v>0.21140189528420497</v>
      </c>
      <c r="BN170">
        <v>209.49965590891915</v>
      </c>
      <c r="BO170">
        <v>18.026391138279333</v>
      </c>
      <c r="BP170">
        <v>18.250636984716671</v>
      </c>
      <c r="BQ170">
        <v>1.4850385689264458E-3</v>
      </c>
      <c r="BR170">
        <v>55.626211135585145</v>
      </c>
      <c r="BS170">
        <v>221444.53160870195</v>
      </c>
      <c r="BT170" s="353">
        <v>27.734125090249421</v>
      </c>
      <c r="BV170" s="352"/>
      <c r="BW170" s="338"/>
      <c r="BX170" t="s">
        <v>57</v>
      </c>
      <c r="BY170">
        <v>8294.8905482572081</v>
      </c>
      <c r="BZ170">
        <v>124073.1569306576</v>
      </c>
      <c r="CA170">
        <v>46.579363128264319</v>
      </c>
      <c r="CB170">
        <v>2276.7526104427757</v>
      </c>
      <c r="CC170">
        <v>4906.4011339771923</v>
      </c>
      <c r="CD170">
        <v>8.0668158462985247</v>
      </c>
      <c r="CE170">
        <v>8436.1012385804825</v>
      </c>
      <c r="CF170">
        <v>1176.8818550666124</v>
      </c>
      <c r="CG170">
        <v>64186.710501737543</v>
      </c>
      <c r="CH170">
        <v>517.5995493070152</v>
      </c>
      <c r="CI170">
        <v>73.839429862488942</v>
      </c>
      <c r="CJ170">
        <v>6446.9023152164254</v>
      </c>
      <c r="CK170">
        <v>0.53305915977570772</v>
      </c>
      <c r="CL170">
        <v>528.26257968015614</v>
      </c>
      <c r="CM170">
        <v>45.454336637053785</v>
      </c>
      <c r="CN170">
        <v>46.019782383528181</v>
      </c>
      <c r="CO170">
        <v>3.7445899466616401E-3</v>
      </c>
      <c r="CP170">
        <v>140.26393344098182</v>
      </c>
      <c r="CQ170">
        <v>558382.10815264855</v>
      </c>
      <c r="CR170" s="353">
        <v>69.93281397902075</v>
      </c>
    </row>
    <row r="171" spans="2:96" x14ac:dyDescent="0.2">
      <c r="B171" s="352"/>
      <c r="C171" s="338"/>
      <c r="D171" t="s">
        <v>58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 s="353">
        <v>0</v>
      </c>
      <c r="Z171" s="352"/>
      <c r="AA171" s="338"/>
      <c r="AB171" t="s">
        <v>58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 s="353">
        <v>0</v>
      </c>
      <c r="AX171" s="352"/>
      <c r="AY171" s="338"/>
      <c r="AZ171" t="s">
        <v>58</v>
      </c>
      <c r="BA171">
        <v>4082.010730812885</v>
      </c>
      <c r="BB171">
        <v>63851.080785670667</v>
      </c>
      <c r="BC171">
        <v>15.217765978818381</v>
      </c>
      <c r="BD171">
        <v>1172.0615718284198</v>
      </c>
      <c r="BE171">
        <v>2342.4366468616154</v>
      </c>
      <c r="BF171">
        <v>4.0682850678256761</v>
      </c>
      <c r="BG171">
        <v>4145.4762578024975</v>
      </c>
      <c r="BH171">
        <v>558.8091419372787</v>
      </c>
      <c r="BI171">
        <v>32813.117400552364</v>
      </c>
      <c r="BJ171">
        <v>269.63336336454847</v>
      </c>
      <c r="BK171">
        <v>64.140485249718068</v>
      </c>
      <c r="BL171">
        <v>2999.0354392206759</v>
      </c>
      <c r="BM171">
        <v>0.32828417705154761</v>
      </c>
      <c r="BN171">
        <v>269.13136480441835</v>
      </c>
      <c r="BO171">
        <v>28.071493773373813</v>
      </c>
      <c r="BP171">
        <v>28.396256452016726</v>
      </c>
      <c r="BQ171">
        <v>2.100184250880135E-3</v>
      </c>
      <c r="BR171">
        <v>39.714854460970486</v>
      </c>
      <c r="BS171">
        <v>58860.749698851796</v>
      </c>
      <c r="BT171" s="353">
        <v>50.729978165158322</v>
      </c>
      <c r="BV171" s="352"/>
      <c r="BW171" s="338"/>
      <c r="BX171" t="s">
        <v>58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 s="353">
        <v>0</v>
      </c>
    </row>
    <row r="172" spans="2:96" x14ac:dyDescent="0.2">
      <c r="B172" s="352"/>
      <c r="C172" s="338"/>
      <c r="D172" t="s">
        <v>59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 s="353">
        <v>0</v>
      </c>
      <c r="Z172" s="352"/>
      <c r="AA172" s="338"/>
      <c r="AB172" t="s">
        <v>59</v>
      </c>
      <c r="AC172">
        <v>4132.4577940888275</v>
      </c>
      <c r="AD172">
        <v>61653.611341184282</v>
      </c>
      <c r="AE172">
        <v>23.578527385354036</v>
      </c>
      <c r="AF172">
        <v>1129.2409964340591</v>
      </c>
      <c r="AG172">
        <v>2531.7544444812702</v>
      </c>
      <c r="AH172">
        <v>4.1403212892091865</v>
      </c>
      <c r="AI172">
        <v>4204.7386252601973</v>
      </c>
      <c r="AJ172">
        <v>598.1929247615692</v>
      </c>
      <c r="AK172">
        <v>33054.219389259233</v>
      </c>
      <c r="AL172">
        <v>259.50136809900903</v>
      </c>
      <c r="AM172">
        <v>36.396109083981202</v>
      </c>
      <c r="AN172">
        <v>3324.7007178873087</v>
      </c>
      <c r="AO172">
        <v>0.266386948111558</v>
      </c>
      <c r="AP172">
        <v>241.60854620148649</v>
      </c>
      <c r="AQ172">
        <v>22.693723818292192</v>
      </c>
      <c r="AR172">
        <v>22.976447105499389</v>
      </c>
      <c r="AS172">
        <v>1.8674151016530424E-3</v>
      </c>
      <c r="AT172">
        <v>71.079775462447515</v>
      </c>
      <c r="AU172">
        <v>284735.0748364192</v>
      </c>
      <c r="AV172" s="353">
        <v>33.48696867460017</v>
      </c>
      <c r="AX172" s="352"/>
      <c r="AY172" s="338"/>
      <c r="AZ172" t="s">
        <v>59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 s="353">
        <v>0</v>
      </c>
      <c r="BV172" s="352"/>
      <c r="BW172" s="338"/>
      <c r="BX172" t="s">
        <v>59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 s="353">
        <v>0</v>
      </c>
    </row>
    <row r="173" spans="2:96" x14ac:dyDescent="0.2">
      <c r="B173" s="352"/>
      <c r="C173" s="338"/>
      <c r="D173" t="s">
        <v>60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 s="353">
        <v>0</v>
      </c>
      <c r="Z173" s="352"/>
      <c r="AA173" s="338"/>
      <c r="AB173" t="s">
        <v>60</v>
      </c>
      <c r="AC173">
        <v>4304.644651974746</v>
      </c>
      <c r="AD173">
        <v>64044.225881804254</v>
      </c>
      <c r="AE173">
        <v>25.136607525699738</v>
      </c>
      <c r="AF173">
        <v>1178.2093028883514</v>
      </c>
      <c r="AG173">
        <v>2594.4822403533572</v>
      </c>
      <c r="AH173">
        <v>4.2531439605074413</v>
      </c>
      <c r="AI173">
        <v>4377.840973714885</v>
      </c>
      <c r="AJ173">
        <v>621.38012361793369</v>
      </c>
      <c r="AK173">
        <v>33787.344900026153</v>
      </c>
      <c r="AL173">
        <v>263.55813156511101</v>
      </c>
      <c r="AM173">
        <v>39.212462471034904</v>
      </c>
      <c r="AN173">
        <v>3414.9700704761599</v>
      </c>
      <c r="AO173">
        <v>0.2826535753225079</v>
      </c>
      <c r="AP173">
        <v>257.2083790001073</v>
      </c>
      <c r="AQ173">
        <v>23.711500282533564</v>
      </c>
      <c r="AR173">
        <v>24.006550564984209</v>
      </c>
      <c r="AS173">
        <v>1.9228780672760485E-3</v>
      </c>
      <c r="AT173">
        <v>76.338560391980707</v>
      </c>
      <c r="AU173">
        <v>309690.57431306713</v>
      </c>
      <c r="AV173" s="353">
        <v>35.05549992003057</v>
      </c>
      <c r="AX173" s="352"/>
      <c r="AY173" s="338"/>
      <c r="AZ173" t="s">
        <v>60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 s="353">
        <v>0</v>
      </c>
      <c r="BV173" s="352"/>
      <c r="BW173" s="338"/>
      <c r="BX173" t="s">
        <v>60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 s="353">
        <v>0</v>
      </c>
    </row>
    <row r="174" spans="2:96" x14ac:dyDescent="0.2">
      <c r="B174" s="352"/>
      <c r="C174" s="338"/>
      <c r="D174" t="s">
        <v>61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 s="353">
        <v>0</v>
      </c>
      <c r="Z174" s="352"/>
      <c r="AA174" s="338"/>
      <c r="AB174" t="s">
        <v>61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 s="353">
        <v>0</v>
      </c>
      <c r="AX174" s="352"/>
      <c r="AY174" s="338"/>
      <c r="AZ174" t="s">
        <v>61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 s="353">
        <v>0</v>
      </c>
      <c r="BV174" s="352"/>
      <c r="BW174" s="338"/>
      <c r="BX174" t="s">
        <v>61</v>
      </c>
      <c r="BY174">
        <v>143.84533751806813</v>
      </c>
      <c r="BZ174">
        <v>2552.720604885697</v>
      </c>
      <c r="CA174">
        <v>0.37058084339881697</v>
      </c>
      <c r="CB174">
        <v>47.765250788972466</v>
      </c>
      <c r="CC174">
        <v>67.188398618315219</v>
      </c>
      <c r="CD174">
        <v>0.1214800924321653</v>
      </c>
      <c r="CE174">
        <v>146.69294939495086</v>
      </c>
      <c r="CF174">
        <v>15.917742587735166</v>
      </c>
      <c r="CG174">
        <v>914.9179786211397</v>
      </c>
      <c r="CH174">
        <v>8.8342408047604231</v>
      </c>
      <c r="CI174">
        <v>0.67668380558500174</v>
      </c>
      <c r="CJ174">
        <v>85.43664927285289</v>
      </c>
      <c r="CK174">
        <v>6.8454827266639269E-3</v>
      </c>
      <c r="CL174">
        <v>5.1454692672695952</v>
      </c>
      <c r="CM174">
        <v>0.59945786617128116</v>
      </c>
      <c r="CN174">
        <v>0.61163644070023138</v>
      </c>
      <c r="CO174">
        <v>6.8289541007067253E-5</v>
      </c>
      <c r="CP174">
        <v>0.89975683235592707</v>
      </c>
      <c r="CQ174">
        <v>2205.2531697021459</v>
      </c>
      <c r="CR174" s="353">
        <v>1.3677185018838427</v>
      </c>
    </row>
    <row r="175" spans="2:96" x14ac:dyDescent="0.2">
      <c r="B175" s="352"/>
      <c r="C175" s="338"/>
      <c r="D175" t="s">
        <v>62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 s="353">
        <v>0</v>
      </c>
      <c r="Z175" s="352"/>
      <c r="AA175" s="338"/>
      <c r="AB175" t="s">
        <v>62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 s="353">
        <v>0</v>
      </c>
      <c r="AX175" s="352"/>
      <c r="AY175" s="338"/>
      <c r="AZ175" t="s">
        <v>62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 s="353">
        <v>0</v>
      </c>
      <c r="BV175" s="352"/>
      <c r="BW175" s="338"/>
      <c r="BX175" t="s">
        <v>62</v>
      </c>
      <c r="BY175">
        <v>137.04205297180582</v>
      </c>
      <c r="BZ175">
        <v>1970.2765120678998</v>
      </c>
      <c r="CA175">
        <v>0.43430471227440814</v>
      </c>
      <c r="CB175">
        <v>36.004000421988415</v>
      </c>
      <c r="CC175">
        <v>86.347335402499368</v>
      </c>
      <c r="CD175">
        <v>0.13169614661036055</v>
      </c>
      <c r="CE175">
        <v>139.50338187833094</v>
      </c>
      <c r="CF175">
        <v>22.100489303141643</v>
      </c>
      <c r="CG175">
        <v>1077.5085381256749</v>
      </c>
      <c r="CH175">
        <v>7.3379727033038797</v>
      </c>
      <c r="CI175">
        <v>0.2852797290053718</v>
      </c>
      <c r="CJ175">
        <v>109.02936315960198</v>
      </c>
      <c r="CK175">
        <v>7.7154747012031901E-3</v>
      </c>
      <c r="CL175">
        <v>7.1065832922046086</v>
      </c>
      <c r="CM175">
        <v>0.69716525659269124</v>
      </c>
      <c r="CN175">
        <v>0.70509249267059482</v>
      </c>
      <c r="CO175">
        <v>6.0927501375623305E-5</v>
      </c>
      <c r="CP175">
        <v>0.98267786171895766</v>
      </c>
      <c r="CQ175">
        <v>2246.1340654207274</v>
      </c>
      <c r="CR175" s="353">
        <v>1.248789852318815</v>
      </c>
    </row>
    <row r="176" spans="2:96" x14ac:dyDescent="0.2">
      <c r="B176" s="352"/>
      <c r="C176" s="338" t="s">
        <v>63</v>
      </c>
      <c r="D176" t="s">
        <v>55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 s="353">
        <v>0</v>
      </c>
      <c r="Z176" s="352"/>
      <c r="AA176" s="338" t="s">
        <v>63</v>
      </c>
      <c r="AB176" t="s">
        <v>55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 s="353">
        <v>0</v>
      </c>
      <c r="AX176" s="352"/>
      <c r="AY176" s="338" t="s">
        <v>63</v>
      </c>
      <c r="AZ176" t="s">
        <v>55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 s="353">
        <v>0</v>
      </c>
      <c r="BV176" s="352"/>
      <c r="BW176" s="338" t="s">
        <v>63</v>
      </c>
      <c r="BX176" t="s">
        <v>55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 s="353">
        <v>0</v>
      </c>
    </row>
    <row r="177" spans="2:96" x14ac:dyDescent="0.2">
      <c r="B177" s="352"/>
      <c r="C177" s="338"/>
      <c r="D177" t="s">
        <v>56</v>
      </c>
      <c r="E177">
        <v>576.03808514645903</v>
      </c>
      <c r="F177">
        <v>8608.1441898592475</v>
      </c>
      <c r="G177">
        <v>3.4773703440644375</v>
      </c>
      <c r="H177">
        <v>159.45338205084445</v>
      </c>
      <c r="I177">
        <v>327.40876755371653</v>
      </c>
      <c r="J177">
        <v>0.52737205894084282</v>
      </c>
      <c r="K177">
        <v>585.98869754364591</v>
      </c>
      <c r="L177">
        <v>80.927518298084763</v>
      </c>
      <c r="M177">
        <v>4184.0105033587506</v>
      </c>
      <c r="N177">
        <v>33.990056898311401</v>
      </c>
      <c r="O177">
        <v>4.8592798809054036</v>
      </c>
      <c r="P177">
        <v>430.45158871257757</v>
      </c>
      <c r="Q177">
        <v>3.8192454774181726E-2</v>
      </c>
      <c r="R177">
        <v>36.615897820300958</v>
      </c>
      <c r="S177">
        <v>3.3688080859084986</v>
      </c>
      <c r="T177">
        <v>3.4101588795889231</v>
      </c>
      <c r="U177">
        <v>2.5626256527883095E-4</v>
      </c>
      <c r="V177">
        <v>10.641999586481125</v>
      </c>
      <c r="W177">
        <v>42105.611874173017</v>
      </c>
      <c r="X177" s="353">
        <v>4.5724513318770992</v>
      </c>
      <c r="Z177" s="352"/>
      <c r="AA177" s="338"/>
      <c r="AB177" t="s">
        <v>56</v>
      </c>
      <c r="AC177">
        <v>28.884711443629612</v>
      </c>
      <c r="AD177">
        <v>431.64465579740772</v>
      </c>
      <c r="AE177">
        <v>0.17436839952240044</v>
      </c>
      <c r="AF177">
        <v>7.995590999991685</v>
      </c>
      <c r="AG177">
        <v>16.417504360842756</v>
      </c>
      <c r="AH177">
        <v>2.6444414247481656E-2</v>
      </c>
      <c r="AI177">
        <v>29.383672493587046</v>
      </c>
      <c r="AJ177">
        <v>4.0580094861174008</v>
      </c>
      <c r="AK177">
        <v>209.80198910963603</v>
      </c>
      <c r="AL177">
        <v>1.704389016588467</v>
      </c>
      <c r="AM177">
        <v>0.2436625299664012</v>
      </c>
      <c r="AN177">
        <v>21.584458130495829</v>
      </c>
      <c r="AO177">
        <v>1.9151130175631143E-3</v>
      </c>
      <c r="AP177">
        <v>1.8360585351225729</v>
      </c>
      <c r="AQ177">
        <v>0.1689246804674254</v>
      </c>
      <c r="AR177">
        <v>0.17099816445090271</v>
      </c>
      <c r="AS177">
        <v>1.2849966769126619E-5</v>
      </c>
      <c r="AT177">
        <v>0.53362979838490721</v>
      </c>
      <c r="AU177">
        <v>2111.3334005228635</v>
      </c>
      <c r="AV177" s="353">
        <v>0.22927987005881703</v>
      </c>
      <c r="AX177" s="352"/>
      <c r="AY177" s="338"/>
      <c r="AZ177" t="s">
        <v>56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 s="353">
        <v>0</v>
      </c>
      <c r="BV177" s="352"/>
      <c r="BW177" s="338"/>
      <c r="BX177" t="s">
        <v>56</v>
      </c>
      <c r="BY177">
        <v>551.80883391405814</v>
      </c>
      <c r="BZ177">
        <v>8246.0693659909575</v>
      </c>
      <c r="CA177">
        <v>3.3311055711839854</v>
      </c>
      <c r="CB177">
        <v>152.74647125243152</v>
      </c>
      <c r="CC177">
        <v>313.63733561318298</v>
      </c>
      <c r="CD177">
        <v>0.50518979280512821</v>
      </c>
      <c r="CE177">
        <v>561.34090473577555</v>
      </c>
      <c r="CF177">
        <v>77.523553832852457</v>
      </c>
      <c r="CG177">
        <v>4008.0231090198708</v>
      </c>
      <c r="CH177">
        <v>32.560370825066094</v>
      </c>
      <c r="CI177">
        <v>4.6548893795150779</v>
      </c>
      <c r="CJ177">
        <v>412.34598084525857</v>
      </c>
      <c r="CK177">
        <v>3.6586007898936533E-2</v>
      </c>
      <c r="CL177">
        <v>35.075763912032677</v>
      </c>
      <c r="CM177">
        <v>3.2271096469129805</v>
      </c>
      <c r="CN177">
        <v>3.2667211480108889</v>
      </c>
      <c r="CO177">
        <v>2.4548367715371391E-4</v>
      </c>
      <c r="CP177">
        <v>10.19437695831688</v>
      </c>
      <c r="CQ177">
        <v>40334.570210957441</v>
      </c>
      <c r="CR177" s="353">
        <v>4.3801253816930794</v>
      </c>
    </row>
    <row r="178" spans="2:96" x14ac:dyDescent="0.2">
      <c r="B178" s="352"/>
      <c r="C178" s="338"/>
      <c r="D178" t="s">
        <v>57</v>
      </c>
      <c r="E178">
        <v>4301.107395959526</v>
      </c>
      <c r="F178">
        <v>64176.998872169541</v>
      </c>
      <c r="G178">
        <v>26.399406819189583</v>
      </c>
      <c r="H178">
        <v>1193.7161825315991</v>
      </c>
      <c r="I178">
        <v>2375.0926190574096</v>
      </c>
      <c r="J178">
        <v>3.8515718496287019</v>
      </c>
      <c r="K178">
        <v>4372.875885044441</v>
      </c>
      <c r="L178">
        <v>598.47409107932685</v>
      </c>
      <c r="M178">
        <v>30334.873509794459</v>
      </c>
      <c r="N178">
        <v>247.85795302637709</v>
      </c>
      <c r="O178">
        <v>38.176005837969711</v>
      </c>
      <c r="P178">
        <v>3132.372790878288</v>
      </c>
      <c r="Q178">
        <v>0.28937492329931452</v>
      </c>
      <c r="R178">
        <v>292.46227759874222</v>
      </c>
      <c r="S178">
        <v>25.158932149887775</v>
      </c>
      <c r="T178">
        <v>25.467524227478474</v>
      </c>
      <c r="U178">
        <v>1.8977507581764736E-3</v>
      </c>
      <c r="V178">
        <v>81.236723923884824</v>
      </c>
      <c r="W178">
        <v>325325.67916501383</v>
      </c>
      <c r="X178" s="353">
        <v>35.0501308746951</v>
      </c>
      <c r="Z178" s="352"/>
      <c r="AA178" s="338"/>
      <c r="AB178" t="s">
        <v>57</v>
      </c>
      <c r="AC178">
        <v>512.54865403801227</v>
      </c>
      <c r="AD178">
        <v>7647.7593707681199</v>
      </c>
      <c r="AE178">
        <v>3.1459294518636272</v>
      </c>
      <c r="AF178">
        <v>142.25118471459874</v>
      </c>
      <c r="AG178">
        <v>283.03188296508841</v>
      </c>
      <c r="AH178">
        <v>0.45897899906251616</v>
      </c>
      <c r="AI178">
        <v>521.10106603250722</v>
      </c>
      <c r="AJ178">
        <v>71.318165676934953</v>
      </c>
      <c r="AK178">
        <v>3614.9059199183071</v>
      </c>
      <c r="AL178">
        <v>29.536407376302098</v>
      </c>
      <c r="AM178">
        <v>4.5493075637172025</v>
      </c>
      <c r="AN178">
        <v>373.27444076801345</v>
      </c>
      <c r="AO178">
        <v>3.4483846552808187E-2</v>
      </c>
      <c r="AP178">
        <v>34.851756289774222</v>
      </c>
      <c r="AQ178">
        <v>2.9981062138956176</v>
      </c>
      <c r="AR178">
        <v>3.0348801047695098</v>
      </c>
      <c r="AS178">
        <v>2.2614864202570633E-4</v>
      </c>
      <c r="AT178">
        <v>9.6807100294122908</v>
      </c>
      <c r="AU178">
        <v>38767.978483092767</v>
      </c>
      <c r="AV178" s="353">
        <v>4.1768074474395673</v>
      </c>
      <c r="AX178" s="352"/>
      <c r="AY178" s="338"/>
      <c r="AZ178" t="s">
        <v>57</v>
      </c>
      <c r="BA178">
        <v>1675.0546458032616</v>
      </c>
      <c r="BB178">
        <v>24993.558685729193</v>
      </c>
      <c r="BC178">
        <v>10.281177605673054</v>
      </c>
      <c r="BD178">
        <v>464.88953965633681</v>
      </c>
      <c r="BE178">
        <v>924.97339859555279</v>
      </c>
      <c r="BF178">
        <v>1.4999842427618213</v>
      </c>
      <c r="BG178">
        <v>1703.0046898260871</v>
      </c>
      <c r="BH178">
        <v>233.07411658612403</v>
      </c>
      <c r="BI178">
        <v>11813.834467413904</v>
      </c>
      <c r="BJ178">
        <v>96.527609635169043</v>
      </c>
      <c r="BK178">
        <v>14.867542251368921</v>
      </c>
      <c r="BL178">
        <v>1219.8941139385072</v>
      </c>
      <c r="BM178">
        <v>0.1126962814522664</v>
      </c>
      <c r="BN178">
        <v>113.89864323643275</v>
      </c>
      <c r="BO178">
        <v>9.7980780997720363</v>
      </c>
      <c r="BP178">
        <v>9.918258450002762</v>
      </c>
      <c r="BQ178">
        <v>7.3907390153670036E-4</v>
      </c>
      <c r="BR178">
        <v>31.637422480166492</v>
      </c>
      <c r="BS178">
        <v>126697.20611867879</v>
      </c>
      <c r="BT178" s="353">
        <v>13.650178698821509</v>
      </c>
      <c r="BV178" s="352"/>
      <c r="BW178" s="338"/>
      <c r="BX178" t="s">
        <v>57</v>
      </c>
      <c r="BY178">
        <v>4223.7238264580319</v>
      </c>
      <c r="BZ178">
        <v>63022.355475613789</v>
      </c>
      <c r="CA178">
        <v>25.924440689696969</v>
      </c>
      <c r="CB178">
        <v>1172.2393834954328</v>
      </c>
      <c r="CC178">
        <v>2332.3610320870471</v>
      </c>
      <c r="CD178">
        <v>3.7822761193719483</v>
      </c>
      <c r="CE178">
        <v>4294.2010895046633</v>
      </c>
      <c r="CF178">
        <v>587.70661722703801</v>
      </c>
      <c r="CG178">
        <v>29789.102252194763</v>
      </c>
      <c r="CH178">
        <v>243.39860538196987</v>
      </c>
      <c r="CI178">
        <v>37.489160491158067</v>
      </c>
      <c r="CJ178">
        <v>3076.0165632250973</v>
      </c>
      <c r="CK178">
        <v>0.28416862119438274</v>
      </c>
      <c r="CL178">
        <v>287.20042921839541</v>
      </c>
      <c r="CM178">
        <v>24.706284076874507</v>
      </c>
      <c r="CN178">
        <v>25.009324106054073</v>
      </c>
      <c r="CO178">
        <v>1.8636072890248275E-3</v>
      </c>
      <c r="CP178">
        <v>79.775149707499764</v>
      </c>
      <c r="CQ178">
        <v>319472.56739944022</v>
      </c>
      <c r="CR178" s="353">
        <v>34.419524849575531</v>
      </c>
    </row>
    <row r="179" spans="2:96" x14ac:dyDescent="0.2">
      <c r="B179" s="352"/>
      <c r="C179" s="338"/>
      <c r="D179" t="s">
        <v>58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 s="353">
        <v>0</v>
      </c>
      <c r="Z179" s="352"/>
      <c r="AA179" s="338"/>
      <c r="AB179" t="s">
        <v>58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 s="353">
        <v>0</v>
      </c>
      <c r="AX179" s="352"/>
      <c r="AY179" s="338"/>
      <c r="AZ179" t="s">
        <v>58</v>
      </c>
      <c r="BA179">
        <v>1826.7116172675226</v>
      </c>
      <c r="BB179">
        <v>27322.315131421299</v>
      </c>
      <c r="BC179">
        <v>6.5198553146886686</v>
      </c>
      <c r="BD179">
        <v>513.03267974157859</v>
      </c>
      <c r="BE179">
        <v>653.12924171731174</v>
      </c>
      <c r="BF179">
        <v>1.3072031767468006</v>
      </c>
      <c r="BG179">
        <v>1853.3236443972971</v>
      </c>
      <c r="BH179">
        <v>244.5911277678816</v>
      </c>
      <c r="BI179">
        <v>9447.1286943287596</v>
      </c>
      <c r="BJ179">
        <v>97.985696707890625</v>
      </c>
      <c r="BK179">
        <v>39.946308672515109</v>
      </c>
      <c r="BL179">
        <v>841.90046936371959</v>
      </c>
      <c r="BM179">
        <v>0.16714867236449288</v>
      </c>
      <c r="BN179">
        <v>127.0127173782209</v>
      </c>
      <c r="BO179">
        <v>13.102214013629961</v>
      </c>
      <c r="BP179">
        <v>13.241828389511076</v>
      </c>
      <c r="BQ179">
        <v>8.6384911904080334E-4</v>
      </c>
      <c r="BR179">
        <v>17.252661794057172</v>
      </c>
      <c r="BS179">
        <v>22858.303008945986</v>
      </c>
      <c r="BT179" s="353">
        <v>23.933447620045726</v>
      </c>
      <c r="BV179" s="352"/>
      <c r="BW179" s="338"/>
      <c r="BX179" t="s">
        <v>58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 s="353">
        <v>0</v>
      </c>
    </row>
    <row r="180" spans="2:96" x14ac:dyDescent="0.2">
      <c r="B180" s="352"/>
      <c r="C180" s="338"/>
      <c r="D180" t="s">
        <v>59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 s="353">
        <v>0</v>
      </c>
      <c r="Z180" s="352"/>
      <c r="AA180" s="338"/>
      <c r="AB180" t="s">
        <v>59</v>
      </c>
      <c r="AC180">
        <v>2089.6116062735705</v>
      </c>
      <c r="AD180">
        <v>31085.68599568848</v>
      </c>
      <c r="AE180">
        <v>13.098420663366221</v>
      </c>
      <c r="AF180">
        <v>577.30834352289173</v>
      </c>
      <c r="AG180">
        <v>1202.5925515918675</v>
      </c>
      <c r="AH180">
        <v>1.9371147802622295</v>
      </c>
      <c r="AI180">
        <v>2125.6119736857013</v>
      </c>
      <c r="AJ180">
        <v>297.57238516459245</v>
      </c>
      <c r="AK180">
        <v>15319.647828588375</v>
      </c>
      <c r="AL180">
        <v>120.99482298448483</v>
      </c>
      <c r="AM180">
        <v>18.32831291831668</v>
      </c>
      <c r="AN180">
        <v>1584.898060146337</v>
      </c>
      <c r="AO180">
        <v>0.1413647259591029</v>
      </c>
      <c r="AP180">
        <v>129.44483947211415</v>
      </c>
      <c r="AQ180">
        <v>12.286114507617182</v>
      </c>
      <c r="AR180">
        <v>12.437011121131851</v>
      </c>
      <c r="AS180">
        <v>9.2211256621620391E-4</v>
      </c>
      <c r="AT180">
        <v>40.373752245361487</v>
      </c>
      <c r="AU180">
        <v>162757.84905119915</v>
      </c>
      <c r="AV180" s="353">
        <v>16.185950333197972</v>
      </c>
      <c r="AX180" s="352"/>
      <c r="AY180" s="338"/>
      <c r="AZ180" t="s">
        <v>59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 s="353">
        <v>0</v>
      </c>
      <c r="BV180" s="352"/>
      <c r="BW180" s="338"/>
      <c r="BX180" t="s">
        <v>59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 s="353">
        <v>0</v>
      </c>
    </row>
    <row r="181" spans="2:96" x14ac:dyDescent="0.2">
      <c r="B181" s="352"/>
      <c r="C181" s="338"/>
      <c r="D181" t="s">
        <v>60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 s="353">
        <v>0</v>
      </c>
      <c r="Z181" s="352"/>
      <c r="AA181" s="338"/>
      <c r="AB181" t="s">
        <v>60</v>
      </c>
      <c r="AC181">
        <v>2193.428373637908</v>
      </c>
      <c r="AD181">
        <v>32521.031107101389</v>
      </c>
      <c r="AE181">
        <v>14.039207162163171</v>
      </c>
      <c r="AF181">
        <v>606.70961914747932</v>
      </c>
      <c r="AG181">
        <v>1240.701115198151</v>
      </c>
      <c r="AH181">
        <v>2.0054653554797088</v>
      </c>
      <c r="AI181">
        <v>2229.9782462803796</v>
      </c>
      <c r="AJ181">
        <v>311.61987090182629</v>
      </c>
      <c r="AK181">
        <v>15764.335040314831</v>
      </c>
      <c r="AL181">
        <v>123.42748984545678</v>
      </c>
      <c r="AM181">
        <v>20.019667240464951</v>
      </c>
      <c r="AN181">
        <v>1639.6889322593079</v>
      </c>
      <c r="AO181">
        <v>0.15118037110363425</v>
      </c>
      <c r="AP181">
        <v>138.87537015436419</v>
      </c>
      <c r="AQ181">
        <v>12.900004984711133</v>
      </c>
      <c r="AR181">
        <v>13.058299975993251</v>
      </c>
      <c r="AS181">
        <v>9.5563199627171484E-4</v>
      </c>
      <c r="AT181">
        <v>43.548611597254528</v>
      </c>
      <c r="AU181">
        <v>177823.30120917945</v>
      </c>
      <c r="AV181" s="353">
        <v>17.129664940892717</v>
      </c>
      <c r="AX181" s="352"/>
      <c r="AY181" s="338"/>
      <c r="AZ181" t="s">
        <v>60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 s="353">
        <v>0</v>
      </c>
      <c r="BV181" s="352"/>
      <c r="BW181" s="338"/>
      <c r="BX181" t="s">
        <v>60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 s="353">
        <v>0</v>
      </c>
    </row>
    <row r="182" spans="2:96" x14ac:dyDescent="0.2">
      <c r="B182" s="352"/>
      <c r="C182" s="338"/>
      <c r="D182" t="s">
        <v>61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 s="353">
        <v>0</v>
      </c>
      <c r="Z182" s="352"/>
      <c r="AA182" s="338"/>
      <c r="AB182" t="s">
        <v>61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 s="353">
        <v>0</v>
      </c>
      <c r="AX182" s="352"/>
      <c r="AY182" s="338"/>
      <c r="AZ182" t="s">
        <v>61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 s="353">
        <v>0</v>
      </c>
      <c r="BV182" s="352"/>
      <c r="BW182" s="338"/>
      <c r="BX182" t="s">
        <v>61</v>
      </c>
      <c r="BY182">
        <v>75.544325227559952</v>
      </c>
      <c r="BZ182">
        <v>1377.0872804560463</v>
      </c>
      <c r="CA182">
        <v>0.18768445706524758</v>
      </c>
      <c r="CB182">
        <v>25.983228575088233</v>
      </c>
      <c r="CC182">
        <v>32.151121744671272</v>
      </c>
      <c r="CD182">
        <v>5.9072206070315735E-2</v>
      </c>
      <c r="CE182">
        <v>77.058465609328692</v>
      </c>
      <c r="CF182">
        <v>7.8176873203995267</v>
      </c>
      <c r="CG182">
        <v>432.22572389054221</v>
      </c>
      <c r="CH182">
        <v>4.4693281849955886</v>
      </c>
      <c r="CI182">
        <v>0.31894202313887954</v>
      </c>
      <c r="CJ182">
        <v>40.671594798757312</v>
      </c>
      <c r="CK182">
        <v>3.6368631520875116E-3</v>
      </c>
      <c r="CL182">
        <v>2.6860508934544325</v>
      </c>
      <c r="CM182">
        <v>0.31679388178977647</v>
      </c>
      <c r="CN182">
        <v>0.32359931595965946</v>
      </c>
      <c r="CO182">
        <v>3.5416857983249959E-5</v>
      </c>
      <c r="CP182">
        <v>0.45998023795942816</v>
      </c>
      <c r="CQ182">
        <v>991.42872859577687</v>
      </c>
      <c r="CR182" s="353">
        <v>0.72301396277468521</v>
      </c>
    </row>
    <row r="183" spans="2:96" x14ac:dyDescent="0.2">
      <c r="B183" s="354"/>
      <c r="C183" s="355"/>
      <c r="D183" s="356" t="s">
        <v>62</v>
      </c>
      <c r="E183" s="356">
        <v>0</v>
      </c>
      <c r="F183" s="356">
        <v>0</v>
      </c>
      <c r="G183" s="356">
        <v>0</v>
      </c>
      <c r="H183" s="356">
        <v>0</v>
      </c>
      <c r="I183" s="356">
        <v>0</v>
      </c>
      <c r="J183" s="356">
        <v>0</v>
      </c>
      <c r="K183" s="356">
        <v>0</v>
      </c>
      <c r="L183" s="356">
        <v>0</v>
      </c>
      <c r="M183" s="356">
        <v>0</v>
      </c>
      <c r="N183" s="356">
        <v>0</v>
      </c>
      <c r="O183" s="356">
        <v>0</v>
      </c>
      <c r="P183" s="356">
        <v>0</v>
      </c>
      <c r="Q183" s="356">
        <v>0</v>
      </c>
      <c r="R183" s="356">
        <v>0</v>
      </c>
      <c r="S183" s="356">
        <v>0</v>
      </c>
      <c r="T183" s="356">
        <v>0</v>
      </c>
      <c r="U183" s="356">
        <v>0</v>
      </c>
      <c r="V183" s="356">
        <v>0</v>
      </c>
      <c r="W183" s="356">
        <v>0</v>
      </c>
      <c r="X183" s="357">
        <v>0</v>
      </c>
      <c r="Z183" s="354"/>
      <c r="AA183" s="355"/>
      <c r="AB183" s="356" t="s">
        <v>62</v>
      </c>
      <c r="AC183" s="356">
        <v>0</v>
      </c>
      <c r="AD183" s="356">
        <v>0</v>
      </c>
      <c r="AE183" s="356">
        <v>0</v>
      </c>
      <c r="AF183" s="356">
        <v>0</v>
      </c>
      <c r="AG183" s="356">
        <v>0</v>
      </c>
      <c r="AH183" s="356">
        <v>0</v>
      </c>
      <c r="AI183" s="356">
        <v>0</v>
      </c>
      <c r="AJ183" s="356">
        <v>0</v>
      </c>
      <c r="AK183" s="356">
        <v>0</v>
      </c>
      <c r="AL183" s="356">
        <v>0</v>
      </c>
      <c r="AM183" s="356">
        <v>0</v>
      </c>
      <c r="AN183" s="356">
        <v>0</v>
      </c>
      <c r="AO183" s="356">
        <v>0</v>
      </c>
      <c r="AP183" s="356">
        <v>0</v>
      </c>
      <c r="AQ183" s="356">
        <v>0</v>
      </c>
      <c r="AR183" s="356">
        <v>0</v>
      </c>
      <c r="AS183" s="356">
        <v>0</v>
      </c>
      <c r="AT183" s="356">
        <v>0</v>
      </c>
      <c r="AU183" s="356">
        <v>0</v>
      </c>
      <c r="AV183" s="357">
        <v>0</v>
      </c>
      <c r="AX183" s="354"/>
      <c r="AY183" s="355"/>
      <c r="AZ183" s="356" t="s">
        <v>62</v>
      </c>
      <c r="BA183" s="356">
        <v>0</v>
      </c>
      <c r="BB183" s="356">
        <v>0</v>
      </c>
      <c r="BC183" s="356">
        <v>0</v>
      </c>
      <c r="BD183" s="356">
        <v>0</v>
      </c>
      <c r="BE183" s="356">
        <v>0</v>
      </c>
      <c r="BF183" s="356">
        <v>0</v>
      </c>
      <c r="BG183" s="356">
        <v>0</v>
      </c>
      <c r="BH183" s="356">
        <v>0</v>
      </c>
      <c r="BI183" s="356">
        <v>0</v>
      </c>
      <c r="BJ183" s="356">
        <v>0</v>
      </c>
      <c r="BK183" s="356">
        <v>0</v>
      </c>
      <c r="BL183" s="356">
        <v>0</v>
      </c>
      <c r="BM183" s="356">
        <v>0</v>
      </c>
      <c r="BN183" s="356">
        <v>0</v>
      </c>
      <c r="BO183" s="356">
        <v>0</v>
      </c>
      <c r="BP183" s="356">
        <v>0</v>
      </c>
      <c r="BQ183" s="356">
        <v>0</v>
      </c>
      <c r="BR183" s="356">
        <v>0</v>
      </c>
      <c r="BS183" s="356">
        <v>0</v>
      </c>
      <c r="BT183" s="357">
        <v>0</v>
      </c>
      <c r="BV183" s="354"/>
      <c r="BW183" s="355"/>
      <c r="BX183" s="356" t="s">
        <v>62</v>
      </c>
      <c r="BY183" s="356">
        <v>55.543001037068741</v>
      </c>
      <c r="BZ183" s="356">
        <v>809.5459583472649</v>
      </c>
      <c r="CA183" s="356">
        <v>0.18082420847303798</v>
      </c>
      <c r="CB183" s="356">
        <v>14.796598140838702</v>
      </c>
      <c r="CC183" s="356">
        <v>33.14212018392174</v>
      </c>
      <c r="CD183" s="356">
        <v>5.0925837630668061E-2</v>
      </c>
      <c r="CE183" s="356">
        <v>56.517696514381619</v>
      </c>
      <c r="CF183" s="356">
        <v>8.388135265737759</v>
      </c>
      <c r="CG183" s="356">
        <v>415.70661056544685</v>
      </c>
      <c r="CH183" s="356">
        <v>3.048333115932599</v>
      </c>
      <c r="CI183" s="356">
        <v>0.13404564843692848</v>
      </c>
      <c r="CJ183" s="356">
        <v>41.774103930689257</v>
      </c>
      <c r="CK183" s="356">
        <v>3.6867926934427862E-3</v>
      </c>
      <c r="CL183" s="356">
        <v>3.3866196296020346</v>
      </c>
      <c r="CM183" s="356">
        <v>0.30235710596632442</v>
      </c>
      <c r="CN183" s="356">
        <v>0.30571749183154029</v>
      </c>
      <c r="CO183" s="356">
        <v>2.512485601622949E-5</v>
      </c>
      <c r="CP183" s="356">
        <v>0.40881290682708277</v>
      </c>
      <c r="CQ183" s="356">
        <v>867.90922931174293</v>
      </c>
      <c r="CR183" s="357">
        <v>0.5161839751285866</v>
      </c>
    </row>
    <row r="185" spans="2:96" x14ac:dyDescent="0.2">
      <c r="B185" s="349">
        <v>2040</v>
      </c>
      <c r="C185" s="350" t="s">
        <v>86</v>
      </c>
      <c r="D185" s="350" t="s">
        <v>87</v>
      </c>
      <c r="E185" s="350" t="s">
        <v>91</v>
      </c>
      <c r="F185" s="350" t="s">
        <v>98</v>
      </c>
      <c r="G185" s="350" t="s">
        <v>99</v>
      </c>
      <c r="H185" s="350" t="s">
        <v>100</v>
      </c>
      <c r="I185" s="350" t="s">
        <v>101</v>
      </c>
      <c r="J185" s="350" t="s">
        <v>102</v>
      </c>
      <c r="K185" s="350" t="s">
        <v>103</v>
      </c>
      <c r="L185" s="350" t="s">
        <v>104</v>
      </c>
      <c r="M185" s="350" t="s">
        <v>105</v>
      </c>
      <c r="N185" s="350" t="s">
        <v>106</v>
      </c>
      <c r="O185" s="350" t="s">
        <v>107</v>
      </c>
      <c r="P185" s="350" t="s">
        <v>108</v>
      </c>
      <c r="Q185" s="350" t="s">
        <v>109</v>
      </c>
      <c r="R185" s="350" t="s">
        <v>110</v>
      </c>
      <c r="S185" s="350" t="s">
        <v>111</v>
      </c>
      <c r="T185" s="350" t="s">
        <v>112</v>
      </c>
      <c r="U185" s="350" t="s">
        <v>113</v>
      </c>
      <c r="V185" s="350" t="s">
        <v>114</v>
      </c>
      <c r="W185" s="350" t="s">
        <v>115</v>
      </c>
      <c r="X185" s="351" t="s">
        <v>116</v>
      </c>
      <c r="Z185" s="349">
        <v>2040</v>
      </c>
      <c r="AA185" s="350" t="s">
        <v>86</v>
      </c>
      <c r="AB185" s="350" t="s">
        <v>88</v>
      </c>
      <c r="AC185" s="350" t="s">
        <v>91</v>
      </c>
      <c r="AD185" s="350" t="s">
        <v>98</v>
      </c>
      <c r="AE185" s="350" t="s">
        <v>99</v>
      </c>
      <c r="AF185" s="350" t="s">
        <v>100</v>
      </c>
      <c r="AG185" s="350" t="s">
        <v>101</v>
      </c>
      <c r="AH185" s="350" t="s">
        <v>102</v>
      </c>
      <c r="AI185" s="350" t="s">
        <v>103</v>
      </c>
      <c r="AJ185" s="350" t="s">
        <v>104</v>
      </c>
      <c r="AK185" s="350" t="s">
        <v>105</v>
      </c>
      <c r="AL185" s="350" t="s">
        <v>106</v>
      </c>
      <c r="AM185" s="350" t="s">
        <v>107</v>
      </c>
      <c r="AN185" s="350" t="s">
        <v>108</v>
      </c>
      <c r="AO185" s="350" t="s">
        <v>109</v>
      </c>
      <c r="AP185" s="350" t="s">
        <v>110</v>
      </c>
      <c r="AQ185" s="350" t="s">
        <v>111</v>
      </c>
      <c r="AR185" s="350" t="s">
        <v>112</v>
      </c>
      <c r="AS185" s="350" t="s">
        <v>113</v>
      </c>
      <c r="AT185" s="350" t="s">
        <v>114</v>
      </c>
      <c r="AU185" s="350" t="s">
        <v>115</v>
      </c>
      <c r="AV185" s="351" t="s">
        <v>116</v>
      </c>
      <c r="AX185" s="349">
        <v>2040</v>
      </c>
      <c r="AY185" s="350" t="s">
        <v>86</v>
      </c>
      <c r="AZ185" s="350" t="s">
        <v>89</v>
      </c>
      <c r="BA185" s="350" t="s">
        <v>91</v>
      </c>
      <c r="BB185" s="350" t="s">
        <v>98</v>
      </c>
      <c r="BC185" s="350" t="s">
        <v>99</v>
      </c>
      <c r="BD185" s="350" t="s">
        <v>100</v>
      </c>
      <c r="BE185" s="350" t="s">
        <v>101</v>
      </c>
      <c r="BF185" s="350" t="s">
        <v>102</v>
      </c>
      <c r="BG185" s="350" t="s">
        <v>103</v>
      </c>
      <c r="BH185" s="350" t="s">
        <v>104</v>
      </c>
      <c r="BI185" s="350" t="s">
        <v>105</v>
      </c>
      <c r="BJ185" s="350" t="s">
        <v>106</v>
      </c>
      <c r="BK185" s="350" t="s">
        <v>107</v>
      </c>
      <c r="BL185" s="350" t="s">
        <v>108</v>
      </c>
      <c r="BM185" s="350" t="s">
        <v>109</v>
      </c>
      <c r="BN185" s="350" t="s">
        <v>110</v>
      </c>
      <c r="BO185" s="350" t="s">
        <v>111</v>
      </c>
      <c r="BP185" s="350" t="s">
        <v>112</v>
      </c>
      <c r="BQ185" s="350" t="s">
        <v>113</v>
      </c>
      <c r="BR185" s="350" t="s">
        <v>114</v>
      </c>
      <c r="BS185" s="350" t="s">
        <v>115</v>
      </c>
      <c r="BT185" s="351" t="s">
        <v>116</v>
      </c>
      <c r="BV185" s="349">
        <v>2040</v>
      </c>
      <c r="BW185" s="350" t="s">
        <v>86</v>
      </c>
      <c r="BX185" s="350" t="s">
        <v>90</v>
      </c>
      <c r="BY185" s="350" t="s">
        <v>91</v>
      </c>
      <c r="BZ185" s="350" t="s">
        <v>98</v>
      </c>
      <c r="CA185" s="350" t="s">
        <v>99</v>
      </c>
      <c r="CB185" s="350" t="s">
        <v>100</v>
      </c>
      <c r="CC185" s="350" t="s">
        <v>101</v>
      </c>
      <c r="CD185" s="350" t="s">
        <v>102</v>
      </c>
      <c r="CE185" s="350" t="s">
        <v>103</v>
      </c>
      <c r="CF185" s="350" t="s">
        <v>104</v>
      </c>
      <c r="CG185" s="350" t="s">
        <v>105</v>
      </c>
      <c r="CH185" s="350" t="s">
        <v>106</v>
      </c>
      <c r="CI185" s="350" t="s">
        <v>107</v>
      </c>
      <c r="CJ185" s="350" t="s">
        <v>108</v>
      </c>
      <c r="CK185" s="350" t="s">
        <v>109</v>
      </c>
      <c r="CL185" s="350" t="s">
        <v>110</v>
      </c>
      <c r="CM185" s="350" t="s">
        <v>111</v>
      </c>
      <c r="CN185" s="350" t="s">
        <v>112</v>
      </c>
      <c r="CO185" s="350" t="s">
        <v>113</v>
      </c>
      <c r="CP185" s="350" t="s">
        <v>114</v>
      </c>
      <c r="CQ185" s="350" t="s">
        <v>115</v>
      </c>
      <c r="CR185" s="351" t="s">
        <v>116</v>
      </c>
    </row>
    <row r="186" spans="2:96" x14ac:dyDescent="0.2">
      <c r="B186" s="352"/>
      <c r="C186" s="338" t="s">
        <v>54</v>
      </c>
      <c r="D186" t="s">
        <v>55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 s="353">
        <v>0</v>
      </c>
      <c r="Z186" s="352"/>
      <c r="AA186" s="338" t="s">
        <v>54</v>
      </c>
      <c r="AB186" t="s">
        <v>55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 s="353">
        <v>0</v>
      </c>
      <c r="AX186" s="352"/>
      <c r="AY186" s="338" t="s">
        <v>54</v>
      </c>
      <c r="AZ186" t="s">
        <v>55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 s="353">
        <v>0</v>
      </c>
      <c r="BV186" s="352"/>
      <c r="BW186" s="338" t="s">
        <v>54</v>
      </c>
      <c r="BX186" t="s">
        <v>55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 s="353">
        <v>0</v>
      </c>
    </row>
    <row r="187" spans="2:96" x14ac:dyDescent="0.2">
      <c r="B187" s="352"/>
      <c r="C187" s="338"/>
      <c r="D187" t="s">
        <v>56</v>
      </c>
      <c r="E187">
        <v>1331.4022199959422</v>
      </c>
      <c r="F187">
        <v>19935.830681464187</v>
      </c>
      <c r="G187">
        <v>7.3385767715329733</v>
      </c>
      <c r="H187">
        <v>364.34606385435296</v>
      </c>
      <c r="I187">
        <v>808.67989066813448</v>
      </c>
      <c r="J187">
        <v>1.3221302862362998</v>
      </c>
      <c r="K187">
        <v>1354.7419398880318</v>
      </c>
      <c r="L187">
        <v>190.74772385557884</v>
      </c>
      <c r="M187">
        <v>10585.576536295352</v>
      </c>
      <c r="N187">
        <v>84.826710043737378</v>
      </c>
      <c r="O187">
        <v>11.329705235367102</v>
      </c>
      <c r="P187">
        <v>1059.8365908683068</v>
      </c>
      <c r="Q187">
        <v>8.4322678830411529E-2</v>
      </c>
      <c r="R187">
        <v>79.668060645086229</v>
      </c>
      <c r="S187">
        <v>7.277376433133095</v>
      </c>
      <c r="T187">
        <v>7.3679880591740261</v>
      </c>
      <c r="U187">
        <v>6.0576015985383514E-4</v>
      </c>
      <c r="V187">
        <v>21.955921517395101</v>
      </c>
      <c r="W187">
        <v>86410.601163769941</v>
      </c>
      <c r="X187" s="353">
        <v>11.007626471050941</v>
      </c>
      <c r="Z187" s="352"/>
      <c r="AA187" s="338"/>
      <c r="AB187" t="s">
        <v>56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 s="353">
        <v>0</v>
      </c>
      <c r="AX187" s="352"/>
      <c r="AY187" s="338"/>
      <c r="AZ187" t="s">
        <v>56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 s="353">
        <v>0</v>
      </c>
      <c r="BV187" s="352"/>
      <c r="BW187" s="338"/>
      <c r="BX187" t="s">
        <v>56</v>
      </c>
      <c r="BY187">
        <v>776.60726898674829</v>
      </c>
      <c r="BZ187">
        <v>11628.575338083268</v>
      </c>
      <c r="CA187">
        <v>4.280593782401219</v>
      </c>
      <c r="CB187">
        <v>212.52315593770214</v>
      </c>
      <c r="CC187">
        <v>471.7031952809844</v>
      </c>
      <c r="CD187">
        <v>0.77119894755904039</v>
      </c>
      <c r="CE187">
        <v>790.22133380659409</v>
      </c>
      <c r="CF187">
        <v>111.26319805097739</v>
      </c>
      <c r="CG187">
        <v>6174.5696086698654</v>
      </c>
      <c r="CH187">
        <v>49.479442526690718</v>
      </c>
      <c r="CI187">
        <v>6.60862007672642</v>
      </c>
      <c r="CJ187">
        <v>618.20296529847303</v>
      </c>
      <c r="CK187">
        <v>4.9185440985919468E-2</v>
      </c>
      <c r="CL187">
        <v>46.470400960604991</v>
      </c>
      <c r="CM187">
        <v>4.2448956087374112</v>
      </c>
      <c r="CN187">
        <v>4.2977493943036622</v>
      </c>
      <c r="CO187">
        <v>3.5334006233405318E-4</v>
      </c>
      <c r="CP187">
        <v>12.806894859889567</v>
      </c>
      <c r="CQ187">
        <v>50403.326638213832</v>
      </c>
      <c r="CR187" s="353">
        <v>6.4207514478495931</v>
      </c>
    </row>
    <row r="188" spans="2:96" x14ac:dyDescent="0.2">
      <c r="B188" s="352"/>
      <c r="C188" s="338"/>
      <c r="D188" t="s">
        <v>57</v>
      </c>
      <c r="E188">
        <v>11006.546890647998</v>
      </c>
      <c r="F188">
        <v>164633.51887324572</v>
      </c>
      <c r="G188">
        <v>61.80647489260452</v>
      </c>
      <c r="H188">
        <v>3021.0385802509099</v>
      </c>
      <c r="I188">
        <v>6510.3371565034877</v>
      </c>
      <c r="J188">
        <v>10.703913011746938</v>
      </c>
      <c r="K188">
        <v>11193.920319563278</v>
      </c>
      <c r="L188">
        <v>1561.6125670597353</v>
      </c>
      <c r="M188">
        <v>85169.784312857009</v>
      </c>
      <c r="N188">
        <v>686.80637518754168</v>
      </c>
      <c r="O188">
        <v>97.978043523546432</v>
      </c>
      <c r="P188">
        <v>8554.4386895816642</v>
      </c>
      <c r="Q188">
        <v>0.70731983784806696</v>
      </c>
      <c r="R188">
        <v>700.95522297710511</v>
      </c>
      <c r="S188">
        <v>60.313669561817896</v>
      </c>
      <c r="T188">
        <v>61.063963382632153</v>
      </c>
      <c r="U188">
        <v>4.9687219613572704E-3</v>
      </c>
      <c r="V188">
        <v>186.1171707454609</v>
      </c>
      <c r="W188">
        <v>740921.03090766876</v>
      </c>
      <c r="X188" s="353">
        <v>92.794328240627237</v>
      </c>
      <c r="Z188" s="352"/>
      <c r="AA188" s="338"/>
      <c r="AB188" t="s">
        <v>57</v>
      </c>
      <c r="AC188">
        <v>171.39105350793187</v>
      </c>
      <c r="AD188">
        <v>2563.6298580055691</v>
      </c>
      <c r="AE188">
        <v>0.96243417219761396</v>
      </c>
      <c r="AF188">
        <v>47.042818251858328</v>
      </c>
      <c r="AG188">
        <v>101.37725801114304</v>
      </c>
      <c r="AH188">
        <v>0.16667851833705857</v>
      </c>
      <c r="AI188">
        <v>174.30878326461604</v>
      </c>
      <c r="AJ188">
        <v>24.317020197043519</v>
      </c>
      <c r="AK188">
        <v>1326.2414820425563</v>
      </c>
      <c r="AL188">
        <v>10.694768247375947</v>
      </c>
      <c r="AM188">
        <v>1.5256883259557876</v>
      </c>
      <c r="AN188">
        <v>133.20746949455784</v>
      </c>
      <c r="AO188">
        <v>1.1014198492975533E-2</v>
      </c>
      <c r="AP188">
        <v>10.915090384070528</v>
      </c>
      <c r="AQ188">
        <v>0.93918860018781591</v>
      </c>
      <c r="AR188">
        <v>0.95087197824157332</v>
      </c>
      <c r="AS188">
        <v>7.7371631630316289E-5</v>
      </c>
      <c r="AT188">
        <v>2.898167634854111</v>
      </c>
      <c r="AU188">
        <v>11537.427434334226</v>
      </c>
      <c r="AV188" s="353">
        <v>1.4449688748644034</v>
      </c>
      <c r="AX188" s="352"/>
      <c r="AY188" s="338"/>
      <c r="AZ188" t="s">
        <v>57</v>
      </c>
      <c r="BA188">
        <v>1034.0699554875544</v>
      </c>
      <c r="BB188">
        <v>15467.392018987146</v>
      </c>
      <c r="BC188">
        <v>5.8067456919974516</v>
      </c>
      <c r="BD188">
        <v>283.82791271807525</v>
      </c>
      <c r="BE188">
        <v>611.64905946611429</v>
      </c>
      <c r="BF188">
        <v>1.0056373685196882</v>
      </c>
      <c r="BG188">
        <v>1051.6737721271404</v>
      </c>
      <c r="BH188">
        <v>146.71419235767189</v>
      </c>
      <c r="BI188">
        <v>8001.738960301248</v>
      </c>
      <c r="BJ188">
        <v>64.525763154854218</v>
      </c>
      <c r="BK188">
        <v>9.2050805862860816</v>
      </c>
      <c r="BL188">
        <v>803.69330388923947</v>
      </c>
      <c r="BM188">
        <v>6.6453012057803837E-2</v>
      </c>
      <c r="BN188">
        <v>65.855053671608886</v>
      </c>
      <c r="BO188">
        <v>5.66649596996431</v>
      </c>
      <c r="BP188">
        <v>5.7369864067561815</v>
      </c>
      <c r="BQ188">
        <v>4.6681362905711944E-4</v>
      </c>
      <c r="BR188">
        <v>17.485790628099302</v>
      </c>
      <c r="BS188">
        <v>69609.859028672974</v>
      </c>
      <c r="BT188" s="353">
        <v>8.7180682394415925</v>
      </c>
      <c r="BV188" s="352"/>
      <c r="BW188" s="338"/>
      <c r="BX188" t="s">
        <v>57</v>
      </c>
      <c r="BY188">
        <v>6903.5941727741119</v>
      </c>
      <c r="BZ188">
        <v>103262.4503242108</v>
      </c>
      <c r="CA188">
        <v>38.766638087994671</v>
      </c>
      <c r="CB188">
        <v>1894.8744366016215</v>
      </c>
      <c r="CC188">
        <v>4083.4537937253258</v>
      </c>
      <c r="CD188">
        <v>6.7137742861536687</v>
      </c>
      <c r="CE188">
        <v>7021.1196896182119</v>
      </c>
      <c r="CF188">
        <v>979.48425834123759</v>
      </c>
      <c r="CG188">
        <v>53420.71700782542</v>
      </c>
      <c r="CH188">
        <v>430.78292735003976</v>
      </c>
      <c r="CI188">
        <v>61.454392285711791</v>
      </c>
      <c r="CJ188">
        <v>5365.5677548539943</v>
      </c>
      <c r="CK188">
        <v>0.44364950782197232</v>
      </c>
      <c r="CL188">
        <v>439.65745485825335</v>
      </c>
      <c r="CM188">
        <v>37.830311528439353</v>
      </c>
      <c r="CN188">
        <v>38.300915442700862</v>
      </c>
      <c r="CO188">
        <v>3.1165124102370775E-3</v>
      </c>
      <c r="CP188">
        <v>116.73755885265868</v>
      </c>
      <c r="CQ188">
        <v>464725.05521291867</v>
      </c>
      <c r="CR188" s="353">
        <v>58.203030439346712</v>
      </c>
    </row>
    <row r="189" spans="2:96" x14ac:dyDescent="0.2">
      <c r="B189" s="352"/>
      <c r="C189" s="338"/>
      <c r="D189" t="s">
        <v>58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 s="353">
        <v>0</v>
      </c>
      <c r="Z189" s="352"/>
      <c r="AA189" s="338"/>
      <c r="AB189" t="s">
        <v>58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 s="353">
        <v>0</v>
      </c>
      <c r="AX189" s="352"/>
      <c r="AY189" s="338"/>
      <c r="AZ189" t="s">
        <v>58</v>
      </c>
      <c r="BA189">
        <v>7311.0707700010234</v>
      </c>
      <c r="BB189">
        <v>114360.25065816744</v>
      </c>
      <c r="BC189">
        <v>27.25572551601287</v>
      </c>
      <c r="BD189">
        <v>2099.2167006699156</v>
      </c>
      <c r="BE189">
        <v>4195.4128072658887</v>
      </c>
      <c r="BF189">
        <v>7.2864874702298632</v>
      </c>
      <c r="BG189">
        <v>7424.7404759069823</v>
      </c>
      <c r="BH189">
        <v>1000.8531219155843</v>
      </c>
      <c r="BI189">
        <v>58769.816965184036</v>
      </c>
      <c r="BJ189">
        <v>482.92587440578632</v>
      </c>
      <c r="BK189">
        <v>114.87858749198155</v>
      </c>
      <c r="BL189">
        <v>5371.4117340198964</v>
      </c>
      <c r="BM189">
        <v>0.58797220521207616</v>
      </c>
      <c r="BN189">
        <v>482.02677167392767</v>
      </c>
      <c r="BO189">
        <v>50.277348868191069</v>
      </c>
      <c r="BP189">
        <v>50.859013906229968</v>
      </c>
      <c r="BQ189">
        <v>3.7615275168981642E-3</v>
      </c>
      <c r="BR189">
        <v>71.131148527535743</v>
      </c>
      <c r="BS189">
        <v>105422.33595204825</v>
      </c>
      <c r="BT189" s="353">
        <v>90.859746576957335</v>
      </c>
      <c r="BV189" s="352"/>
      <c r="BW189" s="338"/>
      <c r="BX189" t="s">
        <v>58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 s="353">
        <v>0</v>
      </c>
    </row>
    <row r="190" spans="2:96" x14ac:dyDescent="0.2">
      <c r="B190" s="352"/>
      <c r="C190" s="338"/>
      <c r="D190" t="s">
        <v>59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 s="353">
        <v>0</v>
      </c>
      <c r="Z190" s="352"/>
      <c r="AA190" s="338"/>
      <c r="AB190" t="s">
        <v>59</v>
      </c>
      <c r="AC190">
        <v>5895.4017485009763</v>
      </c>
      <c r="AD190">
        <v>87955.600810282485</v>
      </c>
      <c r="AE190">
        <v>33.637340900016085</v>
      </c>
      <c r="AF190">
        <v>1610.9854417337669</v>
      </c>
      <c r="AG190">
        <v>3611.8238400692476</v>
      </c>
      <c r="AH190">
        <v>5.9066198819198368</v>
      </c>
      <c r="AI190">
        <v>5998.5182374534679</v>
      </c>
      <c r="AJ190">
        <v>853.38744889900363</v>
      </c>
      <c r="AK190">
        <v>47155.449007009287</v>
      </c>
      <c r="AL190">
        <v>370.20700402981754</v>
      </c>
      <c r="AM190">
        <v>51.923019138697803</v>
      </c>
      <c r="AN190">
        <v>4743.0481815234198</v>
      </c>
      <c r="AO190">
        <v>0.38003003489137649</v>
      </c>
      <c r="AP190">
        <v>344.68094211790645</v>
      </c>
      <c r="AQ190">
        <v>32.375072110774539</v>
      </c>
      <c r="AR190">
        <v>32.778407715103626</v>
      </c>
      <c r="AS190">
        <v>2.664071311559494E-3</v>
      </c>
      <c r="AT190">
        <v>101.40305199094374</v>
      </c>
      <c r="AU190">
        <v>406205.63879716664</v>
      </c>
      <c r="AV190" s="353">
        <v>47.772813060215313</v>
      </c>
      <c r="AX190" s="352"/>
      <c r="AY190" s="338"/>
      <c r="AZ190" t="s">
        <v>59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 s="353">
        <v>0</v>
      </c>
      <c r="BV190" s="352"/>
      <c r="BW190" s="338"/>
      <c r="BX190" t="s">
        <v>59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 s="353">
        <v>0</v>
      </c>
    </row>
    <row r="191" spans="2:96" x14ac:dyDescent="0.2">
      <c r="B191" s="352"/>
      <c r="C191" s="338"/>
      <c r="D191" t="s">
        <v>60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 s="353">
        <v>0</v>
      </c>
      <c r="Z191" s="352"/>
      <c r="AA191" s="338"/>
      <c r="AB191" t="s">
        <v>60</v>
      </c>
      <c r="AC191">
        <v>6141.045080781726</v>
      </c>
      <c r="AD191">
        <v>91366.073184113586</v>
      </c>
      <c r="AE191">
        <v>35.860112151748616</v>
      </c>
      <c r="AF191">
        <v>1680.8440716040373</v>
      </c>
      <c r="AG191">
        <v>3701.3118822684669</v>
      </c>
      <c r="AH191">
        <v>6.0675737274966037</v>
      </c>
      <c r="AI191">
        <v>6245.4676168782644</v>
      </c>
      <c r="AJ191">
        <v>886.46651697229095</v>
      </c>
      <c r="AK191">
        <v>48201.332506225757</v>
      </c>
      <c r="AL191">
        <v>375.99441956386681</v>
      </c>
      <c r="AM191">
        <v>55.940854410042412</v>
      </c>
      <c r="AN191">
        <v>4871.8272581904821</v>
      </c>
      <c r="AO191">
        <v>0.40323615272247038</v>
      </c>
      <c r="AP191">
        <v>366.93580499608623</v>
      </c>
      <c r="AQ191">
        <v>33.827041240490651</v>
      </c>
      <c r="AR191">
        <v>34.247962647974447</v>
      </c>
      <c r="AS191">
        <v>2.7431952810719317E-3</v>
      </c>
      <c r="AT191">
        <v>108.90528224067731</v>
      </c>
      <c r="AU191">
        <v>441807.38056444936</v>
      </c>
      <c r="AV191" s="353">
        <v>50.010493953197724</v>
      </c>
      <c r="AX191" s="352"/>
      <c r="AY191" s="338"/>
      <c r="AZ191" t="s">
        <v>60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 s="353">
        <v>0</v>
      </c>
      <c r="BV191" s="352"/>
      <c r="BW191" s="338"/>
      <c r="BX191" t="s">
        <v>60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 s="353">
        <v>0</v>
      </c>
    </row>
    <row r="192" spans="2:96" x14ac:dyDescent="0.2">
      <c r="B192" s="352"/>
      <c r="C192" s="338"/>
      <c r="D192" t="s">
        <v>61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 s="353">
        <v>0</v>
      </c>
      <c r="Z192" s="352"/>
      <c r="AA192" s="338"/>
      <c r="AB192" t="s">
        <v>61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 s="353">
        <v>0</v>
      </c>
      <c r="AX192" s="352"/>
      <c r="AY192" s="338"/>
      <c r="AZ192" t="s">
        <v>61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 s="353">
        <v>0</v>
      </c>
      <c r="BV192" s="352"/>
      <c r="BW192" s="338"/>
      <c r="BX192" t="s">
        <v>61</v>
      </c>
      <c r="BY192">
        <v>3336.9767922309484</v>
      </c>
      <c r="BZ192">
        <v>59218.946978266438</v>
      </c>
      <c r="CA192">
        <v>8.596870050875955</v>
      </c>
      <c r="CB192">
        <v>1108.0757715756429</v>
      </c>
      <c r="CC192">
        <v>1558.6610644805758</v>
      </c>
      <c r="CD192">
        <v>2.818139650256565</v>
      </c>
      <c r="CE192">
        <v>3403.0367348776481</v>
      </c>
      <c r="CF192">
        <v>369.2656190076824</v>
      </c>
      <c r="CG192">
        <v>21224.602160428763</v>
      </c>
      <c r="CH192">
        <v>204.93995183376936</v>
      </c>
      <c r="CI192">
        <v>15.697958612193714</v>
      </c>
      <c r="CJ192">
        <v>1981.9906626704135</v>
      </c>
      <c r="CK192">
        <v>0.15880401398221239</v>
      </c>
      <c r="CL192">
        <v>119.36647948606253</v>
      </c>
      <c r="CM192">
        <v>13.906443002245984</v>
      </c>
      <c r="CN192">
        <v>14.188966031958071</v>
      </c>
      <c r="CO192">
        <v>1.5842057686719488E-3</v>
      </c>
      <c r="CP192">
        <v>20.872888339852004</v>
      </c>
      <c r="CQ192">
        <v>51158.270231494032</v>
      </c>
      <c r="CR192" s="353">
        <v>31.728834440101206</v>
      </c>
    </row>
    <row r="193" spans="2:96" x14ac:dyDescent="0.2">
      <c r="B193" s="352"/>
      <c r="C193" s="338"/>
      <c r="D193" t="s">
        <v>62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 s="353">
        <v>0</v>
      </c>
      <c r="Z193" s="352"/>
      <c r="AA193" s="338"/>
      <c r="AB193" t="s">
        <v>62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 s="353">
        <v>0</v>
      </c>
      <c r="AX193" s="352"/>
      <c r="AY193" s="338"/>
      <c r="AZ193" t="s">
        <v>62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 s="353">
        <v>0</v>
      </c>
      <c r="BV193" s="352"/>
      <c r="BW193" s="338"/>
      <c r="BX193" t="s">
        <v>62</v>
      </c>
      <c r="BY193">
        <v>3179.1517070837199</v>
      </c>
      <c r="BZ193">
        <v>45707.195717918054</v>
      </c>
      <c r="CA193">
        <v>10.075159686244261</v>
      </c>
      <c r="CB193">
        <v>835.23398052827042</v>
      </c>
      <c r="CC193">
        <v>2003.1170928493218</v>
      </c>
      <c r="CD193">
        <v>3.0551354145198966</v>
      </c>
      <c r="CE193">
        <v>3236.2505159908201</v>
      </c>
      <c r="CF193">
        <v>512.69524041589818</v>
      </c>
      <c r="CG193">
        <v>24996.437473716756</v>
      </c>
      <c r="CH193">
        <v>170.22897672907553</v>
      </c>
      <c r="CI193">
        <v>6.618023575948607</v>
      </c>
      <c r="CJ193">
        <v>2529.3030751838719</v>
      </c>
      <c r="CK193">
        <v>0.17898640625544154</v>
      </c>
      <c r="CL193">
        <v>164.86112047367718</v>
      </c>
      <c r="CM193">
        <v>16.173094809606372</v>
      </c>
      <c r="CN193">
        <v>16.35699373379067</v>
      </c>
      <c r="CO193">
        <v>1.4134184785345321E-3</v>
      </c>
      <c r="CP193">
        <v>22.7965207310484</v>
      </c>
      <c r="CQ193">
        <v>52106.640214229032</v>
      </c>
      <c r="CR193" s="353">
        <v>28.969884095394935</v>
      </c>
    </row>
    <row r="194" spans="2:96" x14ac:dyDescent="0.2">
      <c r="B194" s="352"/>
      <c r="C194" s="338" t="s">
        <v>63</v>
      </c>
      <c r="D194" t="s">
        <v>55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 s="353">
        <v>0</v>
      </c>
      <c r="Z194" s="352"/>
      <c r="AA194" s="338" t="s">
        <v>63</v>
      </c>
      <c r="AB194" t="s">
        <v>55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 s="353">
        <v>0</v>
      </c>
      <c r="AX194" s="352"/>
      <c r="AY194" s="338" t="s">
        <v>63</v>
      </c>
      <c r="AZ194" t="s">
        <v>55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 s="353">
        <v>0</v>
      </c>
      <c r="BV194" s="352"/>
      <c r="BW194" s="338" t="s">
        <v>63</v>
      </c>
      <c r="BX194" t="s">
        <v>55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 s="353">
        <v>0</v>
      </c>
    </row>
    <row r="195" spans="2:96" x14ac:dyDescent="0.2">
      <c r="B195" s="352"/>
      <c r="C195" s="338"/>
      <c r="D195" t="s">
        <v>56</v>
      </c>
      <c r="E195">
        <v>671.01726302652116</v>
      </c>
      <c r="F195">
        <v>10027.48516627748</v>
      </c>
      <c r="G195">
        <v>4.050731350880115</v>
      </c>
      <c r="H195">
        <v>185.74461439798009</v>
      </c>
      <c r="I195">
        <v>381.39307236764188</v>
      </c>
      <c r="J195">
        <v>0.61432701189743688</v>
      </c>
      <c r="K195">
        <v>682.60856726207419</v>
      </c>
      <c r="L195">
        <v>94.271131079992216</v>
      </c>
      <c r="M195">
        <v>4873.8848156614185</v>
      </c>
      <c r="N195">
        <v>39.594456578720262</v>
      </c>
      <c r="O195">
        <v>5.660494974279267</v>
      </c>
      <c r="P195">
        <v>501.42595493472135</v>
      </c>
      <c r="Q195">
        <v>4.4489760541301167E-2</v>
      </c>
      <c r="R195">
        <v>42.653255352708406</v>
      </c>
      <c r="S195">
        <v>3.9242689672041204</v>
      </c>
      <c r="T195">
        <v>3.9724378246371468</v>
      </c>
      <c r="U195">
        <v>2.9851603496986828E-4</v>
      </c>
      <c r="V195">
        <v>12.396689767195388</v>
      </c>
      <c r="W195">
        <v>49048.132695394655</v>
      </c>
      <c r="X195" s="353">
        <v>5.3263731290580321</v>
      </c>
      <c r="Z195" s="352"/>
      <c r="AA195" s="338"/>
      <c r="AB195" t="s">
        <v>56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 s="353">
        <v>0</v>
      </c>
      <c r="AX195" s="352"/>
      <c r="AY195" s="338"/>
      <c r="AZ195" t="s">
        <v>56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 s="353">
        <v>0</v>
      </c>
      <c r="BV195" s="352"/>
      <c r="BW195" s="338"/>
      <c r="BX195" t="s">
        <v>56</v>
      </c>
      <c r="BY195">
        <v>391.40454796866521</v>
      </c>
      <c r="BZ195">
        <v>5849.0347641238104</v>
      </c>
      <c r="CA195">
        <v>2.3627926741894689</v>
      </c>
      <c r="CB195">
        <v>108.34488297387067</v>
      </c>
      <c r="CC195">
        <v>222.4666805368571</v>
      </c>
      <c r="CD195">
        <v>0.35833710940929042</v>
      </c>
      <c r="CE195">
        <v>398.16575881176783</v>
      </c>
      <c r="CF195">
        <v>54.98837582871662</v>
      </c>
      <c r="CG195">
        <v>2842.9383090996585</v>
      </c>
      <c r="CH195">
        <v>23.095457051820183</v>
      </c>
      <c r="CI195">
        <v>3.3017682238066519</v>
      </c>
      <c r="CJ195">
        <v>292.48189285887861</v>
      </c>
      <c r="CK195">
        <v>2.5950889155014024E-2</v>
      </c>
      <c r="CL195">
        <v>24.879655190121461</v>
      </c>
      <c r="CM195">
        <v>2.289027132160804</v>
      </c>
      <c r="CN195">
        <v>2.3171240395111528</v>
      </c>
      <c r="CO195">
        <v>1.7412448258303837E-4</v>
      </c>
      <c r="CP195">
        <v>7.2309924378877186</v>
      </c>
      <c r="CQ195">
        <v>28609.78884471604</v>
      </c>
      <c r="CR195" s="353">
        <v>3.1068748626352494</v>
      </c>
    </row>
    <row r="196" spans="2:96" x14ac:dyDescent="0.2">
      <c r="B196" s="352"/>
      <c r="C196" s="338"/>
      <c r="D196" t="s">
        <v>57</v>
      </c>
      <c r="E196">
        <v>5589.0760384510231</v>
      </c>
      <c r="F196">
        <v>83394.831515505954</v>
      </c>
      <c r="G196">
        <v>34.304721667973332</v>
      </c>
      <c r="H196">
        <v>1551.1750575598444</v>
      </c>
      <c r="I196">
        <v>3086.3152263405077</v>
      </c>
      <c r="J196">
        <v>5.0049268603138213</v>
      </c>
      <c r="K196">
        <v>5682.335635511341</v>
      </c>
      <c r="L196">
        <v>777.68744050135729</v>
      </c>
      <c r="M196">
        <v>39418.665719043667</v>
      </c>
      <c r="N196">
        <v>322.0791342017165</v>
      </c>
      <c r="O196">
        <v>49.607828828734213</v>
      </c>
      <c r="P196">
        <v>4070.3633035157409</v>
      </c>
      <c r="Q196">
        <v>0.37602838084446227</v>
      </c>
      <c r="R196">
        <v>380.040244847986</v>
      </c>
      <c r="S196">
        <v>32.692786272681133</v>
      </c>
      <c r="T196">
        <v>33.09378639375187</v>
      </c>
      <c r="U196">
        <v>2.4660331196194579E-3</v>
      </c>
      <c r="V196">
        <v>105.56309929665341</v>
      </c>
      <c r="W196">
        <v>422744.60754504142</v>
      </c>
      <c r="X196" s="353">
        <v>45.545909130369054</v>
      </c>
      <c r="Z196" s="352"/>
      <c r="AA196" s="338"/>
      <c r="AB196" t="s">
        <v>57</v>
      </c>
      <c r="AC196">
        <v>87.031622168436769</v>
      </c>
      <c r="AD196">
        <v>1298.6023838869551</v>
      </c>
      <c r="AE196">
        <v>0.53418410382333603</v>
      </c>
      <c r="AF196">
        <v>24.154490044130135</v>
      </c>
      <c r="AG196">
        <v>48.059289017295818</v>
      </c>
      <c r="AH196">
        <v>7.7935404795139121E-2</v>
      </c>
      <c r="AI196">
        <v>88.483836086997755</v>
      </c>
      <c r="AJ196">
        <v>12.109944295123743</v>
      </c>
      <c r="AK196">
        <v>613.81709564189578</v>
      </c>
      <c r="AL196">
        <v>5.015331572398801</v>
      </c>
      <c r="AM196">
        <v>0.77248006388108392</v>
      </c>
      <c r="AN196">
        <v>63.382626874768782</v>
      </c>
      <c r="AO196">
        <v>5.8554150527059543E-3</v>
      </c>
      <c r="AP196">
        <v>5.9178867438663056</v>
      </c>
      <c r="AQ196">
        <v>0.50908346977973817</v>
      </c>
      <c r="AR196">
        <v>0.5153277382037903</v>
      </c>
      <c r="AS196">
        <v>3.8400419182891176E-5</v>
      </c>
      <c r="AT196">
        <v>1.6438008196184286</v>
      </c>
      <c r="AU196">
        <v>6582.8678487260013</v>
      </c>
      <c r="AV196" s="353">
        <v>0.70922891860508896</v>
      </c>
      <c r="AX196" s="352"/>
      <c r="AY196" s="338"/>
      <c r="AZ196" t="s">
        <v>57</v>
      </c>
      <c r="BA196">
        <v>525.09616937245835</v>
      </c>
      <c r="BB196">
        <v>7834.9813588132802</v>
      </c>
      <c r="BC196">
        <v>3.2229437952383684</v>
      </c>
      <c r="BD196">
        <v>145.73358371708875</v>
      </c>
      <c r="BE196">
        <v>289.96068253106728</v>
      </c>
      <c r="BF196">
        <v>0.47021509535026207</v>
      </c>
      <c r="BG196">
        <v>533.85794982359062</v>
      </c>
      <c r="BH196">
        <v>73.064079494883543</v>
      </c>
      <c r="BI196">
        <v>3703.4011039470051</v>
      </c>
      <c r="BJ196">
        <v>30.259477316216746</v>
      </c>
      <c r="BK196">
        <v>4.6606774911711932</v>
      </c>
      <c r="BL196">
        <v>382.41243524442882</v>
      </c>
      <c r="BM196">
        <v>3.5328032933951162E-2</v>
      </c>
      <c r="BN196">
        <v>35.704949334050347</v>
      </c>
      <c r="BO196">
        <v>3.0715017508788516</v>
      </c>
      <c r="BP196">
        <v>3.109175889867752</v>
      </c>
      <c r="BQ196">
        <v>2.3168490386412158E-4</v>
      </c>
      <c r="BR196">
        <v>9.9176999358053894</v>
      </c>
      <c r="BS196">
        <v>39717.043124409749</v>
      </c>
      <c r="BT196" s="353">
        <v>4.2790583363705732</v>
      </c>
      <c r="BV196" s="352"/>
      <c r="BW196" s="338"/>
      <c r="BX196" t="s">
        <v>57</v>
      </c>
      <c r="BY196">
        <v>3505.6147176392274</v>
      </c>
      <c r="BZ196">
        <v>52307.420175450738</v>
      </c>
      <c r="CA196">
        <v>21.516818940451142</v>
      </c>
      <c r="CB196">
        <v>972.93757930760307</v>
      </c>
      <c r="CC196">
        <v>1935.8176568540412</v>
      </c>
      <c r="CD196">
        <v>3.1392210700870344</v>
      </c>
      <c r="CE196">
        <v>3564.1095768550563</v>
      </c>
      <c r="CF196">
        <v>487.78590922522289</v>
      </c>
      <c r="CG196">
        <v>24724.418444784285</v>
      </c>
      <c r="CH196">
        <v>202.01645948888469</v>
      </c>
      <c r="CI196">
        <v>31.11532812502854</v>
      </c>
      <c r="CJ196">
        <v>2553.0383563895839</v>
      </c>
      <c r="CK196">
        <v>0.23585483845085226</v>
      </c>
      <c r="CL196">
        <v>238.37118451577675</v>
      </c>
      <c r="CM196">
        <v>20.505770887652414</v>
      </c>
      <c r="CN196">
        <v>20.757288654905818</v>
      </c>
      <c r="CO196">
        <v>1.5467604911526031E-3</v>
      </c>
      <c r="CP196">
        <v>66.21193771350444</v>
      </c>
      <c r="CQ196">
        <v>265156.47806846397</v>
      </c>
      <c r="CR196" s="353">
        <v>28.567585818698426</v>
      </c>
    </row>
    <row r="197" spans="2:96" x14ac:dyDescent="0.2">
      <c r="B197" s="352"/>
      <c r="C197" s="338"/>
      <c r="D197" t="s">
        <v>58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 s="353">
        <v>0</v>
      </c>
      <c r="Z197" s="352"/>
      <c r="AA197" s="338"/>
      <c r="AB197" t="s">
        <v>58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 s="353">
        <v>0</v>
      </c>
      <c r="AX197" s="352"/>
      <c r="AY197" s="338"/>
      <c r="AZ197" t="s">
        <v>58</v>
      </c>
      <c r="BA197">
        <v>3262.7283219657334</v>
      </c>
      <c r="BB197">
        <v>48800.965931507417</v>
      </c>
      <c r="BC197">
        <v>11.645251713116005</v>
      </c>
      <c r="BD197">
        <v>916.33853886071984</v>
      </c>
      <c r="BE197">
        <v>1166.5679764180275</v>
      </c>
      <c r="BF197">
        <v>2.3348232895760614</v>
      </c>
      <c r="BG197">
        <v>3310.2606274486957</v>
      </c>
      <c r="BH197">
        <v>436.86939543502893</v>
      </c>
      <c r="BI197">
        <v>16873.716716352115</v>
      </c>
      <c r="BJ197">
        <v>175.01432890354198</v>
      </c>
      <c r="BK197">
        <v>71.348948258598057</v>
      </c>
      <c r="BL197">
        <v>1503.7362655952104</v>
      </c>
      <c r="BM197">
        <v>0.29854778507314533</v>
      </c>
      <c r="BN197">
        <v>226.86010551552778</v>
      </c>
      <c r="BO197">
        <v>23.402142045098842</v>
      </c>
      <c r="BP197">
        <v>23.651510239856524</v>
      </c>
      <c r="BQ197">
        <v>1.5429392138073901E-3</v>
      </c>
      <c r="BR197">
        <v>30.815344760859801</v>
      </c>
      <c r="BS197">
        <v>40827.699300956643</v>
      </c>
      <c r="BT197" s="353">
        <v>42.748037869827861</v>
      </c>
      <c r="BV197" s="352"/>
      <c r="BW197" s="338"/>
      <c r="BX197" t="s">
        <v>58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 s="353">
        <v>0</v>
      </c>
    </row>
    <row r="198" spans="2:96" x14ac:dyDescent="0.2">
      <c r="B198" s="352"/>
      <c r="C198" s="338"/>
      <c r="D198" t="s">
        <v>59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 s="353">
        <v>0</v>
      </c>
      <c r="Z198" s="352"/>
      <c r="AA198" s="338"/>
      <c r="AB198" t="s">
        <v>59</v>
      </c>
      <c r="AC198">
        <v>2972.8611618429213</v>
      </c>
      <c r="AD198">
        <v>44225.170030821486</v>
      </c>
      <c r="AE198">
        <v>18.634939600591142</v>
      </c>
      <c r="AF198">
        <v>821.32849363700586</v>
      </c>
      <c r="AG198">
        <v>1710.9115777379479</v>
      </c>
      <c r="AH198">
        <v>2.7559060635881303</v>
      </c>
      <c r="AI198">
        <v>3024.0783802821202</v>
      </c>
      <c r="AJ198">
        <v>423.35206410456874</v>
      </c>
      <c r="AK198">
        <v>21795.048374534694</v>
      </c>
      <c r="AL198">
        <v>172.13763981532094</v>
      </c>
      <c r="AM198">
        <v>26.075434053573144</v>
      </c>
      <c r="AN198">
        <v>2254.8122695832603</v>
      </c>
      <c r="AO198">
        <v>0.2011176154442573</v>
      </c>
      <c r="AP198">
        <v>184.15935990798621</v>
      </c>
      <c r="AQ198">
        <v>17.479283011250736</v>
      </c>
      <c r="AR198">
        <v>17.693961509601621</v>
      </c>
      <c r="AS198">
        <v>1.3118766313899245E-3</v>
      </c>
      <c r="AT198">
        <v>57.439171780896949</v>
      </c>
      <c r="AU198">
        <v>231553.31200149187</v>
      </c>
      <c r="AV198" s="353">
        <v>23.027524813040824</v>
      </c>
      <c r="AX198" s="352"/>
      <c r="AY198" s="338"/>
      <c r="AZ198" t="s">
        <v>59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 s="353">
        <v>0</v>
      </c>
      <c r="BV198" s="352"/>
      <c r="BW198" s="338"/>
      <c r="BX198" t="s">
        <v>59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 s="353">
        <v>0</v>
      </c>
    </row>
    <row r="199" spans="2:96" x14ac:dyDescent="0.2">
      <c r="B199" s="352"/>
      <c r="C199" s="338"/>
      <c r="D199" t="s">
        <v>60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 s="353">
        <v>0</v>
      </c>
      <c r="Z199" s="352"/>
      <c r="AA199" s="338"/>
      <c r="AB199" t="s">
        <v>60</v>
      </c>
      <c r="AC199">
        <v>3120.5598225504532</v>
      </c>
      <c r="AD199">
        <v>46267.215415116647</v>
      </c>
      <c r="AE199">
        <v>19.973383374287081</v>
      </c>
      <c r="AF199">
        <v>863.15727662737572</v>
      </c>
      <c r="AG199">
        <v>1765.1280973718406</v>
      </c>
      <c r="AH199">
        <v>2.8531474695238641</v>
      </c>
      <c r="AI199">
        <v>3172.5588143836189</v>
      </c>
      <c r="AJ199">
        <v>443.33722529164612</v>
      </c>
      <c r="AK199">
        <v>22427.698641666073</v>
      </c>
      <c r="AL199">
        <v>175.5985608826492</v>
      </c>
      <c r="AM199">
        <v>28.481700155911913</v>
      </c>
      <c r="AN199">
        <v>2332.76247585084</v>
      </c>
      <c r="AO199">
        <v>0.21508219629794395</v>
      </c>
      <c r="AP199">
        <v>197.57604381070701</v>
      </c>
      <c r="AQ199">
        <v>18.352656393892115</v>
      </c>
      <c r="AR199">
        <v>18.57786046065937</v>
      </c>
      <c r="AS199">
        <v>1.35956425500379E-3</v>
      </c>
      <c r="AT199">
        <v>61.955999708737679</v>
      </c>
      <c r="AU199">
        <v>252986.71975611875</v>
      </c>
      <c r="AV199" s="353">
        <v>24.370134366249939</v>
      </c>
      <c r="AX199" s="352"/>
      <c r="AY199" s="338"/>
      <c r="AZ199" t="s">
        <v>60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 s="353">
        <v>0</v>
      </c>
      <c r="BV199" s="352"/>
      <c r="BW199" s="338"/>
      <c r="BX199" t="s">
        <v>60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 s="353">
        <v>0</v>
      </c>
    </row>
    <row r="200" spans="2:96" x14ac:dyDescent="0.2">
      <c r="B200" s="352"/>
      <c r="C200" s="338"/>
      <c r="D200" t="s">
        <v>61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 s="353">
        <v>0</v>
      </c>
      <c r="Z200" s="352"/>
      <c r="AA200" s="338"/>
      <c r="AB200" t="s">
        <v>61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 s="353">
        <v>0</v>
      </c>
      <c r="AX200" s="352"/>
      <c r="AY200" s="338"/>
      <c r="AZ200" t="s">
        <v>61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 s="353">
        <v>0</v>
      </c>
      <c r="BV200" s="352"/>
      <c r="BW200" s="338"/>
      <c r="BX200" t="s">
        <v>61</v>
      </c>
      <c r="BY200">
        <v>1747.6856461356265</v>
      </c>
      <c r="BZ200">
        <v>31858.325112830105</v>
      </c>
      <c r="CA200">
        <v>4.3419996224418753</v>
      </c>
      <c r="CB200">
        <v>601.11087741076506</v>
      </c>
      <c r="CC200">
        <v>743.80244725280636</v>
      </c>
      <c r="CD200">
        <v>1.3666102162362412</v>
      </c>
      <c r="CE200">
        <v>1782.7146361157518</v>
      </c>
      <c r="CF200">
        <v>180.85885173614975</v>
      </c>
      <c r="CG200">
        <v>9999.3572152326215</v>
      </c>
      <c r="CH200">
        <v>103.39599557289571</v>
      </c>
      <c r="CI200">
        <v>7.378587261322485</v>
      </c>
      <c r="CJ200">
        <v>940.91994628473913</v>
      </c>
      <c r="CK200">
        <v>8.4137273166669246E-2</v>
      </c>
      <c r="CL200">
        <v>62.140638322459914</v>
      </c>
      <c r="CM200">
        <v>7.3288909301898819</v>
      </c>
      <c r="CN200">
        <v>7.4863317383326269</v>
      </c>
      <c r="CO200">
        <v>8.193538580442384E-4</v>
      </c>
      <c r="CP200">
        <v>10.641446024783139</v>
      </c>
      <c r="CQ200">
        <v>22936.27950099434</v>
      </c>
      <c r="CR200" s="353">
        <v>16.726618722063463</v>
      </c>
    </row>
    <row r="201" spans="2:96" x14ac:dyDescent="0.2">
      <c r="B201" s="354"/>
      <c r="C201" s="355"/>
      <c r="D201" s="356" t="s">
        <v>62</v>
      </c>
      <c r="E201" s="356">
        <v>0</v>
      </c>
      <c r="F201" s="356">
        <v>0</v>
      </c>
      <c r="G201" s="356">
        <v>0</v>
      </c>
      <c r="H201" s="356">
        <v>0</v>
      </c>
      <c r="I201" s="356">
        <v>0</v>
      </c>
      <c r="J201" s="356">
        <v>0</v>
      </c>
      <c r="K201" s="356">
        <v>0</v>
      </c>
      <c r="L201" s="356">
        <v>0</v>
      </c>
      <c r="M201" s="356">
        <v>0</v>
      </c>
      <c r="N201" s="356">
        <v>0</v>
      </c>
      <c r="O201" s="356">
        <v>0</v>
      </c>
      <c r="P201" s="356">
        <v>0</v>
      </c>
      <c r="Q201" s="356">
        <v>0</v>
      </c>
      <c r="R201" s="356">
        <v>0</v>
      </c>
      <c r="S201" s="356">
        <v>0</v>
      </c>
      <c r="T201" s="356">
        <v>0</v>
      </c>
      <c r="U201" s="356">
        <v>0</v>
      </c>
      <c r="V201" s="356">
        <v>0</v>
      </c>
      <c r="W201" s="356">
        <v>0</v>
      </c>
      <c r="X201" s="357">
        <v>0</v>
      </c>
      <c r="Z201" s="354"/>
      <c r="AA201" s="355"/>
      <c r="AB201" s="356" t="s">
        <v>62</v>
      </c>
      <c r="AC201" s="356">
        <v>0</v>
      </c>
      <c r="AD201" s="356">
        <v>0</v>
      </c>
      <c r="AE201" s="356">
        <v>0</v>
      </c>
      <c r="AF201" s="356">
        <v>0</v>
      </c>
      <c r="AG201" s="356">
        <v>0</v>
      </c>
      <c r="AH201" s="356">
        <v>0</v>
      </c>
      <c r="AI201" s="356">
        <v>0</v>
      </c>
      <c r="AJ201" s="356">
        <v>0</v>
      </c>
      <c r="AK201" s="356">
        <v>0</v>
      </c>
      <c r="AL201" s="356">
        <v>0</v>
      </c>
      <c r="AM201" s="356">
        <v>0</v>
      </c>
      <c r="AN201" s="356">
        <v>0</v>
      </c>
      <c r="AO201" s="356">
        <v>0</v>
      </c>
      <c r="AP201" s="356">
        <v>0</v>
      </c>
      <c r="AQ201" s="356">
        <v>0</v>
      </c>
      <c r="AR201" s="356">
        <v>0</v>
      </c>
      <c r="AS201" s="356">
        <v>0</v>
      </c>
      <c r="AT201" s="356">
        <v>0</v>
      </c>
      <c r="AU201" s="356">
        <v>0</v>
      </c>
      <c r="AV201" s="357">
        <v>0</v>
      </c>
      <c r="AX201" s="354"/>
      <c r="AY201" s="355"/>
      <c r="AZ201" s="356" t="s">
        <v>62</v>
      </c>
      <c r="BA201" s="356">
        <v>0</v>
      </c>
      <c r="BB201" s="356">
        <v>0</v>
      </c>
      <c r="BC201" s="356">
        <v>0</v>
      </c>
      <c r="BD201" s="356">
        <v>0</v>
      </c>
      <c r="BE201" s="356">
        <v>0</v>
      </c>
      <c r="BF201" s="356">
        <v>0</v>
      </c>
      <c r="BG201" s="356">
        <v>0</v>
      </c>
      <c r="BH201" s="356">
        <v>0</v>
      </c>
      <c r="BI201" s="356">
        <v>0</v>
      </c>
      <c r="BJ201" s="356">
        <v>0</v>
      </c>
      <c r="BK201" s="356">
        <v>0</v>
      </c>
      <c r="BL201" s="356">
        <v>0</v>
      </c>
      <c r="BM201" s="356">
        <v>0</v>
      </c>
      <c r="BN201" s="356">
        <v>0</v>
      </c>
      <c r="BO201" s="356">
        <v>0</v>
      </c>
      <c r="BP201" s="356">
        <v>0</v>
      </c>
      <c r="BQ201" s="356">
        <v>0</v>
      </c>
      <c r="BR201" s="356">
        <v>0</v>
      </c>
      <c r="BS201" s="356">
        <v>0</v>
      </c>
      <c r="BT201" s="357">
        <v>0</v>
      </c>
      <c r="BV201" s="354"/>
      <c r="BW201" s="355"/>
      <c r="BX201" s="356" t="s">
        <v>62</v>
      </c>
      <c r="BY201" s="356">
        <v>1284.9635675926024</v>
      </c>
      <c r="BZ201" s="356">
        <v>18728.499421085147</v>
      </c>
      <c r="CA201" s="356">
        <v>4.1832907060883162</v>
      </c>
      <c r="CB201" s="356">
        <v>342.31296797587606</v>
      </c>
      <c r="CC201" s="356">
        <v>766.72877219387544</v>
      </c>
      <c r="CD201" s="356">
        <v>1.1781474674166847</v>
      </c>
      <c r="CE201" s="356">
        <v>1307.5127304836828</v>
      </c>
      <c r="CF201" s="356">
        <v>194.05592091284919</v>
      </c>
      <c r="CG201" s="356">
        <v>9617.1945953641916</v>
      </c>
      <c r="CH201" s="356">
        <v>70.521882554478253</v>
      </c>
      <c r="CI201" s="356">
        <v>3.1010887316086126</v>
      </c>
      <c r="CJ201" s="356">
        <v>966.4260233965108</v>
      </c>
      <c r="CK201" s="356">
        <v>8.5292371745972109E-2</v>
      </c>
      <c r="CL201" s="356">
        <v>78.347996328615849</v>
      </c>
      <c r="CM201" s="356">
        <v>6.9949022975940842</v>
      </c>
      <c r="CN201" s="356">
        <v>7.0726433870064795</v>
      </c>
      <c r="CO201" s="356">
        <v>5.8125279547495802E-4</v>
      </c>
      <c r="CP201" s="356">
        <v>9.4577117085165217</v>
      </c>
      <c r="CQ201" s="356">
        <v>20078.708726931603</v>
      </c>
      <c r="CR201" s="357">
        <v>11.941695440127482</v>
      </c>
    </row>
    <row r="203" spans="2:96" x14ac:dyDescent="0.2">
      <c r="B203" s="349">
        <v>2045</v>
      </c>
      <c r="C203" s="350" t="s">
        <v>86</v>
      </c>
      <c r="D203" s="350" t="s">
        <v>87</v>
      </c>
      <c r="E203" s="350" t="s">
        <v>91</v>
      </c>
      <c r="F203" s="350" t="s">
        <v>98</v>
      </c>
      <c r="G203" s="350" t="s">
        <v>99</v>
      </c>
      <c r="H203" s="350" t="s">
        <v>100</v>
      </c>
      <c r="I203" s="350" t="s">
        <v>101</v>
      </c>
      <c r="J203" s="350" t="s">
        <v>102</v>
      </c>
      <c r="K203" s="350" t="s">
        <v>103</v>
      </c>
      <c r="L203" s="350" t="s">
        <v>104</v>
      </c>
      <c r="M203" s="350" t="s">
        <v>105</v>
      </c>
      <c r="N203" s="350" t="s">
        <v>106</v>
      </c>
      <c r="O203" s="350" t="s">
        <v>107</v>
      </c>
      <c r="P203" s="350" t="s">
        <v>108</v>
      </c>
      <c r="Q203" s="350" t="s">
        <v>109</v>
      </c>
      <c r="R203" s="350" t="s">
        <v>110</v>
      </c>
      <c r="S203" s="350" t="s">
        <v>111</v>
      </c>
      <c r="T203" s="350" t="s">
        <v>112</v>
      </c>
      <c r="U203" s="350" t="s">
        <v>113</v>
      </c>
      <c r="V203" s="350" t="s">
        <v>114</v>
      </c>
      <c r="W203" s="350" t="s">
        <v>115</v>
      </c>
      <c r="X203" s="351" t="s">
        <v>116</v>
      </c>
      <c r="Z203" s="349">
        <v>2045</v>
      </c>
      <c r="AA203" s="350" t="s">
        <v>86</v>
      </c>
      <c r="AB203" s="350" t="s">
        <v>88</v>
      </c>
      <c r="AC203" s="350" t="s">
        <v>91</v>
      </c>
      <c r="AD203" s="350" t="s">
        <v>98</v>
      </c>
      <c r="AE203" s="350" t="s">
        <v>99</v>
      </c>
      <c r="AF203" s="350" t="s">
        <v>100</v>
      </c>
      <c r="AG203" s="350" t="s">
        <v>101</v>
      </c>
      <c r="AH203" s="350" t="s">
        <v>102</v>
      </c>
      <c r="AI203" s="350" t="s">
        <v>103</v>
      </c>
      <c r="AJ203" s="350" t="s">
        <v>104</v>
      </c>
      <c r="AK203" s="350" t="s">
        <v>105</v>
      </c>
      <c r="AL203" s="350" t="s">
        <v>106</v>
      </c>
      <c r="AM203" s="350" t="s">
        <v>107</v>
      </c>
      <c r="AN203" s="350" t="s">
        <v>108</v>
      </c>
      <c r="AO203" s="350" t="s">
        <v>109</v>
      </c>
      <c r="AP203" s="350" t="s">
        <v>110</v>
      </c>
      <c r="AQ203" s="350" t="s">
        <v>111</v>
      </c>
      <c r="AR203" s="350" t="s">
        <v>112</v>
      </c>
      <c r="AS203" s="350" t="s">
        <v>113</v>
      </c>
      <c r="AT203" s="350" t="s">
        <v>114</v>
      </c>
      <c r="AU203" s="350" t="s">
        <v>115</v>
      </c>
      <c r="AV203" s="351" t="s">
        <v>116</v>
      </c>
      <c r="AX203" s="349">
        <v>2045</v>
      </c>
      <c r="AY203" s="350" t="s">
        <v>86</v>
      </c>
      <c r="AZ203" s="350" t="s">
        <v>89</v>
      </c>
      <c r="BA203" s="350" t="s">
        <v>91</v>
      </c>
      <c r="BB203" s="350" t="s">
        <v>98</v>
      </c>
      <c r="BC203" s="350" t="s">
        <v>99</v>
      </c>
      <c r="BD203" s="350" t="s">
        <v>100</v>
      </c>
      <c r="BE203" s="350" t="s">
        <v>101</v>
      </c>
      <c r="BF203" s="350" t="s">
        <v>102</v>
      </c>
      <c r="BG203" s="350" t="s">
        <v>103</v>
      </c>
      <c r="BH203" s="350" t="s">
        <v>104</v>
      </c>
      <c r="BI203" s="350" t="s">
        <v>105</v>
      </c>
      <c r="BJ203" s="350" t="s">
        <v>106</v>
      </c>
      <c r="BK203" s="350" t="s">
        <v>107</v>
      </c>
      <c r="BL203" s="350" t="s">
        <v>108</v>
      </c>
      <c r="BM203" s="350" t="s">
        <v>109</v>
      </c>
      <c r="BN203" s="350" t="s">
        <v>110</v>
      </c>
      <c r="BO203" s="350" t="s">
        <v>111</v>
      </c>
      <c r="BP203" s="350" t="s">
        <v>112</v>
      </c>
      <c r="BQ203" s="350" t="s">
        <v>113</v>
      </c>
      <c r="BR203" s="350" t="s">
        <v>114</v>
      </c>
      <c r="BS203" s="350" t="s">
        <v>115</v>
      </c>
      <c r="BT203" s="351" t="s">
        <v>116</v>
      </c>
      <c r="BV203" s="349">
        <v>2045</v>
      </c>
      <c r="BW203" s="350" t="s">
        <v>86</v>
      </c>
      <c r="BX203" s="350" t="s">
        <v>90</v>
      </c>
      <c r="BY203" s="350" t="s">
        <v>91</v>
      </c>
      <c r="BZ203" s="350" t="s">
        <v>98</v>
      </c>
      <c r="CA203" s="350" t="s">
        <v>99</v>
      </c>
      <c r="CB203" s="350" t="s">
        <v>100</v>
      </c>
      <c r="CC203" s="350" t="s">
        <v>101</v>
      </c>
      <c r="CD203" s="350" t="s">
        <v>102</v>
      </c>
      <c r="CE203" s="350" t="s">
        <v>103</v>
      </c>
      <c r="CF203" s="350" t="s">
        <v>104</v>
      </c>
      <c r="CG203" s="350" t="s">
        <v>105</v>
      </c>
      <c r="CH203" s="350" t="s">
        <v>106</v>
      </c>
      <c r="CI203" s="350" t="s">
        <v>107</v>
      </c>
      <c r="CJ203" s="350" t="s">
        <v>108</v>
      </c>
      <c r="CK203" s="350" t="s">
        <v>109</v>
      </c>
      <c r="CL203" s="350" t="s">
        <v>110</v>
      </c>
      <c r="CM203" s="350" t="s">
        <v>111</v>
      </c>
      <c r="CN203" s="350" t="s">
        <v>112</v>
      </c>
      <c r="CO203" s="350" t="s">
        <v>113</v>
      </c>
      <c r="CP203" s="350" t="s">
        <v>114</v>
      </c>
      <c r="CQ203" s="350" t="s">
        <v>115</v>
      </c>
      <c r="CR203" s="351" t="s">
        <v>116</v>
      </c>
    </row>
    <row r="204" spans="2:96" x14ac:dyDescent="0.2">
      <c r="B204" s="352"/>
      <c r="C204" s="338" t="s">
        <v>54</v>
      </c>
      <c r="D204" t="s">
        <v>55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 s="353">
        <v>0</v>
      </c>
      <c r="Z204" s="352"/>
      <c r="AA204" s="338" t="s">
        <v>54</v>
      </c>
      <c r="AB204" t="s">
        <v>55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 s="353">
        <v>0</v>
      </c>
      <c r="AX204" s="352"/>
      <c r="AY204" s="338" t="s">
        <v>54</v>
      </c>
      <c r="AZ204" t="s">
        <v>55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 s="353">
        <v>0</v>
      </c>
      <c r="BV204" s="352"/>
      <c r="BW204" s="338" t="s">
        <v>54</v>
      </c>
      <c r="BX204" t="s">
        <v>55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 s="353">
        <v>0</v>
      </c>
    </row>
    <row r="205" spans="2:96" x14ac:dyDescent="0.2">
      <c r="B205" s="352"/>
      <c r="C205" s="338"/>
      <c r="D205" t="s">
        <v>56</v>
      </c>
      <c r="E205">
        <v>1446.3355459907882</v>
      </c>
      <c r="F205">
        <v>21656.791704570904</v>
      </c>
      <c r="G205">
        <v>7.9720795731306566</v>
      </c>
      <c r="H205">
        <v>395.79824584939189</v>
      </c>
      <c r="I205">
        <v>878.4892000591916</v>
      </c>
      <c r="J205">
        <v>1.4362632123449242</v>
      </c>
      <c r="K205">
        <v>1471.6900677171379</v>
      </c>
      <c r="L205">
        <v>207.21402532286561</v>
      </c>
      <c r="M205">
        <v>11499.376664173411</v>
      </c>
      <c r="N205">
        <v>92.149377658454782</v>
      </c>
      <c r="O205">
        <v>12.307742289598488</v>
      </c>
      <c r="P205">
        <v>1151.3270079414467</v>
      </c>
      <c r="Q205">
        <v>9.1601835939526088E-2</v>
      </c>
      <c r="R205">
        <v>86.545407736731264</v>
      </c>
      <c r="S205">
        <v>7.9055961141691107</v>
      </c>
      <c r="T205">
        <v>8.0040297908257596</v>
      </c>
      <c r="U205">
        <v>6.5805241900853523E-4</v>
      </c>
      <c r="V205">
        <v>23.851266926450908</v>
      </c>
      <c r="W205">
        <v>93869.998214344523</v>
      </c>
      <c r="X205" s="353">
        <v>11.957860068851797</v>
      </c>
      <c r="Z205" s="352"/>
      <c r="AA205" s="338"/>
      <c r="AB205" t="s">
        <v>56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 s="353">
        <v>0</v>
      </c>
      <c r="AX205" s="352"/>
      <c r="AY205" s="338"/>
      <c r="AZ205" t="s">
        <v>56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 s="353">
        <v>0</v>
      </c>
      <c r="BV205" s="352"/>
      <c r="BW205" s="338"/>
      <c r="BX205" t="s">
        <v>56</v>
      </c>
      <c r="BY205">
        <v>147.75986044809969</v>
      </c>
      <c r="BZ205">
        <v>2212.491097858519</v>
      </c>
      <c r="CA205">
        <v>0.81443989153982554</v>
      </c>
      <c r="CB205">
        <v>40.435356604781447</v>
      </c>
      <c r="CC205">
        <v>89.747805732720067</v>
      </c>
      <c r="CD205">
        <v>0.1467308553752277</v>
      </c>
      <c r="CE205">
        <v>150.35011732341374</v>
      </c>
      <c r="CF205">
        <v>21.169303035846582</v>
      </c>
      <c r="CG205">
        <v>1174.7939790655046</v>
      </c>
      <c r="CH205">
        <v>9.4141219310662194</v>
      </c>
      <c r="CI205">
        <v>1.2573778527281181</v>
      </c>
      <c r="CJ205">
        <v>117.62133517019973</v>
      </c>
      <c r="CK205">
        <v>9.3581842282263201E-3</v>
      </c>
      <c r="CL205">
        <v>8.8416117581091012</v>
      </c>
      <c r="CM205">
        <v>0.80764783927678341</v>
      </c>
      <c r="CN205">
        <v>0.81770397484400836</v>
      </c>
      <c r="CO205">
        <v>6.7227645666156417E-5</v>
      </c>
      <c r="CP205">
        <v>2.4366820564784817</v>
      </c>
      <c r="CQ205">
        <v>9589.9031693322249</v>
      </c>
      <c r="CR205" s="353">
        <v>1.2216333477589154</v>
      </c>
    </row>
    <row r="206" spans="2:96" x14ac:dyDescent="0.2">
      <c r="B206" s="352"/>
      <c r="C206" s="338"/>
      <c r="D206" t="s">
        <v>57</v>
      </c>
      <c r="E206">
        <v>12931.692350357362</v>
      </c>
      <c r="F206">
        <v>193429.42321306223</v>
      </c>
      <c r="G206">
        <v>72.616991188250182</v>
      </c>
      <c r="H206">
        <v>3549.4457877210857</v>
      </c>
      <c r="I206">
        <v>7649.0545165021213</v>
      </c>
      <c r="J206">
        <v>12.576125045222899</v>
      </c>
      <c r="K206">
        <v>13151.839101326348</v>
      </c>
      <c r="L206">
        <v>1834.7528510351335</v>
      </c>
      <c r="M206">
        <v>100066.75656067788</v>
      </c>
      <c r="N206">
        <v>806.9350756808077</v>
      </c>
      <c r="O206">
        <v>115.11529715218717</v>
      </c>
      <c r="P206">
        <v>10050.688055275386</v>
      </c>
      <c r="Q206">
        <v>0.83103653009716538</v>
      </c>
      <c r="R206">
        <v>823.55868602331498</v>
      </c>
      <c r="S206">
        <v>70.863080586814547</v>
      </c>
      <c r="T206">
        <v>71.74460764153396</v>
      </c>
      <c r="U206">
        <v>5.8377967601565862E-3</v>
      </c>
      <c r="V206">
        <v>218.67076178490103</v>
      </c>
      <c r="W206">
        <v>870514.87835377757</v>
      </c>
      <c r="X206" s="353">
        <v>109.02490277722529</v>
      </c>
      <c r="Z206" s="352"/>
      <c r="AA206" s="338"/>
      <c r="AB206" t="s">
        <v>57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 s="353">
        <v>0</v>
      </c>
      <c r="AX206" s="352"/>
      <c r="AY206" s="338"/>
      <c r="AZ206" t="s">
        <v>57</v>
      </c>
      <c r="BA206">
        <v>178.47958984929485</v>
      </c>
      <c r="BB206">
        <v>2669.6586328006006</v>
      </c>
      <c r="BC206">
        <v>1.0022393397729252</v>
      </c>
      <c r="BD206">
        <v>48.98845496948897</v>
      </c>
      <c r="BE206">
        <v>105.57010450395289</v>
      </c>
      <c r="BF206">
        <v>0.17357214965779785</v>
      </c>
      <c r="BG206">
        <v>181.51799354426936</v>
      </c>
      <c r="BH206">
        <v>25.322744112337748</v>
      </c>
      <c r="BI206">
        <v>1381.0933004453568</v>
      </c>
      <c r="BJ206">
        <v>11.137091529906391</v>
      </c>
      <c r="BK206">
        <v>1.5887890358398675</v>
      </c>
      <c r="BL206">
        <v>138.71677683077465</v>
      </c>
      <c r="BM206">
        <v>1.1469733042127653E-2</v>
      </c>
      <c r="BN206">
        <v>11.366525936120301</v>
      </c>
      <c r="BO206">
        <v>0.97803235770936636</v>
      </c>
      <c r="BP206">
        <v>0.99019894680727583</v>
      </c>
      <c r="BQ206">
        <v>8.0571633097001146E-5</v>
      </c>
      <c r="BR206">
        <v>3.0180325063427187</v>
      </c>
      <c r="BS206">
        <v>12014.60212916351</v>
      </c>
      <c r="BT206" s="353">
        <v>1.5047311213292731</v>
      </c>
      <c r="BV206" s="352"/>
      <c r="BW206" s="338"/>
      <c r="BX206" t="s">
        <v>57</v>
      </c>
      <c r="BY206">
        <v>1498.2044915136325</v>
      </c>
      <c r="BZ206">
        <v>22409.814802058198</v>
      </c>
      <c r="CA206">
        <v>8.4130599005037272</v>
      </c>
      <c r="CB206">
        <v>411.22194044470285</v>
      </c>
      <c r="CC206">
        <v>886.18314772539634</v>
      </c>
      <c r="CD206">
        <v>1.4570101513487794</v>
      </c>
      <c r="CE206">
        <v>1523.7096490875949</v>
      </c>
      <c r="CF206">
        <v>212.56575611020602</v>
      </c>
      <c r="CG206">
        <v>11593.259417918791</v>
      </c>
      <c r="CH206">
        <v>93.48766750637013</v>
      </c>
      <c r="CI206">
        <v>13.336711898390258</v>
      </c>
      <c r="CJ206">
        <v>1164.4250094458735</v>
      </c>
      <c r="CK206">
        <v>9.6279947610188113E-2</v>
      </c>
      <c r="CL206">
        <v>95.413600091646074</v>
      </c>
      <c r="CM206">
        <v>8.2098601436898679</v>
      </c>
      <c r="CN206">
        <v>8.311989683814204</v>
      </c>
      <c r="CO206">
        <v>6.763394217593362E-4</v>
      </c>
      <c r="CP206">
        <v>25.334156473324459</v>
      </c>
      <c r="CQ206">
        <v>100853.72164324895</v>
      </c>
      <c r="CR206" s="353">
        <v>12.631107716010749</v>
      </c>
    </row>
    <row r="207" spans="2:96" x14ac:dyDescent="0.2">
      <c r="B207" s="352"/>
      <c r="C207" s="338"/>
      <c r="D207" t="s">
        <v>58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 s="353">
        <v>0</v>
      </c>
      <c r="Z207" s="352"/>
      <c r="AA207" s="338"/>
      <c r="AB207" t="s">
        <v>58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 s="353">
        <v>0</v>
      </c>
      <c r="AX207" s="352"/>
      <c r="AY207" s="338"/>
      <c r="AZ207" t="s">
        <v>58</v>
      </c>
      <c r="BA207">
        <v>9178.6775319381559</v>
      </c>
      <c r="BB207">
        <v>143573.47867155034</v>
      </c>
      <c r="BC207">
        <v>34.218177238416438</v>
      </c>
      <c r="BD207">
        <v>2635.4598076343882</v>
      </c>
      <c r="BE207">
        <v>5267.1274130275724</v>
      </c>
      <c r="BF207">
        <v>9.1478144493105997</v>
      </c>
      <c r="BG207">
        <v>9321.3840667924032</v>
      </c>
      <c r="BH207">
        <v>1256.5201940858037</v>
      </c>
      <c r="BI207">
        <v>73782.516337805457</v>
      </c>
      <c r="BJ207">
        <v>606.28887511088294</v>
      </c>
      <c r="BK207">
        <v>144.22422420529992</v>
      </c>
      <c r="BL207">
        <v>6743.534257681722</v>
      </c>
      <c r="BM207">
        <v>0.73816920108727901</v>
      </c>
      <c r="BN207">
        <v>605.16009735678472</v>
      </c>
      <c r="BO207">
        <v>63.120654544261377</v>
      </c>
      <c r="BP207">
        <v>63.850905417726899</v>
      </c>
      <c r="BQ207">
        <v>4.7224064971149865E-3</v>
      </c>
      <c r="BR207">
        <v>89.301539452962615</v>
      </c>
      <c r="BS207">
        <v>132352.38131436741</v>
      </c>
      <c r="BT207" s="353">
        <v>114.0697909648871</v>
      </c>
      <c r="BV207" s="352"/>
      <c r="BW207" s="338"/>
      <c r="BX207" t="s">
        <v>58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 s="353">
        <v>0</v>
      </c>
    </row>
    <row r="208" spans="2:96" x14ac:dyDescent="0.2">
      <c r="B208" s="352"/>
      <c r="C208" s="338"/>
      <c r="D208" t="s">
        <v>59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 s="353">
        <v>0</v>
      </c>
      <c r="Z208" s="352"/>
      <c r="AA208" s="338"/>
      <c r="AB208" t="s">
        <v>59</v>
      </c>
      <c r="AC208">
        <v>6964.7798755335871</v>
      </c>
      <c r="AD208">
        <v>103910.03439582125</v>
      </c>
      <c r="AE208">
        <v>39.738882091702123</v>
      </c>
      <c r="AF208">
        <v>1903.2051525950501</v>
      </c>
      <c r="AG208">
        <v>4266.9794304829247</v>
      </c>
      <c r="AH208">
        <v>6.978032887492712</v>
      </c>
      <c r="AI208">
        <v>7086.6008603841292</v>
      </c>
      <c r="AJ208">
        <v>1008.185020068568</v>
      </c>
      <c r="AK208">
        <v>55709.065518609954</v>
      </c>
      <c r="AL208">
        <v>437.35955604790922</v>
      </c>
      <c r="AM208">
        <v>61.341434256978324</v>
      </c>
      <c r="AN208">
        <v>5603.3987050602809</v>
      </c>
      <c r="AO208">
        <v>0.44896440514555164</v>
      </c>
      <c r="AP208">
        <v>407.20327325498374</v>
      </c>
      <c r="AQ208">
        <v>38.247647967910808</v>
      </c>
      <c r="AR208">
        <v>38.724145384025263</v>
      </c>
      <c r="AS208">
        <v>3.147312269677606E-3</v>
      </c>
      <c r="AT208">
        <v>119.79674430225032</v>
      </c>
      <c r="AU208">
        <v>479888.05158904305</v>
      </c>
      <c r="AV208" s="353">
        <v>56.438414410691898</v>
      </c>
      <c r="AX208" s="352"/>
      <c r="AY208" s="338"/>
      <c r="AZ208" t="s">
        <v>59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 s="353">
        <v>0</v>
      </c>
      <c r="BV208" s="352"/>
      <c r="BW208" s="338"/>
      <c r="BX208" t="s">
        <v>59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 s="353">
        <v>0</v>
      </c>
    </row>
    <row r="209" spans="2:96" x14ac:dyDescent="0.2">
      <c r="B209" s="352"/>
      <c r="C209" s="338"/>
      <c r="D209" t="s">
        <v>60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 s="353">
        <v>0</v>
      </c>
      <c r="Z209" s="352"/>
      <c r="AA209" s="338"/>
      <c r="AB209" t="s">
        <v>60</v>
      </c>
      <c r="AC209">
        <v>7254.9809186877701</v>
      </c>
      <c r="AD209">
        <v>107939.13883494819</v>
      </c>
      <c r="AE209">
        <v>42.364846045035371</v>
      </c>
      <c r="AF209">
        <v>1985.735572099798</v>
      </c>
      <c r="AG209">
        <v>4372.6998787235389</v>
      </c>
      <c r="AH209">
        <v>7.1681824570021764</v>
      </c>
      <c r="AI209">
        <v>7378.3448570558839</v>
      </c>
      <c r="AJ209">
        <v>1047.2643631645356</v>
      </c>
      <c r="AK209">
        <v>56944.66381339074</v>
      </c>
      <c r="AL209">
        <v>444.1967618843301</v>
      </c>
      <c r="AM209">
        <v>66.088072303857032</v>
      </c>
      <c r="AN209">
        <v>5755.5372631812115</v>
      </c>
      <c r="AO209">
        <v>0.47637992479192021</v>
      </c>
      <c r="AP209">
        <v>433.49498800472372</v>
      </c>
      <c r="AQ209">
        <v>39.962992537449971</v>
      </c>
      <c r="AR209">
        <v>40.460265678974167</v>
      </c>
      <c r="AS209">
        <v>3.2407886863904589E-3</v>
      </c>
      <c r="AT209">
        <v>128.65981835454028</v>
      </c>
      <c r="AU209">
        <v>521947.66095455625</v>
      </c>
      <c r="AV209" s="353">
        <v>59.081992493436253</v>
      </c>
      <c r="AX209" s="352"/>
      <c r="AY209" s="338"/>
      <c r="AZ209" t="s">
        <v>60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 s="353">
        <v>0</v>
      </c>
      <c r="BV209" s="352"/>
      <c r="BW209" s="338"/>
      <c r="BX209" t="s">
        <v>60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 s="353">
        <v>0</v>
      </c>
    </row>
    <row r="210" spans="2:96" x14ac:dyDescent="0.2">
      <c r="B210" s="352"/>
      <c r="C210" s="338"/>
      <c r="D210" t="s">
        <v>61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 s="353">
        <v>0</v>
      </c>
      <c r="Z210" s="352"/>
      <c r="AA210" s="338"/>
      <c r="AB210" t="s">
        <v>61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 s="353">
        <v>0</v>
      </c>
      <c r="AX210" s="352"/>
      <c r="AY210" s="338"/>
      <c r="AZ210" t="s">
        <v>61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 s="353">
        <v>0</v>
      </c>
      <c r="BV210" s="352"/>
      <c r="BW210" s="338"/>
      <c r="BX210" t="s">
        <v>61</v>
      </c>
      <c r="BY210">
        <v>9116.1095450271623</v>
      </c>
      <c r="BZ210">
        <v>161777.0938808705</v>
      </c>
      <c r="CA210">
        <v>23.485332385471548</v>
      </c>
      <c r="CB210">
        <v>3027.093308347753</v>
      </c>
      <c r="CC210">
        <v>4258.0233223240803</v>
      </c>
      <c r="CD210">
        <v>7.698725932027811</v>
      </c>
      <c r="CE210">
        <v>9296.5751913893346</v>
      </c>
      <c r="CF210">
        <v>1008.7771188350904</v>
      </c>
      <c r="CG210">
        <v>57982.362596754268</v>
      </c>
      <c r="CH210">
        <v>559.86456226451696</v>
      </c>
      <c r="CI210">
        <v>42.884418817425328</v>
      </c>
      <c r="CJ210">
        <v>5414.4949524941139</v>
      </c>
      <c r="CK210">
        <v>0.43382824568103301</v>
      </c>
      <c r="CL210">
        <v>326.09094121739207</v>
      </c>
      <c r="CM210">
        <v>37.990272538094722</v>
      </c>
      <c r="CN210">
        <v>38.76208218742898</v>
      </c>
      <c r="CO210">
        <v>4.327807542054354E-3</v>
      </c>
      <c r="CP210">
        <v>57.021534303209492</v>
      </c>
      <c r="CQ210">
        <v>139756.55948527352</v>
      </c>
      <c r="CR210" s="353">
        <v>86.678316482572342</v>
      </c>
    </row>
    <row r="211" spans="2:96" x14ac:dyDescent="0.2">
      <c r="B211" s="352"/>
      <c r="C211" s="338"/>
      <c r="D211" t="s">
        <v>62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 s="353">
        <v>0</v>
      </c>
      <c r="Z211" s="352"/>
      <c r="AA211" s="338"/>
      <c r="AB211" t="s">
        <v>62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 s="353">
        <v>0</v>
      </c>
      <c r="AX211" s="352"/>
      <c r="AY211" s="338"/>
      <c r="AZ211" t="s">
        <v>62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 s="353">
        <v>0</v>
      </c>
      <c r="BV211" s="352"/>
      <c r="BW211" s="338"/>
      <c r="BX211" t="s">
        <v>62</v>
      </c>
      <c r="BY211">
        <v>8684.9555830023055</v>
      </c>
      <c r="BZ211">
        <v>124865.05873538603</v>
      </c>
      <c r="CA211">
        <v>27.523793272185159</v>
      </c>
      <c r="CB211">
        <v>2281.7313203830745</v>
      </c>
      <c r="CC211">
        <v>5472.2091242721972</v>
      </c>
      <c r="CD211">
        <v>8.3461620645660819</v>
      </c>
      <c r="CE211">
        <v>8840.9407843676727</v>
      </c>
      <c r="CF211">
        <v>1400.6048785615585</v>
      </c>
      <c r="CG211">
        <v>68286.439023593091</v>
      </c>
      <c r="CH211">
        <v>465.03949419517926</v>
      </c>
      <c r="CI211">
        <v>18.079426872365399</v>
      </c>
      <c r="CJ211">
        <v>6909.6686436752634</v>
      </c>
      <c r="CK211">
        <v>0.4889634504783259</v>
      </c>
      <c r="CL211">
        <v>450.37533298192261</v>
      </c>
      <c r="CM211">
        <v>44.182418142594642</v>
      </c>
      <c r="CN211">
        <v>44.684801839712271</v>
      </c>
      <c r="CO211">
        <v>3.8612428211321735E-3</v>
      </c>
      <c r="CP211">
        <v>62.276603395489616</v>
      </c>
      <c r="CQ211">
        <v>142347.36103713201</v>
      </c>
      <c r="CR211" s="353">
        <v>79.141286668583703</v>
      </c>
    </row>
    <row r="212" spans="2:96" x14ac:dyDescent="0.2">
      <c r="B212" s="352"/>
      <c r="C212" s="338" t="s">
        <v>63</v>
      </c>
      <c r="D212" t="s">
        <v>55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 s="353">
        <v>0</v>
      </c>
      <c r="Z212" s="352"/>
      <c r="AA212" s="338" t="s">
        <v>63</v>
      </c>
      <c r="AB212" t="s">
        <v>55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 s="353">
        <v>0</v>
      </c>
      <c r="AX212" s="352"/>
      <c r="AY212" s="338" t="s">
        <v>63</v>
      </c>
      <c r="AZ212" t="s">
        <v>55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 s="353">
        <v>0</v>
      </c>
      <c r="BV212" s="352"/>
      <c r="BW212" s="338" t="s">
        <v>63</v>
      </c>
      <c r="BX212" t="s">
        <v>55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 s="353">
        <v>0</v>
      </c>
    </row>
    <row r="213" spans="2:96" x14ac:dyDescent="0.2">
      <c r="B213" s="352"/>
      <c r="C213" s="338"/>
      <c r="D213" t="s">
        <v>56</v>
      </c>
      <c r="E213">
        <v>727.82933649438826</v>
      </c>
      <c r="F213">
        <v>10876.468128943803</v>
      </c>
      <c r="G213">
        <v>4.3936889166315911</v>
      </c>
      <c r="H213">
        <v>201.47079204033025</v>
      </c>
      <c r="I213">
        <v>413.68394242627045</v>
      </c>
      <c r="J213">
        <v>0.66633937172227342</v>
      </c>
      <c r="K213">
        <v>740.40202535907656</v>
      </c>
      <c r="L213">
        <v>102.25265215242959</v>
      </c>
      <c r="M213">
        <v>5286.5351563879485</v>
      </c>
      <c r="N213">
        <v>42.946744664312504</v>
      </c>
      <c r="O213">
        <v>6.1397441293498654</v>
      </c>
      <c r="P213">
        <v>543.87947999301912</v>
      </c>
      <c r="Q213">
        <v>4.825651243236289E-2</v>
      </c>
      <c r="R213">
        <v>46.264518445720647</v>
      </c>
      <c r="S213">
        <v>4.2565195204416151</v>
      </c>
      <c r="T213">
        <v>4.3087666226801549</v>
      </c>
      <c r="U213">
        <v>3.2379007163705042E-4</v>
      </c>
      <c r="V213">
        <v>13.446262838737104</v>
      </c>
      <c r="W213">
        <v>53200.821861071621</v>
      </c>
      <c r="X213" s="353">
        <v>5.7773336604763692</v>
      </c>
      <c r="Z213" s="352"/>
      <c r="AA213" s="338"/>
      <c r="AB213" t="s">
        <v>56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 s="353">
        <v>0</v>
      </c>
      <c r="AX213" s="352"/>
      <c r="AY213" s="338"/>
      <c r="AZ213" t="s">
        <v>56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 s="353">
        <v>0</v>
      </c>
      <c r="BV213" s="352"/>
      <c r="BW213" s="338"/>
      <c r="BX213" t="s">
        <v>56</v>
      </c>
      <c r="BY213">
        <v>74.356162709651571</v>
      </c>
      <c r="BZ213">
        <v>1111.1566865350178</v>
      </c>
      <c r="CA213">
        <v>0.44886600690513695</v>
      </c>
      <c r="CB213">
        <v>20.582565504088713</v>
      </c>
      <c r="CC213">
        <v>42.262586833300944</v>
      </c>
      <c r="CD213">
        <v>6.8074253481276617E-2</v>
      </c>
      <c r="CE213">
        <v>75.640607911356895</v>
      </c>
      <c r="CF213">
        <v>10.446287968495593</v>
      </c>
      <c r="CG213">
        <v>540.08054986075217</v>
      </c>
      <c r="CH213">
        <v>4.3875053862082174</v>
      </c>
      <c r="CI213">
        <v>0.62724568877155529</v>
      </c>
      <c r="CJ213">
        <v>55.563562886302293</v>
      </c>
      <c r="CK213">
        <v>4.9299594153536354E-3</v>
      </c>
      <c r="CL213">
        <v>4.7264542506665022</v>
      </c>
      <c r="CM213">
        <v>0.43485257074575906</v>
      </c>
      <c r="CN213">
        <v>0.44019021494387339</v>
      </c>
      <c r="CO213">
        <v>3.3078890947671892E-5</v>
      </c>
      <c r="CP213">
        <v>1.3736908604007423</v>
      </c>
      <c r="CQ213">
        <v>5435.0776593346754</v>
      </c>
      <c r="CR213" s="353">
        <v>0.59022127873467489</v>
      </c>
    </row>
    <row r="214" spans="2:96" x14ac:dyDescent="0.2">
      <c r="B214" s="352"/>
      <c r="C214" s="338"/>
      <c r="D214" t="s">
        <v>57</v>
      </c>
      <c r="E214">
        <v>6556.6254392292276</v>
      </c>
      <c r="F214">
        <v>97831.675585208286</v>
      </c>
      <c r="G214">
        <v>40.243362091786466</v>
      </c>
      <c r="H214">
        <v>1819.7057569310539</v>
      </c>
      <c r="I214">
        <v>3620.6007553464788</v>
      </c>
      <c r="J214">
        <v>5.8713516416766902</v>
      </c>
      <c r="K214">
        <v>6666.0296130732122</v>
      </c>
      <c r="L214">
        <v>912.31631509050328</v>
      </c>
      <c r="M214">
        <v>46242.603366975032</v>
      </c>
      <c r="N214">
        <v>377.83566196339632</v>
      </c>
      <c r="O214">
        <v>58.195657072067945</v>
      </c>
      <c r="P214">
        <v>4775.0016995891128</v>
      </c>
      <c r="Q214">
        <v>0.44112429867750891</v>
      </c>
      <c r="R214">
        <v>445.83067400739651</v>
      </c>
      <c r="S214">
        <v>38.352377509280068</v>
      </c>
      <c r="T214">
        <v>38.822796515365923</v>
      </c>
      <c r="U214">
        <v>2.8929388998901232E-3</v>
      </c>
      <c r="V214">
        <v>123.83758917048839</v>
      </c>
      <c r="W214">
        <v>495927.77572855761</v>
      </c>
      <c r="X214" s="353">
        <v>53.430560687051084</v>
      </c>
      <c r="Z214" s="352"/>
      <c r="AA214" s="338"/>
      <c r="AB214" t="s">
        <v>57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 s="353">
        <v>0</v>
      </c>
      <c r="AX214" s="352"/>
      <c r="AY214" s="338"/>
      <c r="AZ214" t="s">
        <v>57</v>
      </c>
      <c r="BA214">
        <v>90.492704859062513</v>
      </c>
      <c r="BB214">
        <v>1350.2453398711359</v>
      </c>
      <c r="BC214">
        <v>0.55542759336524272</v>
      </c>
      <c r="BD214">
        <v>25.115068340956931</v>
      </c>
      <c r="BE214">
        <v>49.970515870216254</v>
      </c>
      <c r="BF214">
        <v>8.1034748157961009E-2</v>
      </c>
      <c r="BG214">
        <v>92.002670573251166</v>
      </c>
      <c r="BH214">
        <v>12.591533831662282</v>
      </c>
      <c r="BI214">
        <v>638.22743836565576</v>
      </c>
      <c r="BJ214">
        <v>5.2147818050898973</v>
      </c>
      <c r="BK214">
        <v>0.80320013218887532</v>
      </c>
      <c r="BL214">
        <v>65.903233836892156</v>
      </c>
      <c r="BM214">
        <v>6.0882738134691175E-3</v>
      </c>
      <c r="BN214">
        <v>6.1532298854044329</v>
      </c>
      <c r="BO214">
        <v>0.52932875467088147</v>
      </c>
      <c r="BP214">
        <v>0.53582134581740659</v>
      </c>
      <c r="BQ214">
        <v>3.9927531085843596E-5</v>
      </c>
      <c r="BR214">
        <v>1.7091716632481944</v>
      </c>
      <c r="BS214">
        <v>6844.6560286798049</v>
      </c>
      <c r="BT214" s="353">
        <v>0.73743360872478569</v>
      </c>
      <c r="BV214" s="352"/>
      <c r="BW214" s="338"/>
      <c r="BX214" t="s">
        <v>57</v>
      </c>
      <c r="BY214">
        <v>759.61950037841052</v>
      </c>
      <c r="BZ214">
        <v>11334.313545590434</v>
      </c>
      <c r="CA214">
        <v>4.6624049046339842</v>
      </c>
      <c r="CB214">
        <v>210.82247121290197</v>
      </c>
      <c r="CC214">
        <v>419.46561723515208</v>
      </c>
      <c r="CD214">
        <v>0.68022693105383625</v>
      </c>
      <c r="CE214">
        <v>772.29454863989099</v>
      </c>
      <c r="CF214">
        <v>105.69663768037186</v>
      </c>
      <c r="CG214">
        <v>5357.4485215595832</v>
      </c>
      <c r="CH214">
        <v>43.774246283545686</v>
      </c>
      <c r="CI214">
        <v>6.7422725850379406</v>
      </c>
      <c r="CJ214">
        <v>553.20903092099491</v>
      </c>
      <c r="CK214">
        <v>5.1106567314538803E-2</v>
      </c>
      <c r="CL214">
        <v>51.651825620022059</v>
      </c>
      <c r="CM214">
        <v>4.4433244070364815</v>
      </c>
      <c r="CN214">
        <v>4.4978249200951392</v>
      </c>
      <c r="CO214">
        <v>3.3516216872961065E-4</v>
      </c>
      <c r="CP214">
        <v>14.347235248626877</v>
      </c>
      <c r="CQ214">
        <v>57455.838024352466</v>
      </c>
      <c r="CR214" s="353">
        <v>6.1902111368447077</v>
      </c>
    </row>
    <row r="215" spans="2:96" x14ac:dyDescent="0.2">
      <c r="B215" s="352"/>
      <c r="C215" s="338"/>
      <c r="D215" t="s">
        <v>58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 s="353">
        <v>0</v>
      </c>
      <c r="Z215" s="352"/>
      <c r="AA215" s="338"/>
      <c r="AB215" t="s">
        <v>58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 s="353">
        <v>0</v>
      </c>
      <c r="AX215" s="352"/>
      <c r="AY215" s="338"/>
      <c r="AZ215" t="s">
        <v>58</v>
      </c>
      <c r="BA215">
        <v>4089.9322853933154</v>
      </c>
      <c r="BB215">
        <v>61173.541412544146</v>
      </c>
      <c r="BC215">
        <v>14.597688269769824</v>
      </c>
      <c r="BD215">
        <v>1148.6590989526942</v>
      </c>
      <c r="BE215">
        <v>1462.3295472494287</v>
      </c>
      <c r="BF215">
        <v>2.9267742240249115</v>
      </c>
      <c r="BG215">
        <v>4149.5155211427209</v>
      </c>
      <c r="BH215">
        <v>547.62948936351847</v>
      </c>
      <c r="BI215">
        <v>21151.7331394637</v>
      </c>
      <c r="BJ215">
        <v>219.38595051572867</v>
      </c>
      <c r="BK215">
        <v>89.43814446551464</v>
      </c>
      <c r="BL215">
        <v>1884.9805728444042</v>
      </c>
      <c r="BM215">
        <v>0.37423901238815599</v>
      </c>
      <c r="BN215">
        <v>284.37625761518615</v>
      </c>
      <c r="BO215">
        <v>29.335319049777549</v>
      </c>
      <c r="BP215">
        <v>29.647909903212508</v>
      </c>
      <c r="BQ215">
        <v>1.9341226980088416E-3</v>
      </c>
      <c r="BR215">
        <v>38.628001165305086</v>
      </c>
      <c r="BS215">
        <v>51178.801613708616</v>
      </c>
      <c r="BT215" s="353">
        <v>53.586006240228201</v>
      </c>
      <c r="BV215" s="352"/>
      <c r="BW215" s="338"/>
      <c r="BX215" t="s">
        <v>58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 s="353">
        <v>0</v>
      </c>
    </row>
    <row r="216" spans="2:96" x14ac:dyDescent="0.2">
      <c r="B216" s="352"/>
      <c r="C216" s="338"/>
      <c r="D216" t="s">
        <v>59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 s="353">
        <v>0</v>
      </c>
      <c r="Z216" s="352"/>
      <c r="AA216" s="338"/>
      <c r="AB216" t="s">
        <v>59</v>
      </c>
      <c r="AC216">
        <v>3506.7491200700342</v>
      </c>
      <c r="AD216">
        <v>52167.446660842514</v>
      </c>
      <c r="AE216">
        <v>21.981537141956871</v>
      </c>
      <c r="AF216">
        <v>968.8286184762635</v>
      </c>
      <c r="AG216">
        <v>2018.1694815612766</v>
      </c>
      <c r="AH216">
        <v>3.2508316525257177</v>
      </c>
      <c r="AI216">
        <v>3567.1642978789955</v>
      </c>
      <c r="AJ216">
        <v>499.3806967286053</v>
      </c>
      <c r="AK216">
        <v>25709.161157698803</v>
      </c>
      <c r="AL216">
        <v>203.05136502879989</v>
      </c>
      <c r="AM216">
        <v>30.758249526233104</v>
      </c>
      <c r="AN216">
        <v>2659.7478024781044</v>
      </c>
      <c r="AO216">
        <v>0.23723577476202284</v>
      </c>
      <c r="AP216">
        <v>217.23203276322863</v>
      </c>
      <c r="AQ216">
        <v>20.618339364748753</v>
      </c>
      <c r="AR216">
        <v>20.871571384074951</v>
      </c>
      <c r="AS216">
        <v>1.5474729468749184E-3</v>
      </c>
      <c r="AT216">
        <v>67.754514635774541</v>
      </c>
      <c r="AU216">
        <v>273137.33434061991</v>
      </c>
      <c r="AV216" s="353">
        <v>27.162974649466161</v>
      </c>
      <c r="AX216" s="352"/>
      <c r="AY216" s="338"/>
      <c r="AZ216" t="s">
        <v>59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 s="353">
        <v>0</v>
      </c>
      <c r="BV216" s="352"/>
      <c r="BW216" s="338"/>
      <c r="BX216" t="s">
        <v>59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 s="353">
        <v>0</v>
      </c>
    </row>
    <row r="217" spans="2:96" x14ac:dyDescent="0.2">
      <c r="B217" s="352"/>
      <c r="C217" s="338"/>
      <c r="D217" t="s">
        <v>60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 s="353">
        <v>0</v>
      </c>
      <c r="Z217" s="352"/>
      <c r="AA217" s="338"/>
      <c r="AB217" t="s">
        <v>60</v>
      </c>
      <c r="AC217">
        <v>3680.9725769604929</v>
      </c>
      <c r="AD217">
        <v>54576.217358388632</v>
      </c>
      <c r="AE217">
        <v>23.560348351142913</v>
      </c>
      <c r="AF217">
        <v>1018.1693175401072</v>
      </c>
      <c r="AG217">
        <v>2082.1225968159265</v>
      </c>
      <c r="AH217">
        <v>3.365536375059115</v>
      </c>
      <c r="AI217">
        <v>3742.3099246967199</v>
      </c>
      <c r="AJ217">
        <v>522.9549380375388</v>
      </c>
      <c r="AK217">
        <v>26455.427345992553</v>
      </c>
      <c r="AL217">
        <v>207.13382339021277</v>
      </c>
      <c r="AM217">
        <v>33.596650338667907</v>
      </c>
      <c r="AN217">
        <v>2751.6968718617072</v>
      </c>
      <c r="AO217">
        <v>0.25370821627706996</v>
      </c>
      <c r="AP217">
        <v>233.05818202105593</v>
      </c>
      <c r="AQ217">
        <v>21.648559470679171</v>
      </c>
      <c r="AR217">
        <v>21.914207316299617</v>
      </c>
      <c r="AS217">
        <v>1.6037246596331712E-3</v>
      </c>
      <c r="AT217">
        <v>73.08250726616167</v>
      </c>
      <c r="AU217">
        <v>298419.90883429261</v>
      </c>
      <c r="AV217" s="353">
        <v>28.746699759048813</v>
      </c>
      <c r="AX217" s="352"/>
      <c r="AY217" s="338"/>
      <c r="AZ217" t="s">
        <v>60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 s="353">
        <v>0</v>
      </c>
      <c r="BV217" s="352"/>
      <c r="BW217" s="338"/>
      <c r="BX217" t="s">
        <v>60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 s="353">
        <v>0</v>
      </c>
    </row>
    <row r="218" spans="2:96" x14ac:dyDescent="0.2">
      <c r="B218" s="352"/>
      <c r="C218" s="338"/>
      <c r="D218" t="s">
        <v>61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 s="353">
        <v>0</v>
      </c>
      <c r="Z218" s="352"/>
      <c r="AA218" s="338"/>
      <c r="AB218" t="s">
        <v>61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 s="353">
        <v>0</v>
      </c>
      <c r="AX218" s="352"/>
      <c r="AY218" s="338"/>
      <c r="AZ218" t="s">
        <v>61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 s="353">
        <v>0</v>
      </c>
      <c r="BV218" s="352"/>
      <c r="BW218" s="338"/>
      <c r="BX218" t="s">
        <v>61</v>
      </c>
      <c r="BY218">
        <v>4767.1163164345926</v>
      </c>
      <c r="BZ218">
        <v>86899.118154034732</v>
      </c>
      <c r="CA218">
        <v>11.84355853231583</v>
      </c>
      <c r="CB218">
        <v>1639.6343804890384</v>
      </c>
      <c r="CC218">
        <v>2028.8504344834951</v>
      </c>
      <c r="CD218">
        <v>3.7276668572698362</v>
      </c>
      <c r="CE218">
        <v>4862.6639740191886</v>
      </c>
      <c r="CF218">
        <v>493.32394815361238</v>
      </c>
      <c r="CG218">
        <v>27274.984514517317</v>
      </c>
      <c r="CH218">
        <v>282.03054630529323</v>
      </c>
      <c r="CI218">
        <v>20.126379022144345</v>
      </c>
      <c r="CJ218">
        <v>2566.5226685993234</v>
      </c>
      <c r="CK218">
        <v>0.22949903411978773</v>
      </c>
      <c r="CL218">
        <v>169.49938995932612</v>
      </c>
      <c r="CM218">
        <v>19.990823642644031</v>
      </c>
      <c r="CN218">
        <v>20.420270807258259</v>
      </c>
      <c r="CO218">
        <v>2.2349300369050502E-3</v>
      </c>
      <c r="CP218">
        <v>29.0263933261514</v>
      </c>
      <c r="CQ218">
        <v>62562.688255327841</v>
      </c>
      <c r="CR218" s="353">
        <v>45.624759352484354</v>
      </c>
    </row>
    <row r="219" spans="2:96" x14ac:dyDescent="0.2">
      <c r="B219" s="354"/>
      <c r="C219" s="355"/>
      <c r="D219" s="356" t="s">
        <v>62</v>
      </c>
      <c r="E219" s="356">
        <v>0</v>
      </c>
      <c r="F219" s="356">
        <v>0</v>
      </c>
      <c r="G219" s="356">
        <v>0</v>
      </c>
      <c r="H219" s="356">
        <v>0</v>
      </c>
      <c r="I219" s="356">
        <v>0</v>
      </c>
      <c r="J219" s="356">
        <v>0</v>
      </c>
      <c r="K219" s="356">
        <v>0</v>
      </c>
      <c r="L219" s="356">
        <v>0</v>
      </c>
      <c r="M219" s="356">
        <v>0</v>
      </c>
      <c r="N219" s="356">
        <v>0</v>
      </c>
      <c r="O219" s="356">
        <v>0</v>
      </c>
      <c r="P219" s="356">
        <v>0</v>
      </c>
      <c r="Q219" s="356">
        <v>0</v>
      </c>
      <c r="R219" s="356">
        <v>0</v>
      </c>
      <c r="S219" s="356">
        <v>0</v>
      </c>
      <c r="T219" s="356">
        <v>0</v>
      </c>
      <c r="U219" s="356">
        <v>0</v>
      </c>
      <c r="V219" s="356">
        <v>0</v>
      </c>
      <c r="W219" s="356">
        <v>0</v>
      </c>
      <c r="X219" s="357">
        <v>0</v>
      </c>
      <c r="Z219" s="354"/>
      <c r="AA219" s="355"/>
      <c r="AB219" s="356" t="s">
        <v>62</v>
      </c>
      <c r="AC219" s="356">
        <v>0</v>
      </c>
      <c r="AD219" s="356">
        <v>0</v>
      </c>
      <c r="AE219" s="356">
        <v>0</v>
      </c>
      <c r="AF219" s="356">
        <v>0</v>
      </c>
      <c r="AG219" s="356">
        <v>0</v>
      </c>
      <c r="AH219" s="356">
        <v>0</v>
      </c>
      <c r="AI219" s="356">
        <v>0</v>
      </c>
      <c r="AJ219" s="356">
        <v>0</v>
      </c>
      <c r="AK219" s="356">
        <v>0</v>
      </c>
      <c r="AL219" s="356">
        <v>0</v>
      </c>
      <c r="AM219" s="356">
        <v>0</v>
      </c>
      <c r="AN219" s="356">
        <v>0</v>
      </c>
      <c r="AO219" s="356">
        <v>0</v>
      </c>
      <c r="AP219" s="356">
        <v>0</v>
      </c>
      <c r="AQ219" s="356">
        <v>0</v>
      </c>
      <c r="AR219" s="356">
        <v>0</v>
      </c>
      <c r="AS219" s="356">
        <v>0</v>
      </c>
      <c r="AT219" s="356">
        <v>0</v>
      </c>
      <c r="AU219" s="356">
        <v>0</v>
      </c>
      <c r="AV219" s="357">
        <v>0</v>
      </c>
      <c r="AX219" s="354"/>
      <c r="AY219" s="355"/>
      <c r="AZ219" s="356" t="s">
        <v>62</v>
      </c>
      <c r="BA219" s="356">
        <v>0</v>
      </c>
      <c r="BB219" s="356">
        <v>0</v>
      </c>
      <c r="BC219" s="356">
        <v>0</v>
      </c>
      <c r="BD219" s="356">
        <v>0</v>
      </c>
      <c r="BE219" s="356">
        <v>0</v>
      </c>
      <c r="BF219" s="356">
        <v>0</v>
      </c>
      <c r="BG219" s="356">
        <v>0</v>
      </c>
      <c r="BH219" s="356">
        <v>0</v>
      </c>
      <c r="BI219" s="356">
        <v>0</v>
      </c>
      <c r="BJ219" s="356">
        <v>0</v>
      </c>
      <c r="BK219" s="356">
        <v>0</v>
      </c>
      <c r="BL219" s="356">
        <v>0</v>
      </c>
      <c r="BM219" s="356">
        <v>0</v>
      </c>
      <c r="BN219" s="356">
        <v>0</v>
      </c>
      <c r="BO219" s="356">
        <v>0</v>
      </c>
      <c r="BP219" s="356">
        <v>0</v>
      </c>
      <c r="BQ219" s="356">
        <v>0</v>
      </c>
      <c r="BR219" s="356">
        <v>0</v>
      </c>
      <c r="BS219" s="356">
        <v>0</v>
      </c>
      <c r="BT219" s="357">
        <v>0</v>
      </c>
      <c r="BV219" s="354"/>
      <c r="BW219" s="355"/>
      <c r="BX219" s="356" t="s">
        <v>62</v>
      </c>
      <c r="BY219" s="356">
        <v>3504.9614343627413</v>
      </c>
      <c r="BZ219" s="356">
        <v>51085.236850232919</v>
      </c>
      <c r="CA219" s="356">
        <v>11.410652382182016</v>
      </c>
      <c r="CB219" s="356">
        <v>933.71810804373592</v>
      </c>
      <c r="CC219" s="356">
        <v>2091.3859699467021</v>
      </c>
      <c r="CD219" s="356">
        <v>3.213601958399515</v>
      </c>
      <c r="CE219" s="356">
        <v>3566.4681947905656</v>
      </c>
      <c r="CF219" s="356">
        <v>529.3212477483462</v>
      </c>
      <c r="CG219" s="356">
        <v>26232.569555777762</v>
      </c>
      <c r="CH219" s="356">
        <v>192.36069011294506</v>
      </c>
      <c r="CI219" s="356">
        <v>8.45875842938384</v>
      </c>
      <c r="CJ219" s="356">
        <v>2636.0949264230458</v>
      </c>
      <c r="CK219" s="356">
        <v>0.23264976623037109</v>
      </c>
      <c r="CL219" s="356">
        <v>213.70777547092001</v>
      </c>
      <c r="CM219" s="356">
        <v>19.079811605970502</v>
      </c>
      <c r="CN219" s="356">
        <v>19.291863937357832</v>
      </c>
      <c r="CO219" s="356">
        <v>1.5854680110286038E-3</v>
      </c>
      <c r="CP219" s="356">
        <v>25.79755226661899</v>
      </c>
      <c r="CQ219" s="356">
        <v>54768.167374228855</v>
      </c>
      <c r="CR219" s="357">
        <v>32.573049566664771</v>
      </c>
    </row>
    <row r="221" spans="2:96" x14ac:dyDescent="0.2">
      <c r="B221" s="349">
        <v>2050</v>
      </c>
      <c r="C221" s="350" t="s">
        <v>86</v>
      </c>
      <c r="D221" s="350" t="s">
        <v>87</v>
      </c>
      <c r="E221" s="350" t="s">
        <v>91</v>
      </c>
      <c r="F221" s="350" t="s">
        <v>98</v>
      </c>
      <c r="G221" s="350" t="s">
        <v>99</v>
      </c>
      <c r="H221" s="350" t="s">
        <v>100</v>
      </c>
      <c r="I221" s="350" t="s">
        <v>101</v>
      </c>
      <c r="J221" s="350" t="s">
        <v>102</v>
      </c>
      <c r="K221" s="350" t="s">
        <v>103</v>
      </c>
      <c r="L221" s="350" t="s">
        <v>104</v>
      </c>
      <c r="M221" s="350" t="s">
        <v>105</v>
      </c>
      <c r="N221" s="350" t="s">
        <v>106</v>
      </c>
      <c r="O221" s="350" t="s">
        <v>107</v>
      </c>
      <c r="P221" s="350" t="s">
        <v>108</v>
      </c>
      <c r="Q221" s="350" t="s">
        <v>109</v>
      </c>
      <c r="R221" s="350" t="s">
        <v>110</v>
      </c>
      <c r="S221" s="350" t="s">
        <v>111</v>
      </c>
      <c r="T221" s="350" t="s">
        <v>112</v>
      </c>
      <c r="U221" s="350" t="s">
        <v>113</v>
      </c>
      <c r="V221" s="350" t="s">
        <v>114</v>
      </c>
      <c r="W221" s="350" t="s">
        <v>115</v>
      </c>
      <c r="X221" s="351" t="s">
        <v>116</v>
      </c>
      <c r="Z221" s="349">
        <v>2050</v>
      </c>
      <c r="AA221" s="350" t="s">
        <v>86</v>
      </c>
      <c r="AB221" s="350" t="s">
        <v>88</v>
      </c>
      <c r="AC221" s="350" t="s">
        <v>91</v>
      </c>
      <c r="AD221" s="350" t="s">
        <v>98</v>
      </c>
      <c r="AE221" s="350" t="s">
        <v>99</v>
      </c>
      <c r="AF221" s="350" t="s">
        <v>100</v>
      </c>
      <c r="AG221" s="350" t="s">
        <v>101</v>
      </c>
      <c r="AH221" s="350" t="s">
        <v>102</v>
      </c>
      <c r="AI221" s="350" t="s">
        <v>103</v>
      </c>
      <c r="AJ221" s="350" t="s">
        <v>104</v>
      </c>
      <c r="AK221" s="350" t="s">
        <v>105</v>
      </c>
      <c r="AL221" s="350" t="s">
        <v>106</v>
      </c>
      <c r="AM221" s="350" t="s">
        <v>107</v>
      </c>
      <c r="AN221" s="350" t="s">
        <v>108</v>
      </c>
      <c r="AO221" s="350" t="s">
        <v>109</v>
      </c>
      <c r="AP221" s="350" t="s">
        <v>110</v>
      </c>
      <c r="AQ221" s="350" t="s">
        <v>111</v>
      </c>
      <c r="AR221" s="350" t="s">
        <v>112</v>
      </c>
      <c r="AS221" s="350" t="s">
        <v>113</v>
      </c>
      <c r="AT221" s="350" t="s">
        <v>114</v>
      </c>
      <c r="AU221" s="350" t="s">
        <v>115</v>
      </c>
      <c r="AV221" s="351" t="s">
        <v>116</v>
      </c>
      <c r="AX221" s="349">
        <v>2050</v>
      </c>
      <c r="AY221" s="350" t="s">
        <v>86</v>
      </c>
      <c r="AZ221" s="350" t="s">
        <v>89</v>
      </c>
      <c r="BA221" s="350" t="s">
        <v>91</v>
      </c>
      <c r="BB221" s="350" t="s">
        <v>98</v>
      </c>
      <c r="BC221" s="350" t="s">
        <v>99</v>
      </c>
      <c r="BD221" s="350" t="s">
        <v>100</v>
      </c>
      <c r="BE221" s="350" t="s">
        <v>101</v>
      </c>
      <c r="BF221" s="350" t="s">
        <v>102</v>
      </c>
      <c r="BG221" s="350" t="s">
        <v>103</v>
      </c>
      <c r="BH221" s="350" t="s">
        <v>104</v>
      </c>
      <c r="BI221" s="350" t="s">
        <v>105</v>
      </c>
      <c r="BJ221" s="350" t="s">
        <v>106</v>
      </c>
      <c r="BK221" s="350" t="s">
        <v>107</v>
      </c>
      <c r="BL221" s="350" t="s">
        <v>108</v>
      </c>
      <c r="BM221" s="350" t="s">
        <v>109</v>
      </c>
      <c r="BN221" s="350" t="s">
        <v>110</v>
      </c>
      <c r="BO221" s="350" t="s">
        <v>111</v>
      </c>
      <c r="BP221" s="350" t="s">
        <v>112</v>
      </c>
      <c r="BQ221" s="350" t="s">
        <v>113</v>
      </c>
      <c r="BR221" s="350" t="s">
        <v>114</v>
      </c>
      <c r="BS221" s="350" t="s">
        <v>115</v>
      </c>
      <c r="BT221" s="351" t="s">
        <v>116</v>
      </c>
      <c r="BV221" s="349">
        <v>2050</v>
      </c>
      <c r="BW221" s="350" t="s">
        <v>86</v>
      </c>
      <c r="BX221" s="350" t="s">
        <v>90</v>
      </c>
      <c r="BY221" s="350" t="s">
        <v>91</v>
      </c>
      <c r="BZ221" s="350" t="s">
        <v>98</v>
      </c>
      <c r="CA221" s="350" t="s">
        <v>99</v>
      </c>
      <c r="CB221" s="350" t="s">
        <v>100</v>
      </c>
      <c r="CC221" s="350" t="s">
        <v>101</v>
      </c>
      <c r="CD221" s="350" t="s">
        <v>102</v>
      </c>
      <c r="CE221" s="350" t="s">
        <v>103</v>
      </c>
      <c r="CF221" s="350" t="s">
        <v>104</v>
      </c>
      <c r="CG221" s="350" t="s">
        <v>105</v>
      </c>
      <c r="CH221" s="350" t="s">
        <v>106</v>
      </c>
      <c r="CI221" s="350" t="s">
        <v>107</v>
      </c>
      <c r="CJ221" s="350" t="s">
        <v>108</v>
      </c>
      <c r="CK221" s="350" t="s">
        <v>109</v>
      </c>
      <c r="CL221" s="350" t="s">
        <v>110</v>
      </c>
      <c r="CM221" s="350" t="s">
        <v>111</v>
      </c>
      <c r="CN221" s="350" t="s">
        <v>112</v>
      </c>
      <c r="CO221" s="350" t="s">
        <v>113</v>
      </c>
      <c r="CP221" s="350" t="s">
        <v>114</v>
      </c>
      <c r="CQ221" s="350" t="s">
        <v>115</v>
      </c>
      <c r="CR221" s="351" t="s">
        <v>116</v>
      </c>
    </row>
    <row r="222" spans="2:96" x14ac:dyDescent="0.2">
      <c r="B222" s="352"/>
      <c r="C222" s="338" t="s">
        <v>54</v>
      </c>
      <c r="D222" t="s">
        <v>55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 s="353">
        <v>0</v>
      </c>
      <c r="Z222" s="352"/>
      <c r="AA222" s="338" t="s">
        <v>54</v>
      </c>
      <c r="AB222" t="s">
        <v>55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 s="353">
        <v>0</v>
      </c>
      <c r="AX222" s="352"/>
      <c r="AY222" s="338" t="s">
        <v>54</v>
      </c>
      <c r="AZ222" t="s">
        <v>55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 s="353">
        <v>0</v>
      </c>
      <c r="BV222" s="352"/>
      <c r="BW222" s="338" t="s">
        <v>54</v>
      </c>
      <c r="BX222" t="s">
        <v>55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 s="353">
        <v>0</v>
      </c>
    </row>
    <row r="223" spans="2:96" x14ac:dyDescent="0.2">
      <c r="B223" s="352"/>
      <c r="C223" s="338"/>
      <c r="D223" t="s">
        <v>56</v>
      </c>
      <c r="E223">
        <v>1514.9029457191471</v>
      </c>
      <c r="F223">
        <v>22683.489760742843</v>
      </c>
      <c r="G223">
        <v>8.3500172987658772</v>
      </c>
      <c r="H223">
        <v>414.56211887330181</v>
      </c>
      <c r="I223">
        <v>920.13632703776648</v>
      </c>
      <c r="J223">
        <v>1.5043531061935391</v>
      </c>
      <c r="K223">
        <v>1541.4594662700094</v>
      </c>
      <c r="L223">
        <v>217.03755966316433</v>
      </c>
      <c r="M223">
        <v>12044.535329840584</v>
      </c>
      <c r="N223">
        <v>96.517965037878142</v>
      </c>
      <c r="O223">
        <v>12.891223686888232</v>
      </c>
      <c r="P223">
        <v>1205.9087399540535</v>
      </c>
      <c r="Q223">
        <v>9.5944465641276538E-2</v>
      </c>
      <c r="R223">
        <v>90.648323953779055</v>
      </c>
      <c r="S223">
        <v>8.2803820138545543</v>
      </c>
      <c r="T223">
        <v>8.3834822018700343</v>
      </c>
      <c r="U223">
        <v>6.8924915159347796E-4</v>
      </c>
      <c r="V223">
        <v>24.981999941972163</v>
      </c>
      <c r="W223">
        <v>98320.156207007371</v>
      </c>
      <c r="X223" s="353">
        <v>12.524754364929594</v>
      </c>
      <c r="Z223" s="352"/>
      <c r="AA223" s="338"/>
      <c r="AB223" t="s">
        <v>56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 s="353">
        <v>0</v>
      </c>
      <c r="AX223" s="352"/>
      <c r="AY223" s="338"/>
      <c r="AZ223" t="s">
        <v>56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 s="353">
        <v>0</v>
      </c>
      <c r="BV223" s="352"/>
      <c r="BW223" s="338"/>
      <c r="BX223" t="s">
        <v>56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 s="353">
        <v>0</v>
      </c>
    </row>
    <row r="224" spans="2:96" x14ac:dyDescent="0.2">
      <c r="B224" s="352"/>
      <c r="C224" s="338"/>
      <c r="D224" t="s">
        <v>57</v>
      </c>
      <c r="E224">
        <v>14112.955687148113</v>
      </c>
      <c r="F224">
        <v>211098.50160649139</v>
      </c>
      <c r="G224">
        <v>79.250290759157977</v>
      </c>
      <c r="H224">
        <v>3873.674826068524</v>
      </c>
      <c r="I224">
        <v>8347.7679885410671</v>
      </c>
      <c r="J224">
        <v>13.724908594377407</v>
      </c>
      <c r="K224">
        <v>14353.21204779445</v>
      </c>
      <c r="L224">
        <v>2002.3508897357847</v>
      </c>
      <c r="M224">
        <v>109207.4929433701</v>
      </c>
      <c r="N224">
        <v>880.64567706592845</v>
      </c>
      <c r="O224">
        <v>125.63066330423561</v>
      </c>
      <c r="P224">
        <v>10968.782067068782</v>
      </c>
      <c r="Q224">
        <v>0.90694871219531559</v>
      </c>
      <c r="R224">
        <v>898.78779410428649</v>
      </c>
      <c r="S224">
        <v>77.336166766206915</v>
      </c>
      <c r="T224">
        <v>78.298218129881192</v>
      </c>
      <c r="U224">
        <v>6.3710583854393928E-3</v>
      </c>
      <c r="V224">
        <v>238.64554518728144</v>
      </c>
      <c r="W224">
        <v>950033.26481630118</v>
      </c>
      <c r="X224" s="353">
        <v>118.98393342524047</v>
      </c>
      <c r="Z224" s="352"/>
      <c r="AA224" s="338"/>
      <c r="AB224" t="s">
        <v>57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 s="353">
        <v>0</v>
      </c>
      <c r="AX224" s="352"/>
      <c r="AY224" s="338"/>
      <c r="AZ224" t="s">
        <v>57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 s="353">
        <v>0</v>
      </c>
      <c r="BV224" s="352"/>
      <c r="BW224" s="338"/>
      <c r="BX224" t="s">
        <v>57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 s="353">
        <v>0</v>
      </c>
    </row>
    <row r="225" spans="2:96" x14ac:dyDescent="0.2">
      <c r="B225" s="352"/>
      <c r="C225" s="338"/>
      <c r="D225" t="s">
        <v>58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 s="353">
        <v>0</v>
      </c>
      <c r="Z225" s="352"/>
      <c r="AA225" s="338"/>
      <c r="AB225" t="s">
        <v>58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 s="353">
        <v>0</v>
      </c>
      <c r="AX225" s="352"/>
      <c r="AY225" s="338"/>
      <c r="AZ225" t="s">
        <v>58</v>
      </c>
      <c r="BA225">
        <v>10100.163678845052</v>
      </c>
      <c r="BB225">
        <v>157987.42569155534</v>
      </c>
      <c r="BC225">
        <v>37.653484360590447</v>
      </c>
      <c r="BD225">
        <v>2900.0447323160383</v>
      </c>
      <c r="BE225">
        <v>5795.9165472149243</v>
      </c>
      <c r="BF225">
        <v>10.066202121192836</v>
      </c>
      <c r="BG225">
        <v>10257.197124573304</v>
      </c>
      <c r="BH225">
        <v>1382.6675555253923</v>
      </c>
      <c r="BI225">
        <v>81189.854317884063</v>
      </c>
      <c r="BJ225">
        <v>667.15677220111604</v>
      </c>
      <c r="BK225">
        <v>158.70350231384413</v>
      </c>
      <c r="BL225">
        <v>7420.5461014929133</v>
      </c>
      <c r="BM225">
        <v>0.81227712028461319</v>
      </c>
      <c r="BN225">
        <v>665.91467168786005</v>
      </c>
      <c r="BO225">
        <v>69.457603254338878</v>
      </c>
      <c r="BP225">
        <v>70.261167092697619</v>
      </c>
      <c r="BQ225">
        <v>5.1965088012881789E-3</v>
      </c>
      <c r="BR225">
        <v>98.266897612351897</v>
      </c>
      <c r="BS225">
        <v>145639.79504765887</v>
      </c>
      <c r="BT225" s="353">
        <v>125.52173834935019</v>
      </c>
      <c r="BV225" s="352"/>
      <c r="BW225" s="338"/>
      <c r="BX225" t="s">
        <v>58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 s="353">
        <v>0</v>
      </c>
    </row>
    <row r="226" spans="2:96" x14ac:dyDescent="0.2">
      <c r="B226" s="352"/>
      <c r="C226" s="338"/>
      <c r="D226" t="s">
        <v>59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 s="353">
        <v>0</v>
      </c>
      <c r="Z226" s="352"/>
      <c r="AA226" s="338"/>
      <c r="AB226" t="s">
        <v>59</v>
      </c>
      <c r="AC226">
        <v>7569.2106304745639</v>
      </c>
      <c r="AD226">
        <v>112927.75235076198</v>
      </c>
      <c r="AE226">
        <v>43.187577231023781</v>
      </c>
      <c r="AF226">
        <v>2068.372716789238</v>
      </c>
      <c r="AG226">
        <v>4637.284543433364</v>
      </c>
      <c r="AH226">
        <v>7.5836137904881653</v>
      </c>
      <c r="AI226">
        <v>7701.6037153995858</v>
      </c>
      <c r="AJ226">
        <v>1095.6792472645916</v>
      </c>
      <c r="AK226">
        <v>60543.715447282688</v>
      </c>
      <c r="AL226">
        <v>475.31532369123846</v>
      </c>
      <c r="AM226">
        <v>66.664883106719202</v>
      </c>
      <c r="AN226">
        <v>6089.6834936768637</v>
      </c>
      <c r="AO226">
        <v>0.48792728684365588</v>
      </c>
      <c r="AP226">
        <v>442.54196109098524</v>
      </c>
      <c r="AQ226">
        <v>41.566927995291422</v>
      </c>
      <c r="AR226">
        <v>42.084777715153656</v>
      </c>
      <c r="AS226">
        <v>3.4204483005633619E-3</v>
      </c>
      <c r="AT226">
        <v>130.19317288895178</v>
      </c>
      <c r="AU226">
        <v>521534.60790420556</v>
      </c>
      <c r="AV226" s="353">
        <v>61.336360080125239</v>
      </c>
      <c r="AX226" s="352"/>
      <c r="AY226" s="338"/>
      <c r="AZ226" t="s">
        <v>59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 s="353">
        <v>0</v>
      </c>
      <c r="BV226" s="352"/>
      <c r="BW226" s="338"/>
      <c r="BX226" t="s">
        <v>59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 s="353">
        <v>0</v>
      </c>
    </row>
    <row r="227" spans="2:96" x14ac:dyDescent="0.2">
      <c r="B227" s="352"/>
      <c r="C227" s="338"/>
      <c r="D227" t="s">
        <v>60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 s="353">
        <v>0</v>
      </c>
      <c r="Z227" s="352"/>
      <c r="AA227" s="338"/>
      <c r="AB227" t="s">
        <v>60</v>
      </c>
      <c r="AC227">
        <v>7884.5964517169277</v>
      </c>
      <c r="AD227">
        <v>117306.51818355802</v>
      </c>
      <c r="AE227">
        <v>46.04143257548867</v>
      </c>
      <c r="AF227">
        <v>2158.0654479044488</v>
      </c>
      <c r="AG227">
        <v>4752.1798244016072</v>
      </c>
      <c r="AH227">
        <v>7.7902652810783009</v>
      </c>
      <c r="AI227">
        <v>8018.6663936821215</v>
      </c>
      <c r="AJ227">
        <v>1138.1500481341307</v>
      </c>
      <c r="AK227">
        <v>61886.543779977765</v>
      </c>
      <c r="AL227">
        <v>482.74588891004441</v>
      </c>
      <c r="AM227">
        <v>71.82345291158282</v>
      </c>
      <c r="AN227">
        <v>6255.0252290961462</v>
      </c>
      <c r="AO227">
        <v>0.51772203218460311</v>
      </c>
      <c r="AP227">
        <v>471.11537336439039</v>
      </c>
      <c r="AQ227">
        <v>43.431136855113841</v>
      </c>
      <c r="AR227">
        <v>43.9715652988464</v>
      </c>
      <c r="AS227">
        <v>3.5220369652054573E-3</v>
      </c>
      <c r="AT227">
        <v>139.82541906674453</v>
      </c>
      <c r="AU227">
        <v>567244.31417093228</v>
      </c>
      <c r="AV227" s="353">
        <v>64.209358176833234</v>
      </c>
      <c r="AX227" s="352"/>
      <c r="AY227" s="338"/>
      <c r="AZ227" t="s">
        <v>60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 s="353">
        <v>0</v>
      </c>
      <c r="BV227" s="352"/>
      <c r="BW227" s="338"/>
      <c r="BX227" t="s">
        <v>60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 s="353">
        <v>0</v>
      </c>
    </row>
    <row r="228" spans="2:96" x14ac:dyDescent="0.2">
      <c r="B228" s="352"/>
      <c r="C228" s="338"/>
      <c r="D228" t="s">
        <v>61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 s="353">
        <v>0</v>
      </c>
      <c r="Z228" s="352"/>
      <c r="AA228" s="338"/>
      <c r="AB228" t="s">
        <v>61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 s="353">
        <v>0</v>
      </c>
      <c r="AX228" s="352"/>
      <c r="AY228" s="338"/>
      <c r="AZ228" t="s">
        <v>61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 s="353">
        <v>0</v>
      </c>
      <c r="BV228" s="352"/>
      <c r="BW228" s="338"/>
      <c r="BX228" t="s">
        <v>61</v>
      </c>
      <c r="BY228">
        <v>11187.45932670529</v>
      </c>
      <c r="BZ228">
        <v>198535.86103209</v>
      </c>
      <c r="CA228">
        <v>28.821637074330987</v>
      </c>
      <c r="CB228">
        <v>3714.9052562401321</v>
      </c>
      <c r="CC228">
        <v>5225.5254827042827</v>
      </c>
      <c r="CD228">
        <v>9.4480197727544724</v>
      </c>
      <c r="CE228">
        <v>11408.93012722301</v>
      </c>
      <c r="CF228">
        <v>1237.9900582518608</v>
      </c>
      <c r="CG228">
        <v>71157.034699228563</v>
      </c>
      <c r="CH228">
        <v>687.07621248525527</v>
      </c>
      <c r="CI228">
        <v>52.62855705052975</v>
      </c>
      <c r="CJ228">
        <v>6644.7689945457441</v>
      </c>
      <c r="CK228">
        <v>0.53240209865402688</v>
      </c>
      <c r="CL228">
        <v>400.18487312569357</v>
      </c>
      <c r="CM228">
        <v>46.622369633790676</v>
      </c>
      <c r="CN228">
        <v>47.569548802408264</v>
      </c>
      <c r="CO228">
        <v>5.3111659761650252E-3</v>
      </c>
      <c r="CP228">
        <v>69.977888331922841</v>
      </c>
      <c r="CQ228">
        <v>171511.8513176124</v>
      </c>
      <c r="CR228" s="353">
        <v>106.37324347259997</v>
      </c>
    </row>
    <row r="229" spans="2:96" x14ac:dyDescent="0.2">
      <c r="B229" s="352"/>
      <c r="C229" s="338"/>
      <c r="D229" t="s">
        <v>62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 s="353">
        <v>0</v>
      </c>
      <c r="Z229" s="352"/>
      <c r="AA229" s="338"/>
      <c r="AB229" t="s">
        <v>62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 s="353">
        <v>0</v>
      </c>
      <c r="AX229" s="352"/>
      <c r="AY229" s="338"/>
      <c r="AZ229" t="s">
        <v>62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 s="353">
        <v>0</v>
      </c>
      <c r="BV229" s="352"/>
      <c r="BW229" s="338"/>
      <c r="BX229" t="s">
        <v>62</v>
      </c>
      <c r="BY229">
        <v>10658.339158734936</v>
      </c>
      <c r="BZ229">
        <v>153236.72439750572</v>
      </c>
      <c r="CA229">
        <v>33.777711448979595</v>
      </c>
      <c r="CB229">
        <v>2800.1831499688437</v>
      </c>
      <c r="CC229">
        <v>6715.5969004800245</v>
      </c>
      <c r="CD229">
        <v>10.242565446392458</v>
      </c>
      <c r="CE229">
        <v>10849.767101458037</v>
      </c>
      <c r="CF229">
        <v>1718.8483787187474</v>
      </c>
      <c r="CG229">
        <v>83802.389096862535</v>
      </c>
      <c r="CH229">
        <v>570.70512381657295</v>
      </c>
      <c r="CI229">
        <v>22.187409199691434</v>
      </c>
      <c r="CJ229">
        <v>8479.6739804751433</v>
      </c>
      <c r="CK229">
        <v>0.60006504830295437</v>
      </c>
      <c r="CL229">
        <v>552.70899220766205</v>
      </c>
      <c r="CM229">
        <v>54.221485984160651</v>
      </c>
      <c r="CN229">
        <v>54.838020608952341</v>
      </c>
      <c r="CO229">
        <v>4.738589065717537E-3</v>
      </c>
      <c r="CP229">
        <v>76.427006943159839</v>
      </c>
      <c r="CQ229">
        <v>174691.33120887729</v>
      </c>
      <c r="CR229" s="353">
        <v>97.123660185817315</v>
      </c>
    </row>
    <row r="230" spans="2:96" x14ac:dyDescent="0.2">
      <c r="B230" s="352"/>
      <c r="C230" s="338" t="s">
        <v>63</v>
      </c>
      <c r="D230" t="s">
        <v>55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 s="353">
        <v>0</v>
      </c>
      <c r="Z230" s="352"/>
      <c r="AA230" s="338" t="s">
        <v>63</v>
      </c>
      <c r="AB230" t="s">
        <v>55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 s="353">
        <v>0</v>
      </c>
      <c r="AX230" s="352"/>
      <c r="AY230" s="338" t="s">
        <v>63</v>
      </c>
      <c r="AZ230" t="s">
        <v>55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 s="353">
        <v>0</v>
      </c>
      <c r="BV230" s="352"/>
      <c r="BW230" s="338" t="s">
        <v>63</v>
      </c>
      <c r="BX230" t="s">
        <v>55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 s="353">
        <v>0</v>
      </c>
    </row>
    <row r="231" spans="2:96" x14ac:dyDescent="0.2">
      <c r="B231" s="352"/>
      <c r="C231" s="338"/>
      <c r="D231" t="s">
        <v>56</v>
      </c>
      <c r="E231">
        <v>762.70248099005801</v>
      </c>
      <c r="F231">
        <v>11397.602171836466</v>
      </c>
      <c r="G231">
        <v>4.6042077028029675</v>
      </c>
      <c r="H231">
        <v>211.12404410120493</v>
      </c>
      <c r="I231">
        <v>433.50515486771337</v>
      </c>
      <c r="J231">
        <v>0.69826629198787871</v>
      </c>
      <c r="K231">
        <v>775.87757645405884</v>
      </c>
      <c r="L231">
        <v>107.15197584656958</v>
      </c>
      <c r="M231">
        <v>5539.8336910116313</v>
      </c>
      <c r="N231">
        <v>45.00449083803899</v>
      </c>
      <c r="O231">
        <v>6.4339232362549765</v>
      </c>
      <c r="P231">
        <v>569.93886884010851</v>
      </c>
      <c r="Q231">
        <v>5.0568670305823189E-2</v>
      </c>
      <c r="R231">
        <v>48.481232111799486</v>
      </c>
      <c r="S231">
        <v>4.4604659854191837</v>
      </c>
      <c r="T231">
        <v>4.5152164502655312</v>
      </c>
      <c r="U231">
        <v>3.3930411784031066E-4</v>
      </c>
      <c r="V231">
        <v>14.090525777025041</v>
      </c>
      <c r="W231">
        <v>55749.880898710246</v>
      </c>
      <c r="X231" s="353">
        <v>6.0541482671970792</v>
      </c>
      <c r="Z231" s="352"/>
      <c r="AA231" s="338"/>
      <c r="AB231" t="s">
        <v>56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 s="353">
        <v>0</v>
      </c>
      <c r="AX231" s="352"/>
      <c r="AY231" s="338"/>
      <c r="AZ231" t="s">
        <v>56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 s="353">
        <v>0</v>
      </c>
      <c r="BV231" s="352"/>
      <c r="BW231" s="338"/>
      <c r="BX231" t="s">
        <v>56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 s="353">
        <v>0</v>
      </c>
    </row>
    <row r="232" spans="2:96" x14ac:dyDescent="0.2">
      <c r="B232" s="352"/>
      <c r="C232" s="338"/>
      <c r="D232" t="s">
        <v>57</v>
      </c>
      <c r="E232">
        <v>7159.0078804286404</v>
      </c>
      <c r="F232">
        <v>106819.84855800733</v>
      </c>
      <c r="G232">
        <v>43.940674821270683</v>
      </c>
      <c r="H232">
        <v>1986.8891359855108</v>
      </c>
      <c r="I232">
        <v>3953.239296594375</v>
      </c>
      <c r="J232">
        <v>6.4107753387956707</v>
      </c>
      <c r="K232">
        <v>7278.4634372482697</v>
      </c>
      <c r="L232">
        <v>996.1343300318714</v>
      </c>
      <c r="M232">
        <v>50491.089506956407</v>
      </c>
      <c r="N232">
        <v>412.54887999533304</v>
      </c>
      <c r="O232">
        <v>63.542316309994042</v>
      </c>
      <c r="P232">
        <v>5213.6995033892299</v>
      </c>
      <c r="Q232">
        <v>0.48165208760988609</v>
      </c>
      <c r="R232">
        <v>486.79085577457801</v>
      </c>
      <c r="S232">
        <v>41.875958199373216</v>
      </c>
      <c r="T232">
        <v>42.389596412030961</v>
      </c>
      <c r="U232">
        <v>3.1587243428605263E-3</v>
      </c>
      <c r="V232">
        <v>135.21502562285013</v>
      </c>
      <c r="W232">
        <v>541490.57125056046</v>
      </c>
      <c r="X232" s="353">
        <v>58.339432160591116</v>
      </c>
      <c r="Z232" s="352"/>
      <c r="AA232" s="338"/>
      <c r="AB232" t="s">
        <v>57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 s="353">
        <v>0</v>
      </c>
      <c r="AX232" s="352"/>
      <c r="AY232" s="338"/>
      <c r="AZ232" t="s">
        <v>57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 s="353">
        <v>0</v>
      </c>
      <c r="BV232" s="352"/>
      <c r="BW232" s="338"/>
      <c r="BX232" t="s">
        <v>57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 s="353">
        <v>0</v>
      </c>
    </row>
    <row r="233" spans="2:96" x14ac:dyDescent="0.2">
      <c r="B233" s="352"/>
      <c r="C233" s="338"/>
      <c r="D233" t="s">
        <v>58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 s="353">
        <v>0</v>
      </c>
      <c r="Z233" s="352"/>
      <c r="AA233" s="338"/>
      <c r="AB233" t="s">
        <v>58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 s="353">
        <v>0</v>
      </c>
      <c r="AX233" s="352"/>
      <c r="AY233" s="338"/>
      <c r="AZ233" t="s">
        <v>58</v>
      </c>
      <c r="BA233">
        <v>4502.7130329745523</v>
      </c>
      <c r="BB233">
        <v>67347.545868961053</v>
      </c>
      <c r="BC233">
        <v>16.070975418917325</v>
      </c>
      <c r="BD233">
        <v>1264.5887350679498</v>
      </c>
      <c r="BE233">
        <v>1609.9167055697533</v>
      </c>
      <c r="BF233">
        <v>3.2221620123531269</v>
      </c>
      <c r="BG233">
        <v>4568.3097698970168</v>
      </c>
      <c r="BH233">
        <v>602.89957557602543</v>
      </c>
      <c r="BI233">
        <v>23286.494208523065</v>
      </c>
      <c r="BJ233">
        <v>241.52770992483192</v>
      </c>
      <c r="BK233">
        <v>98.464783920305365</v>
      </c>
      <c r="BL233">
        <v>2075.2242335557685</v>
      </c>
      <c r="BM233">
        <v>0.41200948107277163</v>
      </c>
      <c r="BN233">
        <v>313.07723260002314</v>
      </c>
      <c r="BO233">
        <v>32.296017194132467</v>
      </c>
      <c r="BP233">
        <v>32.640156610517664</v>
      </c>
      <c r="BQ233">
        <v>2.1293260797492198E-3</v>
      </c>
      <c r="BR233">
        <v>42.526573094118852</v>
      </c>
      <c r="BS233">
        <v>56344.076370424264</v>
      </c>
      <c r="BT233" s="353">
        <v>58.994230673363788</v>
      </c>
      <c r="BV233" s="352"/>
      <c r="BW233" s="338"/>
      <c r="BX233" t="s">
        <v>58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 s="353">
        <v>0</v>
      </c>
    </row>
    <row r="234" spans="2:96" x14ac:dyDescent="0.2">
      <c r="B234" s="352"/>
      <c r="C234" s="338"/>
      <c r="D234" t="s">
        <v>59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 s="353">
        <v>0</v>
      </c>
      <c r="Z234" s="352"/>
      <c r="AA234" s="338"/>
      <c r="AB234" t="s">
        <v>59</v>
      </c>
      <c r="AC234">
        <v>3812.9204502119142</v>
      </c>
      <c r="AD234">
        <v>56722.142758958806</v>
      </c>
      <c r="AE234">
        <v>23.900726748877386</v>
      </c>
      <c r="AF234">
        <v>1053.4162341402186</v>
      </c>
      <c r="AG234">
        <v>2194.3741695684485</v>
      </c>
      <c r="AH234">
        <v>3.5346590428071321</v>
      </c>
      <c r="AI234">
        <v>3878.6104266212833</v>
      </c>
      <c r="AJ234">
        <v>542.98120732387781</v>
      </c>
      <c r="AK234">
        <v>27953.806497005939</v>
      </c>
      <c r="AL234">
        <v>220.77960973332853</v>
      </c>
      <c r="AM234">
        <v>33.443726544359386</v>
      </c>
      <c r="AN234">
        <v>2891.9681566135037</v>
      </c>
      <c r="AO234">
        <v>0.25794863166428034</v>
      </c>
      <c r="AP234">
        <v>236.1983796968849</v>
      </c>
      <c r="AQ234">
        <v>22.418509314886425</v>
      </c>
      <c r="AR234">
        <v>22.69385080983718</v>
      </c>
      <c r="AS234">
        <v>1.6825815144629543E-3</v>
      </c>
      <c r="AT234">
        <v>73.67010459070643</v>
      </c>
      <c r="AU234">
        <v>296984.72635616414</v>
      </c>
      <c r="AV234" s="353">
        <v>29.534551227739069</v>
      </c>
      <c r="AX234" s="352"/>
      <c r="AY234" s="338"/>
      <c r="AZ234" t="s">
        <v>59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 s="353">
        <v>0</v>
      </c>
      <c r="BV234" s="352"/>
      <c r="BW234" s="338"/>
      <c r="BX234" t="s">
        <v>59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 s="353">
        <v>0</v>
      </c>
    </row>
    <row r="235" spans="2:96" x14ac:dyDescent="0.2">
      <c r="B235" s="352"/>
      <c r="C235" s="338"/>
      <c r="D235" t="s">
        <v>60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 s="353">
        <v>0</v>
      </c>
      <c r="Z235" s="352"/>
      <c r="AA235" s="338"/>
      <c r="AB235" t="s">
        <v>60</v>
      </c>
      <c r="AC235">
        <v>4002.3552112794455</v>
      </c>
      <c r="AD235">
        <v>59341.221209703916</v>
      </c>
      <c r="AE235">
        <v>25.617382643100306</v>
      </c>
      <c r="AF235">
        <v>1107.0648283357807</v>
      </c>
      <c r="AG235">
        <v>2263.9109777802501</v>
      </c>
      <c r="AH235">
        <v>3.6593785386445585</v>
      </c>
      <c r="AI235">
        <v>4069.0478715004738</v>
      </c>
      <c r="AJ235">
        <v>568.61369590728339</v>
      </c>
      <c r="AK235">
        <v>28765.22856149343</v>
      </c>
      <c r="AL235">
        <v>225.21850411681353</v>
      </c>
      <c r="AM235">
        <v>36.529945755676856</v>
      </c>
      <c r="AN235">
        <v>2991.9452222735904</v>
      </c>
      <c r="AO235">
        <v>0.27585926825877627</v>
      </c>
      <c r="AP235">
        <v>253.40629679820026</v>
      </c>
      <c r="AQ235">
        <v>23.538677075859052</v>
      </c>
      <c r="AR235">
        <v>23.827518412504403</v>
      </c>
      <c r="AS235">
        <v>1.7437445171733122E-3</v>
      </c>
      <c r="AT235">
        <v>79.463279797541801</v>
      </c>
      <c r="AU235">
        <v>324474.70126460743</v>
      </c>
      <c r="AV235" s="353">
        <v>31.256550050888752</v>
      </c>
      <c r="AX235" s="352"/>
      <c r="AY235" s="338"/>
      <c r="AZ235" t="s">
        <v>60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 s="353">
        <v>0</v>
      </c>
      <c r="BV235" s="352"/>
      <c r="BW235" s="338"/>
      <c r="BX235" t="s">
        <v>60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 s="353">
        <v>0</v>
      </c>
    </row>
    <row r="236" spans="2:96" x14ac:dyDescent="0.2">
      <c r="B236" s="352"/>
      <c r="C236" s="338"/>
      <c r="D236" t="s">
        <v>61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 s="353">
        <v>0</v>
      </c>
      <c r="Z236" s="352"/>
      <c r="AA236" s="338"/>
      <c r="AB236" t="s">
        <v>61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 s="353">
        <v>0</v>
      </c>
      <c r="AX236" s="352"/>
      <c r="AY236" s="338"/>
      <c r="AZ236" t="s">
        <v>61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 s="353">
        <v>0</v>
      </c>
      <c r="BV236" s="352"/>
      <c r="BW236" s="338"/>
      <c r="BX236" t="s">
        <v>61</v>
      </c>
      <c r="BY236">
        <v>5853.1214416994426</v>
      </c>
      <c r="BZ236">
        <v>106695.75860329915</v>
      </c>
      <c r="CA236">
        <v>14.541660364471053</v>
      </c>
      <c r="CB236">
        <v>2013.1623631465566</v>
      </c>
      <c r="CC236">
        <v>2491.0464087350338</v>
      </c>
      <c r="CD236">
        <v>4.5768731789865091</v>
      </c>
      <c r="CE236">
        <v>5970.4359786627083</v>
      </c>
      <c r="CF236">
        <v>605.7089416272795</v>
      </c>
      <c r="CG236">
        <v>33488.546552466301</v>
      </c>
      <c r="CH236">
        <v>346.28041948604056</v>
      </c>
      <c r="CI236">
        <v>24.711404710676149</v>
      </c>
      <c r="CJ236">
        <v>3151.2066970964338</v>
      </c>
      <c r="CK236">
        <v>0.28178161141671232</v>
      </c>
      <c r="CL236">
        <v>208.11334313485258</v>
      </c>
      <c r="CM236">
        <v>24.54496822253012</v>
      </c>
      <c r="CN236">
        <v>25.072248498577704</v>
      </c>
      <c r="CO236">
        <v>2.7440733666618004E-3</v>
      </c>
      <c r="CP236">
        <v>35.638946875868491</v>
      </c>
      <c r="CQ236">
        <v>76815.203945242669</v>
      </c>
      <c r="CR236" s="353">
        <v>56.018615765208033</v>
      </c>
    </row>
    <row r="237" spans="2:96" x14ac:dyDescent="0.2">
      <c r="B237" s="354"/>
      <c r="C237" s="355"/>
      <c r="D237" s="356" t="s">
        <v>62</v>
      </c>
      <c r="E237" s="356">
        <v>0</v>
      </c>
      <c r="F237" s="356">
        <v>0</v>
      </c>
      <c r="G237" s="356">
        <v>0</v>
      </c>
      <c r="H237" s="356">
        <v>0</v>
      </c>
      <c r="I237" s="356">
        <v>0</v>
      </c>
      <c r="J237" s="356">
        <v>0</v>
      </c>
      <c r="K237" s="356">
        <v>0</v>
      </c>
      <c r="L237" s="356">
        <v>0</v>
      </c>
      <c r="M237" s="356">
        <v>0</v>
      </c>
      <c r="N237" s="356">
        <v>0</v>
      </c>
      <c r="O237" s="356">
        <v>0</v>
      </c>
      <c r="P237" s="356">
        <v>0</v>
      </c>
      <c r="Q237" s="356">
        <v>0</v>
      </c>
      <c r="R237" s="356">
        <v>0</v>
      </c>
      <c r="S237" s="356">
        <v>0</v>
      </c>
      <c r="T237" s="356">
        <v>0</v>
      </c>
      <c r="U237" s="356">
        <v>0</v>
      </c>
      <c r="V237" s="356">
        <v>0</v>
      </c>
      <c r="W237" s="356">
        <v>0</v>
      </c>
      <c r="X237" s="357">
        <v>0</v>
      </c>
      <c r="Z237" s="354"/>
      <c r="AA237" s="355"/>
      <c r="AB237" s="356" t="s">
        <v>62</v>
      </c>
      <c r="AC237" s="356">
        <v>0</v>
      </c>
      <c r="AD237" s="356">
        <v>0</v>
      </c>
      <c r="AE237" s="356">
        <v>0</v>
      </c>
      <c r="AF237" s="356">
        <v>0</v>
      </c>
      <c r="AG237" s="356">
        <v>0</v>
      </c>
      <c r="AH237" s="356">
        <v>0</v>
      </c>
      <c r="AI237" s="356">
        <v>0</v>
      </c>
      <c r="AJ237" s="356">
        <v>0</v>
      </c>
      <c r="AK237" s="356">
        <v>0</v>
      </c>
      <c r="AL237" s="356">
        <v>0</v>
      </c>
      <c r="AM237" s="356">
        <v>0</v>
      </c>
      <c r="AN237" s="356">
        <v>0</v>
      </c>
      <c r="AO237" s="356">
        <v>0</v>
      </c>
      <c r="AP237" s="356">
        <v>0</v>
      </c>
      <c r="AQ237" s="356">
        <v>0</v>
      </c>
      <c r="AR237" s="356">
        <v>0</v>
      </c>
      <c r="AS237" s="356">
        <v>0</v>
      </c>
      <c r="AT237" s="356">
        <v>0</v>
      </c>
      <c r="AU237" s="356">
        <v>0</v>
      </c>
      <c r="AV237" s="357">
        <v>0</v>
      </c>
      <c r="AX237" s="354"/>
      <c r="AY237" s="355"/>
      <c r="AZ237" s="356" t="s">
        <v>62</v>
      </c>
      <c r="BA237" s="356">
        <v>0</v>
      </c>
      <c r="BB237" s="356">
        <v>0</v>
      </c>
      <c r="BC237" s="356">
        <v>0</v>
      </c>
      <c r="BD237" s="356">
        <v>0</v>
      </c>
      <c r="BE237" s="356">
        <v>0</v>
      </c>
      <c r="BF237" s="356">
        <v>0</v>
      </c>
      <c r="BG237" s="356">
        <v>0</v>
      </c>
      <c r="BH237" s="356">
        <v>0</v>
      </c>
      <c r="BI237" s="356">
        <v>0</v>
      </c>
      <c r="BJ237" s="356">
        <v>0</v>
      </c>
      <c r="BK237" s="356">
        <v>0</v>
      </c>
      <c r="BL237" s="356">
        <v>0</v>
      </c>
      <c r="BM237" s="356">
        <v>0</v>
      </c>
      <c r="BN237" s="356">
        <v>0</v>
      </c>
      <c r="BO237" s="356">
        <v>0</v>
      </c>
      <c r="BP237" s="356">
        <v>0</v>
      </c>
      <c r="BQ237" s="356">
        <v>0</v>
      </c>
      <c r="BR237" s="356">
        <v>0</v>
      </c>
      <c r="BS237" s="356">
        <v>0</v>
      </c>
      <c r="BT237" s="357">
        <v>0</v>
      </c>
      <c r="BV237" s="354"/>
      <c r="BW237" s="355"/>
      <c r="BX237" s="356" t="s">
        <v>62</v>
      </c>
      <c r="BY237" s="356">
        <v>4303.4328432627135</v>
      </c>
      <c r="BZ237" s="356">
        <v>62723.054214466079</v>
      </c>
      <c r="CA237" s="356">
        <v>14.010133105348729</v>
      </c>
      <c r="CB237" s="356">
        <v>1146.4300671357055</v>
      </c>
      <c r="CC237" s="356">
        <v>2567.828274162981</v>
      </c>
      <c r="CD237" s="356">
        <v>3.9456982542988461</v>
      </c>
      <c r="CE237" s="356">
        <v>4378.9515666109255</v>
      </c>
      <c r="CF237" s="356">
        <v>649.90684914945189</v>
      </c>
      <c r="CG237" s="356">
        <v>32208.657214521631</v>
      </c>
      <c r="CH237" s="356">
        <v>236.18271615454691</v>
      </c>
      <c r="CI237" s="356">
        <v>10.385763016206814</v>
      </c>
      <c r="CJ237" s="356">
        <v>3236.628332941903</v>
      </c>
      <c r="CK237" s="356">
        <v>0.28565011733294704</v>
      </c>
      <c r="CL237" s="356">
        <v>262.39291845143595</v>
      </c>
      <c r="CM237" s="356">
        <v>23.426416936689417</v>
      </c>
      <c r="CN237" s="356">
        <v>23.686777281438427</v>
      </c>
      <c r="CO237" s="356">
        <v>1.9466562581004342E-3</v>
      </c>
      <c r="CP237" s="356">
        <v>31.674537874092042</v>
      </c>
      <c r="CQ237" s="356">
        <v>67244.999597668415</v>
      </c>
      <c r="CR237" s="357">
        <v>39.993573092166052</v>
      </c>
    </row>
    <row r="239" spans="2:96" x14ac:dyDescent="0.2">
      <c r="B239" s="359"/>
      <c r="C239" s="359"/>
      <c r="D239" s="359"/>
      <c r="E239" s="359"/>
      <c r="F239" s="359"/>
      <c r="G239" s="359"/>
      <c r="H239" s="359"/>
      <c r="I239" s="359"/>
      <c r="J239" s="359"/>
      <c r="K239" s="359"/>
      <c r="L239" s="359"/>
      <c r="M239" s="359"/>
      <c r="N239" s="359"/>
      <c r="O239" s="359"/>
      <c r="P239" s="359"/>
    </row>
    <row r="240" spans="2:96" x14ac:dyDescent="0.2">
      <c r="B240" s="360"/>
      <c r="C240" s="361">
        <v>2025</v>
      </c>
      <c r="D240" s="361"/>
      <c r="E240" s="361">
        <v>2030</v>
      </c>
      <c r="F240" s="361"/>
      <c r="G240" s="361">
        <v>2035</v>
      </c>
      <c r="H240" s="361"/>
      <c r="I240" s="361">
        <v>2040</v>
      </c>
      <c r="J240" s="361"/>
      <c r="K240" s="361">
        <v>2045</v>
      </c>
      <c r="L240" s="361"/>
      <c r="M240" s="361">
        <v>2050</v>
      </c>
      <c r="N240" s="362"/>
      <c r="O240" s="359"/>
      <c r="P240" s="359"/>
      <c r="Q240" s="359"/>
      <c r="R240" s="359"/>
      <c r="S240" s="359"/>
      <c r="T240" s="359"/>
      <c r="U240" s="359"/>
      <c r="V240" s="359"/>
      <c r="W240" s="359"/>
      <c r="X240" s="359"/>
      <c r="Y240" s="359"/>
      <c r="Z240" s="360"/>
      <c r="AA240" s="361">
        <v>2025</v>
      </c>
      <c r="AB240" s="361"/>
      <c r="AC240" s="361">
        <v>2030</v>
      </c>
      <c r="AD240" s="361"/>
      <c r="AE240" s="361">
        <v>2035</v>
      </c>
      <c r="AF240" s="361"/>
      <c r="AG240" s="361">
        <v>2040</v>
      </c>
      <c r="AH240" s="361"/>
      <c r="AI240" s="361">
        <v>2045</v>
      </c>
      <c r="AJ240" s="361"/>
      <c r="AK240" s="361">
        <v>2050</v>
      </c>
      <c r="AL240" s="362"/>
      <c r="AM240" s="359"/>
      <c r="AN240" s="359"/>
      <c r="AO240" s="359"/>
      <c r="AP240" s="359"/>
      <c r="AQ240" s="359"/>
      <c r="AR240" s="359"/>
      <c r="AS240" s="359"/>
      <c r="AT240" s="359"/>
      <c r="AU240" s="359"/>
      <c r="AV240" s="359"/>
      <c r="AW240" s="359"/>
      <c r="AX240" s="360"/>
      <c r="AY240" s="361">
        <v>2025</v>
      </c>
      <c r="AZ240" s="361"/>
      <c r="BA240" s="361">
        <v>2030</v>
      </c>
      <c r="BB240" s="361"/>
      <c r="BC240" s="361">
        <v>2035</v>
      </c>
      <c r="BD240" s="361"/>
      <c r="BE240" s="361">
        <v>2040</v>
      </c>
      <c r="BF240" s="361"/>
      <c r="BG240" s="361">
        <v>2045</v>
      </c>
      <c r="BH240" s="361"/>
      <c r="BI240" s="361">
        <v>2050</v>
      </c>
      <c r="BJ240" s="362"/>
      <c r="BK240" s="359"/>
      <c r="BL240" s="359"/>
      <c r="BM240" s="359"/>
      <c r="BN240" s="359"/>
      <c r="BO240" s="359"/>
      <c r="BP240" s="359"/>
      <c r="BQ240" s="359"/>
      <c r="BR240" s="359"/>
      <c r="BS240" s="359"/>
      <c r="BT240" s="359"/>
      <c r="BU240" s="359"/>
      <c r="BV240" s="360"/>
      <c r="BW240" s="361">
        <v>2025</v>
      </c>
      <c r="BX240" s="361"/>
      <c r="BY240" s="361">
        <v>2030</v>
      </c>
      <c r="BZ240" s="361"/>
      <c r="CA240" s="361">
        <v>2035</v>
      </c>
      <c r="CB240" s="361"/>
      <c r="CC240" s="361">
        <v>2040</v>
      </c>
      <c r="CD240" s="361"/>
      <c r="CE240" s="361">
        <v>2045</v>
      </c>
      <c r="CF240" s="361"/>
      <c r="CG240" s="361">
        <v>2050</v>
      </c>
      <c r="CH240" s="362"/>
    </row>
    <row r="241" spans="2:86" x14ac:dyDescent="0.2">
      <c r="B241" s="363" t="s">
        <v>87</v>
      </c>
      <c r="C241" s="359" t="s">
        <v>85</v>
      </c>
      <c r="D241" s="359" t="s">
        <v>86</v>
      </c>
      <c r="E241" s="359" t="s">
        <v>85</v>
      </c>
      <c r="F241" s="359" t="s">
        <v>86</v>
      </c>
      <c r="G241" s="359" t="s">
        <v>85</v>
      </c>
      <c r="H241" s="359" t="s">
        <v>86</v>
      </c>
      <c r="I241" s="359" t="s">
        <v>85</v>
      </c>
      <c r="J241" s="359" t="s">
        <v>86</v>
      </c>
      <c r="K241" s="359" t="s">
        <v>85</v>
      </c>
      <c r="L241" s="359" t="s">
        <v>86</v>
      </c>
      <c r="M241" s="359" t="s">
        <v>85</v>
      </c>
      <c r="N241" s="364" t="s">
        <v>86</v>
      </c>
      <c r="O241" s="359"/>
      <c r="P241" s="359"/>
      <c r="Q241" s="359"/>
      <c r="R241" s="359"/>
      <c r="S241" s="359"/>
      <c r="T241" s="359"/>
      <c r="U241" s="359"/>
      <c r="V241" s="359"/>
      <c r="W241" s="359"/>
      <c r="X241" s="359"/>
      <c r="Y241" s="359"/>
      <c r="Z241" s="363" t="s">
        <v>88</v>
      </c>
      <c r="AA241" s="359" t="s">
        <v>85</v>
      </c>
      <c r="AB241" s="359" t="s">
        <v>86</v>
      </c>
      <c r="AC241" s="359" t="s">
        <v>85</v>
      </c>
      <c r="AD241" s="359" t="s">
        <v>86</v>
      </c>
      <c r="AE241" s="359" t="s">
        <v>85</v>
      </c>
      <c r="AF241" s="359" t="s">
        <v>86</v>
      </c>
      <c r="AG241" s="359" t="s">
        <v>85</v>
      </c>
      <c r="AH241" s="359" t="s">
        <v>86</v>
      </c>
      <c r="AI241" s="359" t="s">
        <v>85</v>
      </c>
      <c r="AJ241" s="359" t="s">
        <v>86</v>
      </c>
      <c r="AK241" s="359" t="s">
        <v>85</v>
      </c>
      <c r="AL241" s="364" t="s">
        <v>86</v>
      </c>
      <c r="AM241" s="359"/>
      <c r="AN241" s="359"/>
      <c r="AO241" s="359"/>
      <c r="AP241" s="359"/>
      <c r="AQ241" s="359"/>
      <c r="AR241" s="359"/>
      <c r="AS241" s="359"/>
      <c r="AT241" s="359"/>
      <c r="AU241" s="359"/>
      <c r="AV241" s="359"/>
      <c r="AW241" s="359"/>
      <c r="AX241" s="363" t="s">
        <v>89</v>
      </c>
      <c r="AY241" s="359" t="s">
        <v>85</v>
      </c>
      <c r="AZ241" s="359" t="s">
        <v>86</v>
      </c>
      <c r="BA241" s="359" t="s">
        <v>85</v>
      </c>
      <c r="BB241" s="359" t="s">
        <v>86</v>
      </c>
      <c r="BC241" s="359" t="s">
        <v>85</v>
      </c>
      <c r="BD241" s="359" t="s">
        <v>86</v>
      </c>
      <c r="BE241" s="359" t="s">
        <v>85</v>
      </c>
      <c r="BF241" s="359" t="s">
        <v>86</v>
      </c>
      <c r="BG241" s="359" t="s">
        <v>85</v>
      </c>
      <c r="BH241" s="359" t="s">
        <v>86</v>
      </c>
      <c r="BI241" s="359" t="s">
        <v>85</v>
      </c>
      <c r="BJ241" s="364" t="s">
        <v>86</v>
      </c>
      <c r="BK241" s="359"/>
      <c r="BL241" s="359"/>
      <c r="BM241" s="359"/>
      <c r="BN241" s="359"/>
      <c r="BO241" s="359"/>
      <c r="BP241" s="359"/>
      <c r="BQ241" s="359"/>
      <c r="BR241" s="359"/>
      <c r="BS241" s="359"/>
      <c r="BT241" s="359"/>
      <c r="BU241" s="359"/>
      <c r="BV241" s="363" t="s">
        <v>90</v>
      </c>
      <c r="BW241" s="359" t="s">
        <v>85</v>
      </c>
      <c r="BX241" s="359" t="s">
        <v>86</v>
      </c>
      <c r="BY241" s="359" t="s">
        <v>85</v>
      </c>
      <c r="BZ241" s="359" t="s">
        <v>86</v>
      </c>
      <c r="CA241" s="359" t="s">
        <v>85</v>
      </c>
      <c r="CB241" s="359" t="s">
        <v>86</v>
      </c>
      <c r="CC241" s="359" t="s">
        <v>85</v>
      </c>
      <c r="CD241" s="359" t="s">
        <v>86</v>
      </c>
      <c r="CE241" s="359" t="s">
        <v>85</v>
      </c>
      <c r="CF241" s="359" t="s">
        <v>86</v>
      </c>
      <c r="CG241" s="359" t="s">
        <v>85</v>
      </c>
      <c r="CH241" s="364" t="s">
        <v>86</v>
      </c>
    </row>
    <row r="242" spans="2:86" x14ac:dyDescent="0.2">
      <c r="B242" s="363" t="s">
        <v>64</v>
      </c>
      <c r="C242" s="359">
        <v>194.71984703296994</v>
      </c>
      <c r="D242" s="359">
        <v>177.61977282074881</v>
      </c>
      <c r="E242" s="359">
        <v>0</v>
      </c>
      <c r="F242" s="359">
        <v>0</v>
      </c>
      <c r="G242" s="359">
        <v>0</v>
      </c>
      <c r="H242" s="359">
        <v>0</v>
      </c>
      <c r="I242" s="359">
        <v>0</v>
      </c>
      <c r="J242" s="359">
        <v>0</v>
      </c>
      <c r="K242" s="359">
        <v>0</v>
      </c>
      <c r="L242" s="359">
        <v>0</v>
      </c>
      <c r="M242" s="359">
        <v>0</v>
      </c>
      <c r="N242" s="364">
        <v>0</v>
      </c>
      <c r="O242" s="359"/>
      <c r="P242" s="359"/>
      <c r="Q242" s="359"/>
      <c r="R242" s="359"/>
      <c r="S242" s="359"/>
      <c r="T242" s="359"/>
      <c r="U242" s="359"/>
      <c r="V242" s="359"/>
      <c r="W242" s="359"/>
      <c r="X242" s="359"/>
      <c r="Y242" s="359"/>
      <c r="Z242" s="363" t="s">
        <v>64</v>
      </c>
      <c r="AA242" s="359">
        <v>181.88907166179439</v>
      </c>
      <c r="AB242" s="359">
        <v>165.91578146461148</v>
      </c>
      <c r="AC242" s="359">
        <v>0</v>
      </c>
      <c r="AD242" s="359">
        <v>0</v>
      </c>
      <c r="AE242" s="359">
        <v>0</v>
      </c>
      <c r="AF242" s="359">
        <v>0</v>
      </c>
      <c r="AG242" s="359">
        <v>0</v>
      </c>
      <c r="AH242" s="359">
        <v>0</v>
      </c>
      <c r="AI242" s="359">
        <v>0</v>
      </c>
      <c r="AJ242" s="359">
        <v>0</v>
      </c>
      <c r="AK242" s="359">
        <v>0</v>
      </c>
      <c r="AL242" s="364">
        <v>0</v>
      </c>
      <c r="AM242" s="359"/>
      <c r="AN242" s="359"/>
      <c r="AO242" s="359"/>
      <c r="AP242" s="359"/>
      <c r="AQ242" s="359"/>
      <c r="AR242" s="359"/>
      <c r="AS242" s="359"/>
      <c r="AT242" s="359"/>
      <c r="AU242" s="359"/>
      <c r="AV242" s="359"/>
      <c r="AW242" s="359"/>
      <c r="AX242" s="363" t="s">
        <v>64</v>
      </c>
      <c r="AY242" s="359">
        <v>204.37850444147554</v>
      </c>
      <c r="AZ242" s="359">
        <v>186.4302179848811</v>
      </c>
      <c r="BA242" s="359">
        <v>0</v>
      </c>
      <c r="BB242" s="359">
        <v>0</v>
      </c>
      <c r="BC242" s="359">
        <v>0</v>
      </c>
      <c r="BD242" s="359">
        <v>0</v>
      </c>
      <c r="BE242" s="359">
        <v>0</v>
      </c>
      <c r="BF242" s="359">
        <v>0</v>
      </c>
      <c r="BG242" s="359">
        <v>0</v>
      </c>
      <c r="BH242" s="359">
        <v>0</v>
      </c>
      <c r="BI242" s="359">
        <v>0</v>
      </c>
      <c r="BJ242" s="364">
        <v>0</v>
      </c>
      <c r="BK242" s="359"/>
      <c r="BL242" s="359"/>
      <c r="BM242" s="359"/>
      <c r="BN242" s="359"/>
      <c r="BO242" s="359"/>
      <c r="BP242" s="359"/>
      <c r="BQ242" s="359"/>
      <c r="BR242" s="359"/>
      <c r="BS242" s="359"/>
      <c r="BT242" s="359"/>
      <c r="BU242" s="359"/>
      <c r="BV242" s="363" t="s">
        <v>64</v>
      </c>
      <c r="BW242" s="359">
        <v>196.62339711957142</v>
      </c>
      <c r="BX242" s="359">
        <v>179.35615531635452</v>
      </c>
      <c r="BY242" s="359">
        <v>0</v>
      </c>
      <c r="BZ242" s="359">
        <v>0</v>
      </c>
      <c r="CA242" s="359">
        <v>0</v>
      </c>
      <c r="CB242" s="359">
        <v>0</v>
      </c>
      <c r="CC242" s="359">
        <v>0</v>
      </c>
      <c r="CD242" s="359">
        <v>0</v>
      </c>
      <c r="CE242" s="359">
        <v>0</v>
      </c>
      <c r="CF242" s="359">
        <v>0</v>
      </c>
      <c r="CG242" s="359">
        <v>0</v>
      </c>
      <c r="CH242" s="364">
        <v>0</v>
      </c>
    </row>
    <row r="243" spans="2:86" x14ac:dyDescent="0.2">
      <c r="B243" s="363" t="s">
        <v>65</v>
      </c>
      <c r="C243" s="359">
        <v>183.05574251202898</v>
      </c>
      <c r="D243" s="359">
        <v>166.97999661541823</v>
      </c>
      <c r="E243" s="359">
        <v>945.38481958378975</v>
      </c>
      <c r="F243" s="359">
        <v>851.15222779310307</v>
      </c>
      <c r="G243" s="359">
        <v>1400.3149859360612</v>
      </c>
      <c r="H243" s="359">
        <v>1165.7149476090419</v>
      </c>
      <c r="I243" s="359">
        <v>1553.8224508419664</v>
      </c>
      <c r="J243" s="359">
        <v>1352.7969251328113</v>
      </c>
      <c r="K243" s="359">
        <v>1602.5668206631501</v>
      </c>
      <c r="L243" s="359">
        <v>1456.7785742280253</v>
      </c>
      <c r="M243" s="359">
        <v>1628.8086336840583</v>
      </c>
      <c r="N243" s="364">
        <v>1516.2659497103041</v>
      </c>
      <c r="O243" s="359"/>
      <c r="P243" s="359"/>
      <c r="Q243" s="359"/>
      <c r="R243" s="359"/>
      <c r="S243" s="359"/>
      <c r="T243" s="359"/>
      <c r="U243" s="359"/>
      <c r="V243" s="359"/>
      <c r="W243" s="359"/>
      <c r="X243" s="359"/>
      <c r="Y243" s="359"/>
      <c r="Z243" s="363" t="s">
        <v>65</v>
      </c>
      <c r="AA243" s="359">
        <v>179.54323379962176</v>
      </c>
      <c r="AB243" s="359">
        <v>163.77595239992007</v>
      </c>
      <c r="AC243" s="359">
        <v>554.86711092887776</v>
      </c>
      <c r="AD243" s="359">
        <v>499.55993349264816</v>
      </c>
      <c r="AE243" s="359">
        <v>70.21704873675057</v>
      </c>
      <c r="AF243" s="359">
        <v>58.453322367829152</v>
      </c>
      <c r="AG243" s="359">
        <v>0</v>
      </c>
      <c r="AH243" s="359">
        <v>0</v>
      </c>
      <c r="AI243" s="359">
        <v>0</v>
      </c>
      <c r="AJ243" s="359">
        <v>0</v>
      </c>
      <c r="AK243" s="359">
        <v>0</v>
      </c>
      <c r="AL243" s="364">
        <v>0</v>
      </c>
      <c r="AM243" s="359"/>
      <c r="AN243" s="359"/>
      <c r="AO243" s="359"/>
      <c r="AP243" s="359"/>
      <c r="AQ243" s="359"/>
      <c r="AR243" s="359"/>
      <c r="AS243" s="359"/>
      <c r="AT243" s="359"/>
      <c r="AU243" s="359"/>
      <c r="AV243" s="359"/>
      <c r="AW243" s="359"/>
      <c r="AX243" s="363" t="s">
        <v>65</v>
      </c>
      <c r="AY243" s="359">
        <v>58.129229079864942</v>
      </c>
      <c r="AZ243" s="359">
        <v>53.024386680329847</v>
      </c>
      <c r="BA243" s="359">
        <v>0</v>
      </c>
      <c r="BB243" s="359">
        <v>0</v>
      </c>
      <c r="BC243" s="359">
        <v>0</v>
      </c>
      <c r="BD243" s="359">
        <v>0</v>
      </c>
      <c r="BE243" s="359">
        <v>0</v>
      </c>
      <c r="BF243" s="359">
        <v>0</v>
      </c>
      <c r="BG243" s="359">
        <v>0</v>
      </c>
      <c r="BH243" s="359">
        <v>0</v>
      </c>
      <c r="BI243" s="359">
        <v>0</v>
      </c>
      <c r="BJ243" s="364">
        <v>0</v>
      </c>
      <c r="BK243" s="359"/>
      <c r="BL243" s="359"/>
      <c r="BM243" s="359"/>
      <c r="BN243" s="359"/>
      <c r="BO243" s="359"/>
      <c r="BP243" s="359"/>
      <c r="BQ243" s="359"/>
      <c r="BR243" s="359"/>
      <c r="BS243" s="359"/>
      <c r="BT243" s="359"/>
      <c r="BU243" s="359"/>
      <c r="BV243" s="363" t="s">
        <v>65</v>
      </c>
      <c r="BW243" s="359">
        <v>173.22547635924823</v>
      </c>
      <c r="BX243" s="359">
        <v>158.0130131906173</v>
      </c>
      <c r="BY243" s="359">
        <v>941.48308923050445</v>
      </c>
      <c r="BZ243" s="359">
        <v>847.63940802526633</v>
      </c>
      <c r="CA243" s="359">
        <v>1341.415089429888</v>
      </c>
      <c r="CB243" s="359">
        <v>1116.6827723774281</v>
      </c>
      <c r="CC243" s="359">
        <v>906.34504878800135</v>
      </c>
      <c r="CD243" s="359">
        <v>789.08680618263134</v>
      </c>
      <c r="CE243" s="359">
        <v>163.72068738567117</v>
      </c>
      <c r="CF243" s="359">
        <v>148.82673624968461</v>
      </c>
      <c r="CG243" s="359">
        <v>0</v>
      </c>
      <c r="CH243" s="364">
        <v>0</v>
      </c>
    </row>
    <row r="244" spans="2:86" x14ac:dyDescent="0.2">
      <c r="B244" s="363" t="s">
        <v>66</v>
      </c>
      <c r="C244" s="359">
        <v>1902.6128004053628</v>
      </c>
      <c r="D244" s="359">
        <v>1735.5275208111116</v>
      </c>
      <c r="E244" s="359">
        <v>5945.7147898333078</v>
      </c>
      <c r="F244" s="359">
        <v>5353.0671154811043</v>
      </c>
      <c r="G244" s="359">
        <v>10381.045735875112</v>
      </c>
      <c r="H244" s="359">
        <v>8641.8700847034088</v>
      </c>
      <c r="I244" s="359">
        <v>12850.751850885563</v>
      </c>
      <c r="J244" s="359">
        <v>11188.187929774533</v>
      </c>
      <c r="K244" s="359">
        <v>14335.90729332493</v>
      </c>
      <c r="L244" s="359">
        <v>13031.745271247435</v>
      </c>
      <c r="M244" s="359">
        <v>15182.751141246319</v>
      </c>
      <c r="N244" s="364">
        <v>14133.697539610706</v>
      </c>
      <c r="O244" s="359"/>
      <c r="P244" s="359"/>
      <c r="Q244" s="359"/>
      <c r="R244" s="359"/>
      <c r="S244" s="359"/>
      <c r="T244" s="359"/>
      <c r="U244" s="359"/>
      <c r="V244" s="359"/>
      <c r="W244" s="359"/>
      <c r="X244" s="359"/>
      <c r="Y244" s="359"/>
      <c r="Z244" s="363" t="s">
        <v>66</v>
      </c>
      <c r="AA244" s="359">
        <v>1851.0263178151229</v>
      </c>
      <c r="AB244" s="359">
        <v>1688.4713041084121</v>
      </c>
      <c r="AC244" s="359">
        <v>3716.1077973930251</v>
      </c>
      <c r="AD244" s="359">
        <v>3345.6994072137832</v>
      </c>
      <c r="AE244" s="359">
        <v>1237.074671613223</v>
      </c>
      <c r="AF244" s="359">
        <v>1029.8228973419887</v>
      </c>
      <c r="AG244" s="359">
        <v>200.10852813098876</v>
      </c>
      <c r="AH244" s="359">
        <v>174.21951999841892</v>
      </c>
      <c r="AI244" s="359">
        <v>0</v>
      </c>
      <c r="AJ244" s="359">
        <v>0</v>
      </c>
      <c r="AK244" s="359">
        <v>0</v>
      </c>
      <c r="AL244" s="364">
        <v>0</v>
      </c>
      <c r="AM244" s="359"/>
      <c r="AN244" s="359"/>
      <c r="AO244" s="359"/>
      <c r="AP244" s="359"/>
      <c r="AQ244" s="359"/>
      <c r="AR244" s="359"/>
      <c r="AS244" s="359"/>
      <c r="AT244" s="359"/>
      <c r="AU244" s="359"/>
      <c r="AV244" s="359"/>
      <c r="AW244" s="359"/>
      <c r="AX244" s="363" t="s">
        <v>66</v>
      </c>
      <c r="AY244" s="359">
        <v>1902.4240702387829</v>
      </c>
      <c r="AZ244" s="359">
        <v>1735.3553647118586</v>
      </c>
      <c r="BA244" s="359">
        <v>5203.6690418257949</v>
      </c>
      <c r="BB244" s="359">
        <v>4684.9858448097002</v>
      </c>
      <c r="BC244" s="359">
        <v>4042.8701930365328</v>
      </c>
      <c r="BD244" s="359">
        <v>3365.5529381593919</v>
      </c>
      <c r="BE244" s="359">
        <v>1207.3338283524533</v>
      </c>
      <c r="BF244" s="359">
        <v>1051.1352115674501</v>
      </c>
      <c r="BG244" s="359">
        <v>197.86017054136309</v>
      </c>
      <c r="BH244" s="359">
        <v>179.86049219369607</v>
      </c>
      <c r="BI244" s="359">
        <v>0</v>
      </c>
      <c r="BJ244" s="364">
        <v>0</v>
      </c>
      <c r="BK244" s="359"/>
      <c r="BL244" s="359"/>
      <c r="BM244" s="359"/>
      <c r="BN244" s="359"/>
      <c r="BO244" s="359"/>
      <c r="BP244" s="359"/>
      <c r="BQ244" s="359"/>
      <c r="BR244" s="359"/>
      <c r="BS244" s="359"/>
      <c r="BT244" s="359"/>
      <c r="BU244" s="359"/>
      <c r="BV244" s="363" t="s">
        <v>66</v>
      </c>
      <c r="BW244" s="359">
        <v>1910.8508367495619</v>
      </c>
      <c r="BX244" s="359">
        <v>1743.0421022276528</v>
      </c>
      <c r="BY244" s="359">
        <v>5878.3708557042155</v>
      </c>
      <c r="BZ244" s="359">
        <v>5292.4357848579148</v>
      </c>
      <c r="CA244" s="359">
        <v>10194.274678971275</v>
      </c>
      <c r="CB244" s="359">
        <v>8486.3894856951774</v>
      </c>
      <c r="CC244" s="359">
        <v>8060.3277735472047</v>
      </c>
      <c r="CD244" s="359">
        <v>7017.5241847668876</v>
      </c>
      <c r="CE244" s="359">
        <v>1660.890169273855</v>
      </c>
      <c r="CF244" s="359">
        <v>1509.7961479964304</v>
      </c>
      <c r="CG244" s="359">
        <v>0</v>
      </c>
      <c r="CH244" s="364">
        <v>0</v>
      </c>
    </row>
    <row r="245" spans="2:86" x14ac:dyDescent="0.2">
      <c r="B245" s="363" t="s">
        <v>67</v>
      </c>
      <c r="C245" s="359">
        <v>0</v>
      </c>
      <c r="D245" s="359">
        <v>0</v>
      </c>
      <c r="E245" s="359">
        <v>0</v>
      </c>
      <c r="F245" s="359">
        <v>0</v>
      </c>
      <c r="G245" s="359">
        <v>0</v>
      </c>
      <c r="H245" s="359">
        <v>0</v>
      </c>
      <c r="I245" s="359">
        <v>0</v>
      </c>
      <c r="J245" s="359">
        <v>0</v>
      </c>
      <c r="K245" s="359">
        <v>0</v>
      </c>
      <c r="L245" s="359">
        <v>0</v>
      </c>
      <c r="M245" s="359">
        <v>0</v>
      </c>
      <c r="N245" s="364">
        <v>0</v>
      </c>
      <c r="O245" s="359"/>
      <c r="P245" s="359"/>
      <c r="Q245" s="359"/>
      <c r="R245" s="359"/>
      <c r="S245" s="359"/>
      <c r="T245" s="359"/>
      <c r="U245" s="359"/>
      <c r="V245" s="359"/>
      <c r="W245" s="359"/>
      <c r="X245" s="359"/>
      <c r="Y245" s="359"/>
      <c r="Z245" s="363" t="s">
        <v>67</v>
      </c>
      <c r="AA245" s="359">
        <v>6.7743706243051349</v>
      </c>
      <c r="AB245" s="359">
        <v>6.1794531457745858</v>
      </c>
      <c r="AC245" s="359">
        <v>0</v>
      </c>
      <c r="AD245" s="359">
        <v>0</v>
      </c>
      <c r="AE245" s="359">
        <v>0</v>
      </c>
      <c r="AF245" s="359">
        <v>0</v>
      </c>
      <c r="AG245" s="359">
        <v>0</v>
      </c>
      <c r="AH245" s="359">
        <v>0</v>
      </c>
      <c r="AI245" s="359">
        <v>0</v>
      </c>
      <c r="AJ245" s="359">
        <v>0</v>
      </c>
      <c r="AK245" s="359">
        <v>0</v>
      </c>
      <c r="AL245" s="364">
        <v>0</v>
      </c>
      <c r="AM245" s="359"/>
      <c r="AN245" s="359"/>
      <c r="AO245" s="359"/>
      <c r="AP245" s="359"/>
      <c r="AQ245" s="359"/>
      <c r="AR245" s="359"/>
      <c r="AS245" s="359"/>
      <c r="AT245" s="359"/>
      <c r="AU245" s="359"/>
      <c r="AV245" s="359"/>
      <c r="AW245" s="359"/>
      <c r="AX245" s="363" t="s">
        <v>67</v>
      </c>
      <c r="AY245" s="359">
        <v>76.749387810159405</v>
      </c>
      <c r="AZ245" s="359">
        <v>70.009344371885504</v>
      </c>
      <c r="BA245" s="359">
        <v>1103.9235540674024</v>
      </c>
      <c r="BB245" s="359">
        <v>993.88838586536247</v>
      </c>
      <c r="BC245" s="359">
        <v>4994.9030980555935</v>
      </c>
      <c r="BD245" s="359">
        <v>4158.0881885441586</v>
      </c>
      <c r="BE245" s="359">
        <v>8501.9188734053823</v>
      </c>
      <c r="BF245" s="359">
        <v>7401.9845082294914</v>
      </c>
      <c r="BG245" s="359">
        <v>10149.512629629215</v>
      </c>
      <c r="BH245" s="359">
        <v>9226.1940950345106</v>
      </c>
      <c r="BI245" s="359">
        <v>10849.833965385898</v>
      </c>
      <c r="BJ245" s="364">
        <v>10100.163678845052</v>
      </c>
      <c r="BK245" s="359"/>
      <c r="BL245" s="359"/>
      <c r="BM245" s="359"/>
      <c r="BN245" s="359"/>
      <c r="BO245" s="359"/>
      <c r="BP245" s="359"/>
      <c r="BQ245" s="359"/>
      <c r="BR245" s="359"/>
      <c r="BS245" s="359"/>
      <c r="BT245" s="359"/>
      <c r="BU245" s="359"/>
      <c r="BV245" s="363" t="s">
        <v>67</v>
      </c>
      <c r="BW245" s="359">
        <v>0</v>
      </c>
      <c r="BX245" s="359">
        <v>0</v>
      </c>
      <c r="BY245" s="359">
        <v>0</v>
      </c>
      <c r="BZ245" s="359">
        <v>0</v>
      </c>
      <c r="CA245" s="359">
        <v>0</v>
      </c>
      <c r="CB245" s="359">
        <v>0</v>
      </c>
      <c r="CC245" s="359">
        <v>0</v>
      </c>
      <c r="CD245" s="359">
        <v>0</v>
      </c>
      <c r="CE245" s="359">
        <v>0</v>
      </c>
      <c r="CF245" s="359">
        <v>0</v>
      </c>
      <c r="CG245" s="359">
        <v>0</v>
      </c>
      <c r="CH245" s="364">
        <v>0</v>
      </c>
    </row>
    <row r="246" spans="2:86" x14ac:dyDescent="0.2">
      <c r="B246" s="363" t="s">
        <v>68</v>
      </c>
      <c r="C246" s="359">
        <v>0</v>
      </c>
      <c r="D246" s="359">
        <v>0</v>
      </c>
      <c r="E246" s="359">
        <v>0</v>
      </c>
      <c r="F246" s="359">
        <v>0</v>
      </c>
      <c r="G246" s="359">
        <v>0</v>
      </c>
      <c r="H246" s="359">
        <v>0</v>
      </c>
      <c r="I246" s="359">
        <v>0</v>
      </c>
      <c r="J246" s="359">
        <v>0</v>
      </c>
      <c r="K246" s="359">
        <v>0</v>
      </c>
      <c r="L246" s="359">
        <v>0</v>
      </c>
      <c r="M246" s="359">
        <v>0</v>
      </c>
      <c r="N246" s="364">
        <v>0</v>
      </c>
      <c r="O246" s="359"/>
      <c r="P246" s="359"/>
      <c r="Q246" s="359"/>
      <c r="R246" s="359"/>
      <c r="S246" s="359"/>
      <c r="T246" s="359"/>
      <c r="U246" s="359"/>
      <c r="V246" s="359"/>
      <c r="W246" s="359"/>
      <c r="X246" s="359"/>
      <c r="Y246" s="359"/>
      <c r="Z246" s="363" t="s">
        <v>68</v>
      </c>
      <c r="AA246" s="359">
        <v>27.845530540976668</v>
      </c>
      <c r="AB246" s="359">
        <v>25.400167903398447</v>
      </c>
      <c r="AC246" s="359">
        <v>1269.7738915104908</v>
      </c>
      <c r="AD246" s="359">
        <v>1143.2073523546601</v>
      </c>
      <c r="AE246" s="359">
        <v>5072.233078647957</v>
      </c>
      <c r="AF246" s="359">
        <v>4222.4627865311804</v>
      </c>
      <c r="AG246" s="359">
        <v>6874.834238132652</v>
      </c>
      <c r="AH246" s="359">
        <v>5985.4036818068344</v>
      </c>
      <c r="AI246" s="359">
        <v>7712.4581065373022</v>
      </c>
      <c r="AJ246" s="359">
        <v>7010.8425928758134</v>
      </c>
      <c r="AK246" s="359">
        <v>8134.5299955037954</v>
      </c>
      <c r="AL246" s="364">
        <v>7572.4738892021232</v>
      </c>
      <c r="AM246" s="359"/>
      <c r="AN246" s="359"/>
      <c r="AO246" s="359"/>
      <c r="AP246" s="359"/>
      <c r="AQ246" s="359"/>
      <c r="AR246" s="359"/>
      <c r="AS246" s="359"/>
      <c r="AT246" s="359"/>
      <c r="AU246" s="359"/>
      <c r="AV246" s="359"/>
      <c r="AW246" s="359"/>
      <c r="AX246" s="363" t="s">
        <v>68</v>
      </c>
      <c r="AY246" s="359">
        <v>0</v>
      </c>
      <c r="AZ246" s="359">
        <v>0</v>
      </c>
      <c r="BA246" s="359">
        <v>0</v>
      </c>
      <c r="BB246" s="359">
        <v>0</v>
      </c>
      <c r="BC246" s="359">
        <v>0</v>
      </c>
      <c r="BD246" s="359">
        <v>0</v>
      </c>
      <c r="BE246" s="359">
        <v>0</v>
      </c>
      <c r="BF246" s="359">
        <v>0</v>
      </c>
      <c r="BG246" s="359">
        <v>0</v>
      </c>
      <c r="BH246" s="359">
        <v>0</v>
      </c>
      <c r="BI246" s="359">
        <v>0</v>
      </c>
      <c r="BJ246" s="364">
        <v>0</v>
      </c>
      <c r="BK246" s="359"/>
      <c r="BL246" s="359"/>
      <c r="BM246" s="359"/>
      <c r="BN246" s="359"/>
      <c r="BO246" s="359"/>
      <c r="BP246" s="359"/>
      <c r="BQ246" s="359"/>
      <c r="BR246" s="359"/>
      <c r="BS246" s="359"/>
      <c r="BT246" s="359"/>
      <c r="BU246" s="359"/>
      <c r="BV246" s="363" t="s">
        <v>68</v>
      </c>
      <c r="BW246" s="359">
        <v>0</v>
      </c>
      <c r="BX246" s="359">
        <v>0</v>
      </c>
      <c r="BY246" s="359">
        <v>0</v>
      </c>
      <c r="BZ246" s="359">
        <v>0</v>
      </c>
      <c r="CA246" s="359">
        <v>0</v>
      </c>
      <c r="CB246" s="359">
        <v>0</v>
      </c>
      <c r="CC246" s="359">
        <v>0</v>
      </c>
      <c r="CD246" s="359">
        <v>0</v>
      </c>
      <c r="CE246" s="359">
        <v>0</v>
      </c>
      <c r="CF246" s="359">
        <v>0</v>
      </c>
      <c r="CG246" s="359">
        <v>0</v>
      </c>
      <c r="CH246" s="364">
        <v>0</v>
      </c>
    </row>
    <row r="247" spans="2:86" x14ac:dyDescent="0.2">
      <c r="B247" s="363" t="s">
        <v>69</v>
      </c>
      <c r="C247" s="359">
        <v>0</v>
      </c>
      <c r="D247" s="359">
        <v>0</v>
      </c>
      <c r="E247" s="359">
        <v>0</v>
      </c>
      <c r="F247" s="359">
        <v>0</v>
      </c>
      <c r="G247" s="359">
        <v>0</v>
      </c>
      <c r="H247" s="359">
        <v>0</v>
      </c>
      <c r="I247" s="359">
        <v>0</v>
      </c>
      <c r="J247" s="359">
        <v>0</v>
      </c>
      <c r="K247" s="359">
        <v>0</v>
      </c>
      <c r="L247" s="359">
        <v>0</v>
      </c>
      <c r="M247" s="359">
        <v>0</v>
      </c>
      <c r="N247" s="364">
        <v>0</v>
      </c>
      <c r="O247" s="359"/>
      <c r="P247" s="359"/>
      <c r="Q247" s="359"/>
      <c r="R247" s="359"/>
      <c r="S247" s="359"/>
      <c r="T247" s="359"/>
      <c r="U247" s="359"/>
      <c r="V247" s="359"/>
      <c r="W247" s="359"/>
      <c r="X247" s="359"/>
      <c r="Y247" s="359"/>
      <c r="Z247" s="363" t="s">
        <v>69</v>
      </c>
      <c r="AA247" s="359">
        <v>28.988663046793658</v>
      </c>
      <c r="AB247" s="359">
        <v>26.442911820267113</v>
      </c>
      <c r="AC247" s="359">
        <v>1322.241881589385</v>
      </c>
      <c r="AD247" s="359">
        <v>1190.4455200493119</v>
      </c>
      <c r="AE247" s="359">
        <v>5282.3971453631511</v>
      </c>
      <c r="AF247" s="359">
        <v>4397.4172764000714</v>
      </c>
      <c r="AG247" s="359">
        <v>7160.4199386778146</v>
      </c>
      <c r="AH247" s="359">
        <v>6234.0417790038791</v>
      </c>
      <c r="AI247" s="359">
        <v>8033.5688078980502</v>
      </c>
      <c r="AJ247" s="359">
        <v>7302.7413041595637</v>
      </c>
      <c r="AK247" s="359">
        <v>8473.7174372755417</v>
      </c>
      <c r="AL247" s="364">
        <v>7888.2251431505993</v>
      </c>
      <c r="AM247" s="359"/>
      <c r="AN247" s="359"/>
      <c r="AO247" s="359"/>
      <c r="AP247" s="359"/>
      <c r="AQ247" s="359"/>
      <c r="AR247" s="359"/>
      <c r="AS247" s="359"/>
      <c r="AT247" s="359"/>
      <c r="AU247" s="359"/>
      <c r="AV247" s="359"/>
      <c r="AW247" s="359"/>
      <c r="AX247" s="363" t="s">
        <v>69</v>
      </c>
      <c r="AY247" s="359">
        <v>0</v>
      </c>
      <c r="AZ247" s="359">
        <v>0</v>
      </c>
      <c r="BA247" s="359">
        <v>0</v>
      </c>
      <c r="BB247" s="359">
        <v>0</v>
      </c>
      <c r="BC247" s="359">
        <v>0</v>
      </c>
      <c r="BD247" s="359">
        <v>0</v>
      </c>
      <c r="BE247" s="359">
        <v>0</v>
      </c>
      <c r="BF247" s="359">
        <v>0</v>
      </c>
      <c r="BG247" s="359">
        <v>0</v>
      </c>
      <c r="BH247" s="359">
        <v>0</v>
      </c>
      <c r="BI247" s="359">
        <v>0</v>
      </c>
      <c r="BJ247" s="364">
        <v>0</v>
      </c>
      <c r="BK247" s="359"/>
      <c r="BL247" s="359"/>
      <c r="BM247" s="359"/>
      <c r="BN247" s="359"/>
      <c r="BO247" s="359"/>
      <c r="BP247" s="359"/>
      <c r="BQ247" s="359"/>
      <c r="BR247" s="359"/>
      <c r="BS247" s="359"/>
      <c r="BT247" s="359"/>
      <c r="BU247" s="359"/>
      <c r="BV247" s="363" t="s">
        <v>69</v>
      </c>
      <c r="BW247" s="359">
        <v>0</v>
      </c>
      <c r="BX247" s="359">
        <v>0</v>
      </c>
      <c r="BY247" s="359">
        <v>0</v>
      </c>
      <c r="BZ247" s="359">
        <v>0</v>
      </c>
      <c r="CA247" s="359">
        <v>0</v>
      </c>
      <c r="CB247" s="359">
        <v>0</v>
      </c>
      <c r="CC247" s="359">
        <v>0</v>
      </c>
      <c r="CD247" s="359">
        <v>0</v>
      </c>
      <c r="CE247" s="359">
        <v>0</v>
      </c>
      <c r="CF247" s="359">
        <v>0</v>
      </c>
      <c r="CG247" s="359">
        <v>0</v>
      </c>
      <c r="CH247" s="364">
        <v>0</v>
      </c>
    </row>
    <row r="248" spans="2:86" x14ac:dyDescent="0.2">
      <c r="B248" s="363" t="s">
        <v>94</v>
      </c>
      <c r="C248" s="359">
        <v>0</v>
      </c>
      <c r="D248" s="359">
        <v>0</v>
      </c>
      <c r="E248" s="359">
        <v>0</v>
      </c>
      <c r="F248" s="359">
        <v>0</v>
      </c>
      <c r="G248" s="359">
        <v>0</v>
      </c>
      <c r="H248" s="359">
        <v>0</v>
      </c>
      <c r="I248" s="359">
        <v>0</v>
      </c>
      <c r="J248" s="359">
        <v>0</v>
      </c>
      <c r="K248" s="359">
        <v>0</v>
      </c>
      <c r="L248" s="359">
        <v>0</v>
      </c>
      <c r="M248" s="359">
        <v>0</v>
      </c>
      <c r="N248" s="364">
        <v>0</v>
      </c>
      <c r="O248" s="359"/>
      <c r="P248" s="359"/>
      <c r="Q248" s="359"/>
      <c r="R248" s="359"/>
      <c r="S248" s="359"/>
      <c r="T248" s="359"/>
      <c r="U248" s="359"/>
      <c r="V248" s="359"/>
      <c r="W248" s="359"/>
      <c r="X248" s="359"/>
      <c r="Y248" s="359"/>
      <c r="Z248" s="363" t="s">
        <v>94</v>
      </c>
      <c r="AA248" s="359">
        <v>0</v>
      </c>
      <c r="AB248" s="359">
        <v>0</v>
      </c>
      <c r="AC248" s="359">
        <v>0</v>
      </c>
      <c r="AD248" s="359">
        <v>0</v>
      </c>
      <c r="AE248" s="359">
        <v>0</v>
      </c>
      <c r="AF248" s="359">
        <v>0</v>
      </c>
      <c r="AG248" s="359">
        <v>0</v>
      </c>
      <c r="AH248" s="359">
        <v>0</v>
      </c>
      <c r="AI248" s="359">
        <v>0</v>
      </c>
      <c r="AJ248" s="359">
        <v>0</v>
      </c>
      <c r="AK248" s="359">
        <v>0</v>
      </c>
      <c r="AL248" s="364">
        <v>0</v>
      </c>
      <c r="AM248" s="359"/>
      <c r="AN248" s="359"/>
      <c r="AO248" s="359"/>
      <c r="AP248" s="359"/>
      <c r="AQ248" s="359"/>
      <c r="AR248" s="359"/>
      <c r="AS248" s="359"/>
      <c r="AT248" s="359"/>
      <c r="AU248" s="359"/>
      <c r="AV248" s="359"/>
      <c r="AW248" s="359"/>
      <c r="AX248" s="363" t="s">
        <v>94</v>
      </c>
      <c r="AY248" s="359">
        <v>0</v>
      </c>
      <c r="AZ248" s="359">
        <v>0</v>
      </c>
      <c r="BA248" s="359">
        <v>0</v>
      </c>
      <c r="BB248" s="359">
        <v>0</v>
      </c>
      <c r="BC248" s="359">
        <v>0</v>
      </c>
      <c r="BD248" s="359">
        <v>0</v>
      </c>
      <c r="BE248" s="359">
        <v>0</v>
      </c>
      <c r="BF248" s="359">
        <v>0</v>
      </c>
      <c r="BG248" s="359">
        <v>0</v>
      </c>
      <c r="BH248" s="359">
        <v>0</v>
      </c>
      <c r="BI248" s="359">
        <v>0</v>
      </c>
      <c r="BJ248" s="364">
        <v>0</v>
      </c>
      <c r="BK248" s="359"/>
      <c r="BL248" s="359"/>
      <c r="BM248" s="359"/>
      <c r="BN248" s="359"/>
      <c r="BO248" s="359"/>
      <c r="BP248" s="359"/>
      <c r="BQ248" s="359"/>
      <c r="BR248" s="359"/>
      <c r="BS248" s="359"/>
      <c r="BT248" s="359"/>
      <c r="BU248" s="359"/>
      <c r="BV248" s="363" t="s">
        <v>94</v>
      </c>
      <c r="BW248" s="359">
        <v>0</v>
      </c>
      <c r="BX248" s="359">
        <v>0</v>
      </c>
      <c r="BY248" s="359">
        <v>51.12146218470189</v>
      </c>
      <c r="BZ248" s="359">
        <v>46.025856905240261</v>
      </c>
      <c r="CA248" s="359">
        <v>177.22771082628776</v>
      </c>
      <c r="CB248" s="359">
        <v>147.53608560622067</v>
      </c>
      <c r="CC248" s="359">
        <v>3900.7873067240957</v>
      </c>
      <c r="CD248" s="359">
        <v>3396.1235862398785</v>
      </c>
      <c r="CE248" s="359">
        <v>10102.670121141091</v>
      </c>
      <c r="CF248" s="359">
        <v>9183.6129297135194</v>
      </c>
      <c r="CG248" s="359">
        <v>12017.832586564604</v>
      </c>
      <c r="CH248" s="364">
        <v>11187.45932670529</v>
      </c>
    </row>
    <row r="249" spans="2:86" x14ac:dyDescent="0.2">
      <c r="B249" s="363" t="s">
        <v>95</v>
      </c>
      <c r="C249" s="359">
        <v>0</v>
      </c>
      <c r="D249" s="359">
        <v>0</v>
      </c>
      <c r="E249" s="359">
        <v>0</v>
      </c>
      <c r="F249" s="359">
        <v>0</v>
      </c>
      <c r="G249" s="359">
        <v>0</v>
      </c>
      <c r="H249" s="359">
        <v>0</v>
      </c>
      <c r="I249" s="359">
        <v>0</v>
      </c>
      <c r="J249" s="359">
        <v>0</v>
      </c>
      <c r="K249" s="359">
        <v>0</v>
      </c>
      <c r="L249" s="359">
        <v>0</v>
      </c>
      <c r="M249" s="359">
        <v>0</v>
      </c>
      <c r="N249" s="364">
        <v>0</v>
      </c>
      <c r="O249" s="359"/>
      <c r="P249" s="359"/>
      <c r="Q249" s="359"/>
      <c r="R249" s="359"/>
      <c r="S249" s="359"/>
      <c r="T249" s="359"/>
      <c r="U249" s="359"/>
      <c r="V249" s="359"/>
      <c r="W249" s="359"/>
      <c r="X249" s="359"/>
      <c r="Y249" s="359"/>
      <c r="Z249" s="363" t="s">
        <v>95</v>
      </c>
      <c r="AA249" s="359">
        <v>0</v>
      </c>
      <c r="AB249" s="359">
        <v>0</v>
      </c>
      <c r="AC249" s="359">
        <v>0</v>
      </c>
      <c r="AD249" s="359">
        <v>0</v>
      </c>
      <c r="AE249" s="359">
        <v>0</v>
      </c>
      <c r="AF249" s="359">
        <v>0</v>
      </c>
      <c r="AG249" s="359">
        <v>0</v>
      </c>
      <c r="AH249" s="359">
        <v>0</v>
      </c>
      <c r="AI249" s="359">
        <v>0</v>
      </c>
      <c r="AJ249" s="359">
        <v>0</v>
      </c>
      <c r="AK249" s="359">
        <v>0</v>
      </c>
      <c r="AL249" s="364">
        <v>0</v>
      </c>
      <c r="AM249" s="359"/>
      <c r="AN249" s="359"/>
      <c r="AO249" s="359"/>
      <c r="AP249" s="359"/>
      <c r="AQ249" s="359"/>
      <c r="AR249" s="359"/>
      <c r="AS249" s="359"/>
      <c r="AT249" s="359"/>
      <c r="AU249" s="359"/>
      <c r="AV249" s="359"/>
      <c r="AW249" s="359"/>
      <c r="AX249" s="363" t="s">
        <v>95</v>
      </c>
      <c r="AY249" s="359">
        <v>0</v>
      </c>
      <c r="AZ249" s="359">
        <v>0</v>
      </c>
      <c r="BA249" s="359">
        <v>0</v>
      </c>
      <c r="BB249" s="359">
        <v>0</v>
      </c>
      <c r="BC249" s="359">
        <v>0</v>
      </c>
      <c r="BD249" s="359">
        <v>0</v>
      </c>
      <c r="BE249" s="359">
        <v>0</v>
      </c>
      <c r="BF249" s="359">
        <v>0</v>
      </c>
      <c r="BG249" s="359">
        <v>0</v>
      </c>
      <c r="BH249" s="359">
        <v>0</v>
      </c>
      <c r="BI249" s="359">
        <v>0</v>
      </c>
      <c r="BJ249" s="364">
        <v>0</v>
      </c>
      <c r="BK249" s="359"/>
      <c r="BL249" s="359"/>
      <c r="BM249" s="359"/>
      <c r="BN249" s="359"/>
      <c r="BO249" s="359"/>
      <c r="BP249" s="359"/>
      <c r="BQ249" s="359"/>
      <c r="BR249" s="359"/>
      <c r="BS249" s="359"/>
      <c r="BT249" s="359"/>
      <c r="BU249" s="359"/>
      <c r="BV249" s="363" t="s">
        <v>95</v>
      </c>
      <c r="BW249" s="359">
        <v>0</v>
      </c>
      <c r="BX249" s="359">
        <v>0</v>
      </c>
      <c r="BY249" s="359">
        <v>48.086121760932627</v>
      </c>
      <c r="BZ249" s="359">
        <v>43.293068404427345</v>
      </c>
      <c r="CA249" s="359">
        <v>167.07096485992864</v>
      </c>
      <c r="CB249" s="359">
        <v>139.08093750671068</v>
      </c>
      <c r="CC249" s="359">
        <v>3686.4406924613272</v>
      </c>
      <c r="CD249" s="359">
        <v>3209.5080301767152</v>
      </c>
      <c r="CE249" s="359">
        <v>9592.6037947302266</v>
      </c>
      <c r="CF249" s="359">
        <v>8719.948209984037</v>
      </c>
      <c r="CG249" s="359">
        <v>11449.593888444111</v>
      </c>
      <c r="CH249" s="364">
        <v>10658.483134260241</v>
      </c>
    </row>
    <row r="250" spans="2:86" x14ac:dyDescent="0.2">
      <c r="B250" s="363" t="s">
        <v>70</v>
      </c>
      <c r="C250" s="359">
        <v>36.362464787230465</v>
      </c>
      <c r="D250" s="359">
        <v>33.925591805954753</v>
      </c>
      <c r="E250" s="359">
        <v>0</v>
      </c>
      <c r="F250" s="359">
        <v>0</v>
      </c>
      <c r="G250" s="359">
        <v>0</v>
      </c>
      <c r="H250" s="359">
        <v>0</v>
      </c>
      <c r="I250" s="359">
        <v>0</v>
      </c>
      <c r="J250" s="359">
        <v>0</v>
      </c>
      <c r="K250" s="359">
        <v>0</v>
      </c>
      <c r="L250" s="359">
        <v>0</v>
      </c>
      <c r="M250" s="359">
        <v>0</v>
      </c>
      <c r="N250" s="364">
        <v>0</v>
      </c>
      <c r="O250" s="359"/>
      <c r="P250" s="359"/>
      <c r="Q250" s="359"/>
      <c r="R250" s="359"/>
      <c r="S250" s="359"/>
      <c r="T250" s="359"/>
      <c r="U250" s="359"/>
      <c r="V250" s="359"/>
      <c r="W250" s="359"/>
      <c r="X250" s="359"/>
      <c r="Y250" s="359"/>
      <c r="Z250" s="363" t="s">
        <v>70</v>
      </c>
      <c r="AA250" s="359">
        <v>33.966414129136858</v>
      </c>
      <c r="AB250" s="359">
        <v>31.690115276832913</v>
      </c>
      <c r="AC250" s="359">
        <v>0</v>
      </c>
      <c r="AD250" s="359">
        <v>0</v>
      </c>
      <c r="AE250" s="359">
        <v>0</v>
      </c>
      <c r="AF250" s="359">
        <v>0</v>
      </c>
      <c r="AG250" s="359">
        <v>0</v>
      </c>
      <c r="AH250" s="359">
        <v>0</v>
      </c>
      <c r="AI250" s="359">
        <v>0</v>
      </c>
      <c r="AJ250" s="359">
        <v>0</v>
      </c>
      <c r="AK250" s="359">
        <v>0</v>
      </c>
      <c r="AL250" s="364">
        <v>0</v>
      </c>
      <c r="AM250" s="359"/>
      <c r="AN250" s="359"/>
      <c r="AO250" s="359"/>
      <c r="AP250" s="359"/>
      <c r="AQ250" s="359"/>
      <c r="AR250" s="359"/>
      <c r="AS250" s="359"/>
      <c r="AT250" s="359"/>
      <c r="AU250" s="359"/>
      <c r="AV250" s="359"/>
      <c r="AW250" s="359"/>
      <c r="AX250" s="363" t="s">
        <v>70</v>
      </c>
      <c r="AY250" s="359">
        <v>38.166146308453314</v>
      </c>
      <c r="AZ250" s="359">
        <v>35.608397506695873</v>
      </c>
      <c r="BA250" s="359">
        <v>0</v>
      </c>
      <c r="BB250" s="359">
        <v>0</v>
      </c>
      <c r="BC250" s="359">
        <v>0</v>
      </c>
      <c r="BD250" s="359">
        <v>0</v>
      </c>
      <c r="BE250" s="359">
        <v>0</v>
      </c>
      <c r="BF250" s="359">
        <v>0</v>
      </c>
      <c r="BG250" s="359">
        <v>0</v>
      </c>
      <c r="BH250" s="359">
        <v>0</v>
      </c>
      <c r="BI250" s="359">
        <v>0</v>
      </c>
      <c r="BJ250" s="364">
        <v>0</v>
      </c>
      <c r="BK250" s="359"/>
      <c r="BL250" s="359"/>
      <c r="BM250" s="359"/>
      <c r="BN250" s="359"/>
      <c r="BO250" s="359"/>
      <c r="BP250" s="359"/>
      <c r="BQ250" s="359"/>
      <c r="BR250" s="359"/>
      <c r="BS250" s="359"/>
      <c r="BT250" s="359"/>
      <c r="BU250" s="359"/>
      <c r="BV250" s="363" t="s">
        <v>70</v>
      </c>
      <c r="BW250" s="359">
        <v>36.717938428204803</v>
      </c>
      <c r="BX250" s="359">
        <v>34.257242966348777</v>
      </c>
      <c r="BY250" s="359">
        <v>0</v>
      </c>
      <c r="BZ250" s="359">
        <v>0</v>
      </c>
      <c r="CA250" s="359">
        <v>0</v>
      </c>
      <c r="CB250" s="359">
        <v>0</v>
      </c>
      <c r="CC250" s="359">
        <v>0</v>
      </c>
      <c r="CD250" s="359">
        <v>0</v>
      </c>
      <c r="CE250" s="359">
        <v>0</v>
      </c>
      <c r="CF250" s="359">
        <v>0</v>
      </c>
      <c r="CG250" s="359">
        <v>0</v>
      </c>
      <c r="CH250" s="364">
        <v>0</v>
      </c>
    </row>
    <row r="251" spans="2:86" x14ac:dyDescent="0.2">
      <c r="B251" s="363" t="s">
        <v>71</v>
      </c>
      <c r="C251" s="359">
        <v>34.097040547850682</v>
      </c>
      <c r="D251" s="359">
        <v>31.81198761376853</v>
      </c>
      <c r="E251" s="359">
        <v>463.11269680698751</v>
      </c>
      <c r="F251" s="359">
        <v>433.50264300208278</v>
      </c>
      <c r="G251" s="359">
        <v>672.66121013017028</v>
      </c>
      <c r="H251" s="359">
        <v>589.58049099765287</v>
      </c>
      <c r="I251" s="359">
        <v>738.04298484794811</v>
      </c>
      <c r="J251" s="359">
        <v>682.35680428623505</v>
      </c>
      <c r="K251" s="359">
        <v>751.85622022999178</v>
      </c>
      <c r="L251" s="359">
        <v>733.43988267629334</v>
      </c>
      <c r="M251" s="359">
        <v>755.74948680224873</v>
      </c>
      <c r="N251" s="364">
        <v>763.52258944036782</v>
      </c>
      <c r="O251" s="359"/>
      <c r="P251" s="359"/>
      <c r="Q251" s="359"/>
      <c r="R251" s="359"/>
      <c r="S251" s="359"/>
      <c r="T251" s="359"/>
      <c r="U251" s="359"/>
      <c r="V251" s="359"/>
      <c r="W251" s="359"/>
      <c r="X251" s="359"/>
      <c r="Y251" s="359"/>
      <c r="Z251" s="363" t="s">
        <v>71</v>
      </c>
      <c r="AA251" s="359">
        <v>33.442779991213087</v>
      </c>
      <c r="AB251" s="359">
        <v>31.201573091290438</v>
      </c>
      <c r="AC251" s="359">
        <v>271.81101154649912</v>
      </c>
      <c r="AD251" s="359">
        <v>254.43222074212665</v>
      </c>
      <c r="AE251" s="359">
        <v>33.729757554125335</v>
      </c>
      <c r="AF251" s="359">
        <v>29.563778497268608</v>
      </c>
      <c r="AG251" s="359">
        <v>0</v>
      </c>
      <c r="AH251" s="359">
        <v>0</v>
      </c>
      <c r="AI251" s="359">
        <v>0</v>
      </c>
      <c r="AJ251" s="359">
        <v>0</v>
      </c>
      <c r="AK251" s="359">
        <v>0</v>
      </c>
      <c r="AL251" s="364">
        <v>0</v>
      </c>
      <c r="AM251" s="359"/>
      <c r="AN251" s="359"/>
      <c r="AO251" s="359"/>
      <c r="AP251" s="359"/>
      <c r="AQ251" s="359"/>
      <c r="AR251" s="359"/>
      <c r="AS251" s="359"/>
      <c r="AT251" s="359"/>
      <c r="AU251" s="359"/>
      <c r="AV251" s="359"/>
      <c r="AW251" s="359"/>
      <c r="AX251" s="363" t="s">
        <v>71</v>
      </c>
      <c r="AY251" s="359">
        <v>10.827492509945227</v>
      </c>
      <c r="AZ251" s="359">
        <v>10.101875473068329</v>
      </c>
      <c r="BA251" s="359">
        <v>0</v>
      </c>
      <c r="BB251" s="359">
        <v>0</v>
      </c>
      <c r="BC251" s="359">
        <v>0</v>
      </c>
      <c r="BD251" s="359">
        <v>0</v>
      </c>
      <c r="BE251" s="359">
        <v>0</v>
      </c>
      <c r="BF251" s="359">
        <v>0</v>
      </c>
      <c r="BG251" s="359">
        <v>0</v>
      </c>
      <c r="BH251" s="359">
        <v>0</v>
      </c>
      <c r="BI251" s="359">
        <v>0</v>
      </c>
      <c r="BJ251" s="364">
        <v>0</v>
      </c>
      <c r="BK251" s="359"/>
      <c r="BL251" s="359"/>
      <c r="BM251" s="359"/>
      <c r="BN251" s="359"/>
      <c r="BO251" s="359"/>
      <c r="BP251" s="359"/>
      <c r="BQ251" s="359"/>
      <c r="BR251" s="359"/>
      <c r="BS251" s="359"/>
      <c r="BT251" s="359"/>
      <c r="BU251" s="359"/>
      <c r="BV251" s="363" t="s">
        <v>71</v>
      </c>
      <c r="BW251" s="359">
        <v>32.26599728743232</v>
      </c>
      <c r="BX251" s="359">
        <v>30.103653852691576</v>
      </c>
      <c r="BY251" s="359">
        <v>461.2013683947975</v>
      </c>
      <c r="BZ251" s="359">
        <v>431.71351926602017</v>
      </c>
      <c r="CA251" s="359">
        <v>644.36780753268249</v>
      </c>
      <c r="CB251" s="359">
        <v>564.78162056450719</v>
      </c>
      <c r="CC251" s="359">
        <v>430.50066933142102</v>
      </c>
      <c r="CD251" s="359">
        <v>398.01890540100885</v>
      </c>
      <c r="CE251" s="359">
        <v>76.810786049039592</v>
      </c>
      <c r="CF251" s="359">
        <v>74.929344723447699</v>
      </c>
      <c r="CG251" s="359">
        <v>0</v>
      </c>
      <c r="CH251" s="364">
        <v>0</v>
      </c>
    </row>
    <row r="252" spans="2:86" x14ac:dyDescent="0.2">
      <c r="B252" s="363" t="s">
        <v>72</v>
      </c>
      <c r="C252" s="359">
        <v>357.05389869903928</v>
      </c>
      <c r="D252" s="359">
        <v>333.12551530451202</v>
      </c>
      <c r="E252" s="359">
        <v>2934.5992717650224</v>
      </c>
      <c r="F252" s="359">
        <v>2746.9696884435111</v>
      </c>
      <c r="G252" s="359">
        <v>5024.4017918423451</v>
      </c>
      <c r="H252" s="359">
        <v>4403.8354386908204</v>
      </c>
      <c r="I252" s="359">
        <v>6150.1842515588969</v>
      </c>
      <c r="J252" s="359">
        <v>5686.1458720183464</v>
      </c>
      <c r="K252" s="359">
        <v>6777.0191913646713</v>
      </c>
      <c r="L252" s="359">
        <v>6611.0195365398622</v>
      </c>
      <c r="M252" s="359">
        <v>7098.4785581380393</v>
      </c>
      <c r="N252" s="364">
        <v>7171.4884686579417</v>
      </c>
      <c r="O252" s="359"/>
      <c r="P252" s="359"/>
      <c r="Q252" s="359"/>
      <c r="R252" s="359"/>
      <c r="S252" s="359"/>
      <c r="T252" s="359"/>
      <c r="U252" s="359"/>
      <c r="V252" s="359"/>
      <c r="W252" s="359"/>
      <c r="X252" s="359"/>
      <c r="Y252" s="359"/>
      <c r="Z252" s="363" t="s">
        <v>72</v>
      </c>
      <c r="AA252" s="359">
        <v>347.37291961328361</v>
      </c>
      <c r="AB252" s="359">
        <v>324.09331832152128</v>
      </c>
      <c r="AC252" s="359">
        <v>1834.1423397363515</v>
      </c>
      <c r="AD252" s="359">
        <v>1716.8727124082939</v>
      </c>
      <c r="AE252" s="359">
        <v>598.74124002906069</v>
      </c>
      <c r="AF252" s="359">
        <v>524.79041300533004</v>
      </c>
      <c r="AG252" s="359">
        <v>95.7690516939698</v>
      </c>
      <c r="AH252" s="359">
        <v>88.543168087809448</v>
      </c>
      <c r="AI252" s="359">
        <v>0</v>
      </c>
      <c r="AJ252" s="359">
        <v>0</v>
      </c>
      <c r="AK252" s="359">
        <v>0</v>
      </c>
      <c r="AL252" s="364">
        <v>0</v>
      </c>
      <c r="AM252" s="359"/>
      <c r="AN252" s="359"/>
      <c r="AO252" s="359"/>
      <c r="AP252" s="359"/>
      <c r="AQ252" s="359"/>
      <c r="AR252" s="359"/>
      <c r="AS252" s="359"/>
      <c r="AT252" s="359"/>
      <c r="AU252" s="359"/>
      <c r="AV252" s="359"/>
      <c r="AW252" s="359"/>
      <c r="AX252" s="363" t="s">
        <v>72</v>
      </c>
      <c r="AY252" s="359">
        <v>357.01848064563126</v>
      </c>
      <c r="AZ252" s="359">
        <v>333.09247083325545</v>
      </c>
      <c r="BA252" s="359">
        <v>2568.3511437110647</v>
      </c>
      <c r="BB252" s="359">
        <v>2404.1383806417152</v>
      </c>
      <c r="BC252" s="359">
        <v>1956.7396925996102</v>
      </c>
      <c r="BD252" s="359">
        <v>1715.0618042836518</v>
      </c>
      <c r="BE252" s="359">
        <v>577.81253452465376</v>
      </c>
      <c r="BF252" s="359">
        <v>534.2159232310853</v>
      </c>
      <c r="BG252" s="359">
        <v>93.534517594840594</v>
      </c>
      <c r="BH252" s="359">
        <v>91.243436929946995</v>
      </c>
      <c r="BI252" s="359">
        <v>0</v>
      </c>
      <c r="BJ252" s="364">
        <v>0</v>
      </c>
      <c r="BK252" s="359"/>
      <c r="BL252" s="359"/>
      <c r="BM252" s="359"/>
      <c r="BN252" s="359"/>
      <c r="BO252" s="359"/>
      <c r="BP252" s="359"/>
      <c r="BQ252" s="359"/>
      <c r="BR252" s="359"/>
      <c r="BS252" s="359"/>
      <c r="BT252" s="359"/>
      <c r="BU252" s="359"/>
      <c r="BV252" s="363" t="s">
        <v>72</v>
      </c>
      <c r="BW252" s="359">
        <v>358.59989008188603</v>
      </c>
      <c r="BX252" s="359">
        <v>334.56790027200196</v>
      </c>
      <c r="BY252" s="359">
        <v>2901.3606340168826</v>
      </c>
      <c r="BZ252" s="359">
        <v>2715.8562307193911</v>
      </c>
      <c r="CA252" s="359">
        <v>4934.0050382928503</v>
      </c>
      <c r="CB252" s="359">
        <v>4324.6036329323297</v>
      </c>
      <c r="CC252" s="359">
        <v>3857.5564691070354</v>
      </c>
      <c r="CD252" s="359">
        <v>3566.499456879008</v>
      </c>
      <c r="CE252" s="359">
        <v>785.15327433505274</v>
      </c>
      <c r="CF252" s="359">
        <v>765.92134229474493</v>
      </c>
      <c r="CG252" s="359">
        <v>0</v>
      </c>
      <c r="CH252" s="364">
        <v>0</v>
      </c>
    </row>
    <row r="253" spans="2:86" x14ac:dyDescent="0.2">
      <c r="B253" s="363" t="s">
        <v>73</v>
      </c>
      <c r="C253" s="359">
        <v>0</v>
      </c>
      <c r="D253" s="359">
        <v>0</v>
      </c>
      <c r="E253" s="359">
        <v>0</v>
      </c>
      <c r="F253" s="359">
        <v>0</v>
      </c>
      <c r="G253" s="359">
        <v>0</v>
      </c>
      <c r="H253" s="359">
        <v>0</v>
      </c>
      <c r="I253" s="359">
        <v>0</v>
      </c>
      <c r="J253" s="359">
        <v>0</v>
      </c>
      <c r="K253" s="359">
        <v>0</v>
      </c>
      <c r="L253" s="359">
        <v>0</v>
      </c>
      <c r="M253" s="359">
        <v>0</v>
      </c>
      <c r="N253" s="364">
        <v>0</v>
      </c>
      <c r="O253" s="359"/>
      <c r="P253" s="359"/>
      <c r="Q253" s="359"/>
      <c r="R253" s="359"/>
      <c r="S253" s="359"/>
      <c r="T253" s="359"/>
      <c r="U253" s="359"/>
      <c r="V253" s="359"/>
      <c r="W253" s="359"/>
      <c r="X253" s="359"/>
      <c r="Y253" s="359"/>
      <c r="Z253" s="363" t="s">
        <v>73</v>
      </c>
      <c r="AA253" s="359">
        <v>1.1059755532654165</v>
      </c>
      <c r="AB253" s="359">
        <v>1.0318573118460281</v>
      </c>
      <c r="AC253" s="359">
        <v>0</v>
      </c>
      <c r="AD253" s="359">
        <v>0</v>
      </c>
      <c r="AE253" s="359">
        <v>0</v>
      </c>
      <c r="AF253" s="359">
        <v>0</v>
      </c>
      <c r="AG253" s="359">
        <v>0</v>
      </c>
      <c r="AH253" s="359">
        <v>0</v>
      </c>
      <c r="AI253" s="359">
        <v>0</v>
      </c>
      <c r="AJ253" s="359">
        <v>0</v>
      </c>
      <c r="AK253" s="359">
        <v>0</v>
      </c>
      <c r="AL253" s="364">
        <v>0</v>
      </c>
      <c r="AM253" s="359"/>
      <c r="AN253" s="359"/>
      <c r="AO253" s="359"/>
      <c r="AP253" s="359"/>
      <c r="AQ253" s="359"/>
      <c r="AR253" s="359"/>
      <c r="AS253" s="359"/>
      <c r="AT253" s="359"/>
      <c r="AU253" s="359"/>
      <c r="AV253" s="359"/>
      <c r="AW253" s="359"/>
      <c r="AX253" s="363" t="s">
        <v>73</v>
      </c>
      <c r="AY253" s="359">
        <v>12.530012211256853</v>
      </c>
      <c r="AZ253" s="359">
        <v>11.690298831227967</v>
      </c>
      <c r="BA253" s="359">
        <v>475.7428704751606</v>
      </c>
      <c r="BB253" s="359">
        <v>445.32528078437241</v>
      </c>
      <c r="BC253" s="359">
        <v>2113.2656636511165</v>
      </c>
      <c r="BD253" s="359">
        <v>1852.2551751464864</v>
      </c>
      <c r="BE253" s="359">
        <v>3562.0553631556932</v>
      </c>
      <c r="BF253" s="359">
        <v>3293.2942446357847</v>
      </c>
      <c r="BG253" s="359">
        <v>4208.804775877873</v>
      </c>
      <c r="BH253" s="359">
        <v>4105.7122332285962</v>
      </c>
      <c r="BI253" s="359">
        <v>4456.8728037012297</v>
      </c>
      <c r="BJ253" s="364">
        <v>4502.7130329745523</v>
      </c>
      <c r="BK253" s="359"/>
      <c r="BL253" s="359"/>
      <c r="BM253" s="359"/>
      <c r="BN253" s="359"/>
      <c r="BO253" s="359"/>
      <c r="BP253" s="359"/>
      <c r="BQ253" s="359"/>
      <c r="BR253" s="359"/>
      <c r="BS253" s="359"/>
      <c r="BT253" s="359"/>
      <c r="BU253" s="359"/>
      <c r="BV253" s="363" t="s">
        <v>73</v>
      </c>
      <c r="BW253" s="359">
        <v>0</v>
      </c>
      <c r="BX253" s="359">
        <v>0</v>
      </c>
      <c r="BY253" s="359">
        <v>0</v>
      </c>
      <c r="BZ253" s="359">
        <v>0</v>
      </c>
      <c r="CA253" s="359">
        <v>0</v>
      </c>
      <c r="CB253" s="359">
        <v>0</v>
      </c>
      <c r="CC253" s="359">
        <v>0</v>
      </c>
      <c r="CD253" s="359">
        <v>0</v>
      </c>
      <c r="CE253" s="359">
        <v>0</v>
      </c>
      <c r="CF253" s="359">
        <v>0</v>
      </c>
      <c r="CG253" s="359">
        <v>0</v>
      </c>
      <c r="CH253" s="364">
        <v>0</v>
      </c>
    </row>
    <row r="254" spans="2:86" x14ac:dyDescent="0.2">
      <c r="B254" s="363" t="s">
        <v>74</v>
      </c>
      <c r="C254" s="359">
        <v>0</v>
      </c>
      <c r="D254" s="359">
        <v>0</v>
      </c>
      <c r="E254" s="359">
        <v>0</v>
      </c>
      <c r="F254" s="359">
        <v>0</v>
      </c>
      <c r="G254" s="359">
        <v>0</v>
      </c>
      <c r="H254" s="359">
        <v>0</v>
      </c>
      <c r="I254" s="359">
        <v>0</v>
      </c>
      <c r="J254" s="359">
        <v>0</v>
      </c>
      <c r="K254" s="359">
        <v>0</v>
      </c>
      <c r="L254" s="359">
        <v>0</v>
      </c>
      <c r="M254" s="359">
        <v>0</v>
      </c>
      <c r="N254" s="364">
        <v>0</v>
      </c>
      <c r="O254" s="359"/>
      <c r="P254" s="359"/>
      <c r="Q254" s="359"/>
      <c r="R254" s="359"/>
      <c r="S254" s="359"/>
      <c r="T254" s="359"/>
      <c r="U254" s="359"/>
      <c r="V254" s="359"/>
      <c r="W254" s="359"/>
      <c r="X254" s="359"/>
      <c r="Y254" s="359"/>
      <c r="Z254" s="363" t="s">
        <v>74</v>
      </c>
      <c r="AA254" s="359">
        <v>5.1879950527316874</v>
      </c>
      <c r="AB254" s="359">
        <v>4.8403155143678953</v>
      </c>
      <c r="AC254" s="359">
        <v>622.22373388672349</v>
      </c>
      <c r="AD254" s="359">
        <v>582.440591757167</v>
      </c>
      <c r="AE254" s="359">
        <v>2437.3831638875904</v>
      </c>
      <c r="AF254" s="359">
        <v>2136.3407624414231</v>
      </c>
      <c r="AG254" s="359">
        <v>3266.6988158020304</v>
      </c>
      <c r="AH254" s="359">
        <v>3020.2226838800352</v>
      </c>
      <c r="AI254" s="359">
        <v>3619.893247702847</v>
      </c>
      <c r="AJ254" s="359">
        <v>3531.2257948517467</v>
      </c>
      <c r="AK254" s="359">
        <v>3776.0462919923243</v>
      </c>
      <c r="AL254" s="364">
        <v>3814.8840231539275</v>
      </c>
      <c r="AM254" s="359"/>
      <c r="AN254" s="359"/>
      <c r="AO254" s="359"/>
      <c r="AP254" s="359"/>
      <c r="AQ254" s="359"/>
      <c r="AR254" s="359"/>
      <c r="AS254" s="359"/>
      <c r="AT254" s="359"/>
      <c r="AU254" s="359"/>
      <c r="AV254" s="359"/>
      <c r="AW254" s="359"/>
      <c r="AX254" s="363" t="s">
        <v>74</v>
      </c>
      <c r="AY254" s="359">
        <v>0</v>
      </c>
      <c r="AZ254" s="359">
        <v>0</v>
      </c>
      <c r="BA254" s="359">
        <v>0</v>
      </c>
      <c r="BB254" s="359">
        <v>0</v>
      </c>
      <c r="BC254" s="359">
        <v>0</v>
      </c>
      <c r="BD254" s="359">
        <v>0</v>
      </c>
      <c r="BE254" s="359">
        <v>0</v>
      </c>
      <c r="BF254" s="359">
        <v>0</v>
      </c>
      <c r="BG254" s="359">
        <v>0</v>
      </c>
      <c r="BH254" s="359">
        <v>0</v>
      </c>
      <c r="BI254" s="359">
        <v>0</v>
      </c>
      <c r="BJ254" s="364">
        <v>0</v>
      </c>
      <c r="BK254" s="359"/>
      <c r="BL254" s="359"/>
      <c r="BM254" s="359"/>
      <c r="BN254" s="359"/>
      <c r="BO254" s="359"/>
      <c r="BP254" s="359"/>
      <c r="BQ254" s="359"/>
      <c r="BR254" s="359"/>
      <c r="BS254" s="359"/>
      <c r="BT254" s="359"/>
      <c r="BU254" s="359"/>
      <c r="BV254" s="363" t="s">
        <v>74</v>
      </c>
      <c r="BW254" s="359">
        <v>0</v>
      </c>
      <c r="BX254" s="359">
        <v>0</v>
      </c>
      <c r="BY254" s="359">
        <v>0</v>
      </c>
      <c r="BZ254" s="359">
        <v>0</v>
      </c>
      <c r="CA254" s="359">
        <v>0</v>
      </c>
      <c r="CB254" s="359">
        <v>0</v>
      </c>
      <c r="CC254" s="359">
        <v>0</v>
      </c>
      <c r="CD254" s="359">
        <v>0</v>
      </c>
      <c r="CE254" s="359">
        <v>0</v>
      </c>
      <c r="CF254" s="359">
        <v>0</v>
      </c>
      <c r="CG254" s="359">
        <v>0</v>
      </c>
      <c r="CH254" s="364">
        <v>0</v>
      </c>
    </row>
    <row r="255" spans="2:86" x14ac:dyDescent="0.2">
      <c r="B255" s="363" t="s">
        <v>75</v>
      </c>
      <c r="C255" s="359">
        <v>0</v>
      </c>
      <c r="D255" s="359">
        <v>0</v>
      </c>
      <c r="E255" s="359">
        <v>0</v>
      </c>
      <c r="F255" s="359">
        <v>0</v>
      </c>
      <c r="G255" s="359">
        <v>0</v>
      </c>
      <c r="H255" s="359">
        <v>0</v>
      </c>
      <c r="I255" s="359">
        <v>0</v>
      </c>
      <c r="J255" s="359">
        <v>0</v>
      </c>
      <c r="K255" s="359">
        <v>0</v>
      </c>
      <c r="L255" s="359">
        <v>0</v>
      </c>
      <c r="M255" s="359">
        <v>0</v>
      </c>
      <c r="N255" s="364">
        <v>0</v>
      </c>
      <c r="O255" s="359"/>
      <c r="P255" s="359"/>
      <c r="Q255" s="359"/>
      <c r="R255" s="359"/>
      <c r="S255" s="359"/>
      <c r="T255" s="359"/>
      <c r="U255" s="359"/>
      <c r="V255" s="359"/>
      <c r="W255" s="359"/>
      <c r="X255" s="359"/>
      <c r="Y255" s="359"/>
      <c r="Z255" s="363" t="s">
        <v>75</v>
      </c>
      <c r="AA255" s="359">
        <v>5.4418565010644224</v>
      </c>
      <c r="AB255" s="359">
        <v>5.0771641417037756</v>
      </c>
      <c r="AC255" s="359">
        <v>652.86679667306385</v>
      </c>
      <c r="AD255" s="359">
        <v>611.12442789283148</v>
      </c>
      <c r="AE255" s="359">
        <v>2557.7322894794211</v>
      </c>
      <c r="AF255" s="359">
        <v>2241.825507940333</v>
      </c>
      <c r="AG255" s="359">
        <v>3428.3987491055877</v>
      </c>
      <c r="AH255" s="359">
        <v>3169.7221737573682</v>
      </c>
      <c r="AI255" s="359">
        <v>3799.5366486262528</v>
      </c>
      <c r="AJ255" s="359">
        <v>3706.4689215981462</v>
      </c>
      <c r="AK255" s="359">
        <v>3963.7701358623158</v>
      </c>
      <c r="AL255" s="364">
        <v>4004.5386611977897</v>
      </c>
      <c r="AM255" s="359"/>
      <c r="AN255" s="359"/>
      <c r="AO255" s="359"/>
      <c r="AP255" s="359"/>
      <c r="AQ255" s="359"/>
      <c r="AR255" s="359"/>
      <c r="AS255" s="359"/>
      <c r="AT255" s="359"/>
      <c r="AU255" s="359"/>
      <c r="AV255" s="359"/>
      <c r="AW255" s="359"/>
      <c r="AX255" s="363" t="s">
        <v>75</v>
      </c>
      <c r="AY255" s="359">
        <v>0</v>
      </c>
      <c r="AZ255" s="359">
        <v>0</v>
      </c>
      <c r="BA255" s="359">
        <v>0</v>
      </c>
      <c r="BB255" s="359">
        <v>0</v>
      </c>
      <c r="BC255" s="359">
        <v>0</v>
      </c>
      <c r="BD255" s="359">
        <v>0</v>
      </c>
      <c r="BE255" s="359">
        <v>0</v>
      </c>
      <c r="BF255" s="359">
        <v>0</v>
      </c>
      <c r="BG255" s="359">
        <v>0</v>
      </c>
      <c r="BH255" s="359">
        <v>0</v>
      </c>
      <c r="BI255" s="359">
        <v>0</v>
      </c>
      <c r="BJ255" s="364">
        <v>0</v>
      </c>
      <c r="BK255" s="359"/>
      <c r="BL255" s="359"/>
      <c r="BM255" s="359"/>
      <c r="BN255" s="359"/>
      <c r="BO255" s="359"/>
      <c r="BP255" s="359"/>
      <c r="BQ255" s="359"/>
      <c r="BR255" s="359"/>
      <c r="BS255" s="359"/>
      <c r="BT255" s="359"/>
      <c r="BU255" s="359"/>
      <c r="BV255" s="363" t="s">
        <v>75</v>
      </c>
      <c r="BW255" s="359">
        <v>0</v>
      </c>
      <c r="BX255" s="359">
        <v>0</v>
      </c>
      <c r="BY255" s="359">
        <v>0</v>
      </c>
      <c r="BZ255" s="359">
        <v>0</v>
      </c>
      <c r="CA255" s="359">
        <v>0</v>
      </c>
      <c r="CB255" s="359">
        <v>0</v>
      </c>
      <c r="CC255" s="359">
        <v>0</v>
      </c>
      <c r="CD255" s="359">
        <v>0</v>
      </c>
      <c r="CE255" s="359">
        <v>0</v>
      </c>
      <c r="CF255" s="359">
        <v>0</v>
      </c>
      <c r="CG255" s="359">
        <v>0</v>
      </c>
      <c r="CH255" s="364">
        <v>0</v>
      </c>
    </row>
    <row r="256" spans="2:86" x14ac:dyDescent="0.2">
      <c r="B256" s="363" t="s">
        <v>96</v>
      </c>
      <c r="C256" s="359">
        <v>0</v>
      </c>
      <c r="D256" s="359">
        <v>0</v>
      </c>
      <c r="E256" s="359">
        <v>0</v>
      </c>
      <c r="F256" s="359">
        <v>0</v>
      </c>
      <c r="G256" s="359">
        <v>0</v>
      </c>
      <c r="H256" s="359">
        <v>0</v>
      </c>
      <c r="I256" s="359">
        <v>0</v>
      </c>
      <c r="J256" s="359">
        <v>0</v>
      </c>
      <c r="K256" s="359">
        <v>0</v>
      </c>
      <c r="L256" s="359">
        <v>0</v>
      </c>
      <c r="M256" s="359">
        <v>0</v>
      </c>
      <c r="N256" s="364">
        <v>0</v>
      </c>
      <c r="O256" s="359"/>
      <c r="P256" s="359"/>
      <c r="Q256" s="359"/>
      <c r="R256" s="359"/>
      <c r="S256" s="359"/>
      <c r="T256" s="359"/>
      <c r="U256" s="359"/>
      <c r="V256" s="359"/>
      <c r="W256" s="359"/>
      <c r="X256" s="359"/>
      <c r="Y256" s="359"/>
      <c r="Z256" s="363" t="s">
        <v>96</v>
      </c>
      <c r="AA256" s="359">
        <v>0</v>
      </c>
      <c r="AB256" s="359">
        <v>0</v>
      </c>
      <c r="AC256" s="359">
        <v>0</v>
      </c>
      <c r="AD256" s="359">
        <v>0</v>
      </c>
      <c r="AE256" s="359">
        <v>0</v>
      </c>
      <c r="AF256" s="359">
        <v>0</v>
      </c>
      <c r="AG256" s="359">
        <v>0</v>
      </c>
      <c r="AH256" s="359">
        <v>0</v>
      </c>
      <c r="AI256" s="359">
        <v>0</v>
      </c>
      <c r="AJ256" s="359">
        <v>0</v>
      </c>
      <c r="AK256" s="359">
        <v>0</v>
      </c>
      <c r="AL256" s="364">
        <v>0</v>
      </c>
      <c r="AM256" s="359"/>
      <c r="AN256" s="359"/>
      <c r="AO256" s="359"/>
      <c r="AP256" s="359"/>
      <c r="AQ256" s="359"/>
      <c r="AR256" s="359"/>
      <c r="AS256" s="359"/>
      <c r="AT256" s="359"/>
      <c r="AU256" s="359"/>
      <c r="AV256" s="359"/>
      <c r="AW256" s="359"/>
      <c r="AX256" s="363" t="s">
        <v>96</v>
      </c>
      <c r="AY256" s="359">
        <v>0</v>
      </c>
      <c r="AZ256" s="359">
        <v>0</v>
      </c>
      <c r="BA256" s="359">
        <v>0</v>
      </c>
      <c r="BB256" s="359">
        <v>0</v>
      </c>
      <c r="BC256" s="359">
        <v>0</v>
      </c>
      <c r="BD256" s="359">
        <v>0</v>
      </c>
      <c r="BE256" s="359">
        <v>0</v>
      </c>
      <c r="BF256" s="359">
        <v>0</v>
      </c>
      <c r="BG256" s="359">
        <v>0</v>
      </c>
      <c r="BH256" s="359">
        <v>0</v>
      </c>
      <c r="BI256" s="359">
        <v>0</v>
      </c>
      <c r="BJ256" s="364">
        <v>0</v>
      </c>
      <c r="BK256" s="359"/>
      <c r="BL256" s="359"/>
      <c r="BM256" s="359"/>
      <c r="BN256" s="359"/>
      <c r="BO256" s="359"/>
      <c r="BP256" s="359"/>
      <c r="BQ256" s="359"/>
      <c r="BR256" s="359"/>
      <c r="BS256" s="359"/>
      <c r="BT256" s="359"/>
      <c r="BU256" s="359"/>
      <c r="BV256" s="363" t="s">
        <v>96</v>
      </c>
      <c r="BW256" s="359">
        <v>0</v>
      </c>
      <c r="BX256" s="359">
        <v>0</v>
      </c>
      <c r="BY256" s="359">
        <v>26.052602633987433</v>
      </c>
      <c r="BZ256" s="359">
        <v>24.386876405644195</v>
      </c>
      <c r="CA256" s="359">
        <v>88.536142400864108</v>
      </c>
      <c r="CB256" s="359">
        <v>77.600999614112183</v>
      </c>
      <c r="CC256" s="359">
        <v>1926.1975939623262</v>
      </c>
      <c r="CD256" s="359">
        <v>1780.8638001088129</v>
      </c>
      <c r="CE256" s="359">
        <v>4925.7214494722575</v>
      </c>
      <c r="CF256" s="359">
        <v>4805.0683957790607</v>
      </c>
      <c r="CG256" s="359">
        <v>5793.5332718811105</v>
      </c>
      <c r="CH256" s="364">
        <v>5853.1214416994426</v>
      </c>
    </row>
    <row r="257" spans="1:86" x14ac:dyDescent="0.2">
      <c r="A257" s="359"/>
      <c r="B257" s="365" t="s">
        <v>97</v>
      </c>
      <c r="C257" s="366">
        <v>0</v>
      </c>
      <c r="D257" s="366">
        <v>0</v>
      </c>
      <c r="E257" s="366">
        <v>0</v>
      </c>
      <c r="F257" s="366">
        <v>0</v>
      </c>
      <c r="G257" s="366">
        <v>0</v>
      </c>
      <c r="H257" s="366">
        <v>0</v>
      </c>
      <c r="I257" s="366">
        <v>0</v>
      </c>
      <c r="J257" s="366">
        <v>0</v>
      </c>
      <c r="K257" s="366">
        <v>0</v>
      </c>
      <c r="L257" s="366">
        <v>0</v>
      </c>
      <c r="M257" s="366">
        <v>0</v>
      </c>
      <c r="N257" s="367">
        <v>0</v>
      </c>
      <c r="O257" s="359"/>
      <c r="P257" s="359"/>
      <c r="Q257" s="359"/>
      <c r="R257" s="359"/>
      <c r="S257" s="359"/>
      <c r="T257" s="359"/>
      <c r="U257" s="359"/>
      <c r="V257" s="359"/>
      <c r="W257" s="359"/>
      <c r="X257" s="359"/>
      <c r="Y257" s="359"/>
      <c r="Z257" s="365" t="s">
        <v>97</v>
      </c>
      <c r="AA257" s="366">
        <v>0</v>
      </c>
      <c r="AB257" s="366">
        <v>0</v>
      </c>
      <c r="AC257" s="366">
        <v>0</v>
      </c>
      <c r="AD257" s="366">
        <v>0</v>
      </c>
      <c r="AE257" s="366">
        <v>0</v>
      </c>
      <c r="AF257" s="366">
        <v>0</v>
      </c>
      <c r="AG257" s="366">
        <v>0</v>
      </c>
      <c r="AH257" s="366">
        <v>0</v>
      </c>
      <c r="AI257" s="366">
        <v>0</v>
      </c>
      <c r="AJ257" s="366">
        <v>0</v>
      </c>
      <c r="AK257" s="366">
        <v>0</v>
      </c>
      <c r="AL257" s="367">
        <v>0</v>
      </c>
      <c r="AM257" s="359"/>
      <c r="AN257" s="359"/>
      <c r="AO257" s="359"/>
      <c r="AP257" s="359"/>
      <c r="AQ257" s="359"/>
      <c r="AR257" s="359"/>
      <c r="AS257" s="359"/>
      <c r="AT257" s="359"/>
      <c r="AU257" s="359"/>
      <c r="AV257" s="359"/>
      <c r="AW257" s="359"/>
      <c r="AX257" s="365" t="s">
        <v>97</v>
      </c>
      <c r="AY257" s="366">
        <v>0</v>
      </c>
      <c r="AZ257" s="366">
        <v>0</v>
      </c>
      <c r="BA257" s="366">
        <v>0</v>
      </c>
      <c r="BB257" s="366">
        <v>0</v>
      </c>
      <c r="BC257" s="366">
        <v>0</v>
      </c>
      <c r="BD257" s="366">
        <v>0</v>
      </c>
      <c r="BE257" s="366">
        <v>0</v>
      </c>
      <c r="BF257" s="366">
        <v>0</v>
      </c>
      <c r="BG257" s="366">
        <v>0</v>
      </c>
      <c r="BH257" s="366">
        <v>0</v>
      </c>
      <c r="BI257" s="366">
        <v>0</v>
      </c>
      <c r="BJ257" s="367">
        <v>0</v>
      </c>
      <c r="BK257" s="359"/>
      <c r="BL257" s="359"/>
      <c r="BM257" s="359"/>
      <c r="BN257" s="359"/>
      <c r="BO257" s="359"/>
      <c r="BP257" s="359"/>
      <c r="BQ257" s="359"/>
      <c r="BR257" s="359"/>
      <c r="BS257" s="359"/>
      <c r="BT257" s="359"/>
      <c r="BU257" s="359"/>
      <c r="BV257" s="365" t="s">
        <v>97</v>
      </c>
      <c r="BW257" s="366">
        <v>0</v>
      </c>
      <c r="BX257" s="366">
        <v>0</v>
      </c>
      <c r="BY257" s="366">
        <v>18.921820290368938</v>
      </c>
      <c r="BZ257" s="366">
        <v>17.712015159247539</v>
      </c>
      <c r="CA257" s="366">
        <v>64.421895912579544</v>
      </c>
      <c r="CB257" s="366">
        <v>56.465115649805732</v>
      </c>
      <c r="CC257" s="366">
        <v>1404.6220438494131</v>
      </c>
      <c r="CD257" s="366">
        <v>1298.6417170113016</v>
      </c>
      <c r="CE257" s="366">
        <v>3609.2798519092062</v>
      </c>
      <c r="CF257" s="366">
        <v>3520.8723688159771</v>
      </c>
      <c r="CG257" s="366">
        <v>4259.7091819576426</v>
      </c>
      <c r="CH257" s="367">
        <v>4303.5215262041411</v>
      </c>
    </row>
    <row r="258" spans="1:86" x14ac:dyDescent="0.2">
      <c r="A258" s="359"/>
      <c r="B258" s="359"/>
      <c r="C258" s="359"/>
      <c r="D258" s="359"/>
      <c r="E258" s="359"/>
      <c r="F258" s="359"/>
      <c r="G258" s="359"/>
      <c r="H258" s="359"/>
      <c r="I258" s="359"/>
      <c r="J258" s="359"/>
      <c r="K258" s="359"/>
      <c r="L258" s="359"/>
      <c r="M258" s="359"/>
      <c r="N258" s="359"/>
      <c r="O258" s="359"/>
      <c r="P258" s="359"/>
    </row>
    <row r="259" spans="1:86" x14ac:dyDescent="0.2">
      <c r="A259" s="359"/>
      <c r="B259" s="359"/>
      <c r="C259" s="359"/>
      <c r="D259" s="359"/>
      <c r="E259" s="359"/>
      <c r="F259" s="359"/>
      <c r="G259" s="359"/>
      <c r="H259" s="359"/>
      <c r="I259" s="359"/>
      <c r="J259" s="359"/>
      <c r="K259" s="359"/>
      <c r="L259" s="359"/>
      <c r="M259" s="359"/>
      <c r="N259" s="359"/>
      <c r="O259" s="359"/>
      <c r="P259" s="359"/>
    </row>
    <row r="260" spans="1:86" x14ac:dyDescent="0.2">
      <c r="A260" s="359"/>
      <c r="B260" s="360" t="s">
        <v>92</v>
      </c>
      <c r="C260" s="361">
        <v>2025</v>
      </c>
      <c r="D260" s="361"/>
      <c r="E260" s="361">
        <v>2030</v>
      </c>
      <c r="F260" s="361"/>
      <c r="G260" s="361">
        <v>2035</v>
      </c>
      <c r="H260" s="361"/>
      <c r="I260" s="361">
        <v>2040</v>
      </c>
      <c r="J260" s="361"/>
      <c r="K260" s="361">
        <v>2045</v>
      </c>
      <c r="L260" s="361"/>
      <c r="M260" s="361">
        <v>2050</v>
      </c>
      <c r="N260" s="362"/>
      <c r="O260" s="359"/>
      <c r="P260" s="359"/>
    </row>
    <row r="261" spans="1:86" x14ac:dyDescent="0.2">
      <c r="A261" s="359"/>
      <c r="B261" s="363"/>
      <c r="C261" s="359" t="s">
        <v>85</v>
      </c>
      <c r="D261" s="359" t="s">
        <v>86</v>
      </c>
      <c r="E261" s="359" t="s">
        <v>85</v>
      </c>
      <c r="F261" s="359" t="s">
        <v>86</v>
      </c>
      <c r="G261" s="359" t="s">
        <v>85</v>
      </c>
      <c r="H261" s="359" t="s">
        <v>86</v>
      </c>
      <c r="I261" s="359" t="s">
        <v>85</v>
      </c>
      <c r="J261" s="359" t="s">
        <v>86</v>
      </c>
      <c r="K261" s="359" t="s">
        <v>85</v>
      </c>
      <c r="L261" s="359" t="s">
        <v>86</v>
      </c>
      <c r="M261" s="359" t="s">
        <v>85</v>
      </c>
      <c r="N261" s="364" t="s">
        <v>86</v>
      </c>
      <c r="O261" s="359"/>
      <c r="P261" s="359"/>
    </row>
    <row r="262" spans="1:86" x14ac:dyDescent="0.2">
      <c r="A262" s="359"/>
      <c r="B262" s="363" t="s">
        <v>87</v>
      </c>
      <c r="C262" s="359">
        <v>2707.9017939844816</v>
      </c>
      <c r="D262" s="359">
        <v>2478.9903849715142</v>
      </c>
      <c r="E262" s="359">
        <v>10288.811577989109</v>
      </c>
      <c r="F262" s="359">
        <v>9384.6916747198011</v>
      </c>
      <c r="G262" s="359">
        <v>17478.42372378369</v>
      </c>
      <c r="H262" s="359">
        <v>14801.000962000922</v>
      </c>
      <c r="I262" s="359">
        <v>21292.801538134376</v>
      </c>
      <c r="J262" s="359">
        <v>18909.487531211926</v>
      </c>
      <c r="K262" s="359">
        <v>23467.349525582744</v>
      </c>
      <c r="L262" s="359">
        <v>21832.983264691615</v>
      </c>
      <c r="M262" s="359">
        <v>24665.787819870664</v>
      </c>
      <c r="N262" s="364">
        <v>23584.974547419319</v>
      </c>
      <c r="O262" s="359"/>
      <c r="P262" s="359"/>
    </row>
    <row r="263" spans="1:86" x14ac:dyDescent="0.2">
      <c r="A263" s="359"/>
      <c r="B263" s="363" t="s">
        <v>88</v>
      </c>
      <c r="C263" s="359">
        <v>2702.58512832931</v>
      </c>
      <c r="D263" s="359">
        <v>2474.1199144999455</v>
      </c>
      <c r="E263" s="359">
        <v>10244.034563264417</v>
      </c>
      <c r="F263" s="359">
        <v>9343.7821659108231</v>
      </c>
      <c r="G263" s="359">
        <v>17289.508395311281</v>
      </c>
      <c r="H263" s="359">
        <v>14640.676744525425</v>
      </c>
      <c r="I263" s="359">
        <v>21026.229321543044</v>
      </c>
      <c r="J263" s="359">
        <v>18672.153006534343</v>
      </c>
      <c r="K263" s="359">
        <v>23165.456810764452</v>
      </c>
      <c r="L263" s="359">
        <v>21551.278613485269</v>
      </c>
      <c r="M263" s="359">
        <v>24348.063860633978</v>
      </c>
      <c r="N263" s="364">
        <v>23280.121716704438</v>
      </c>
      <c r="O263" s="359"/>
      <c r="P263" s="359"/>
    </row>
    <row r="264" spans="1:86" x14ac:dyDescent="0.2">
      <c r="A264" s="359"/>
      <c r="B264" s="363" t="s">
        <v>89</v>
      </c>
      <c r="C264" s="359">
        <v>2660.2233232455696</v>
      </c>
      <c r="D264" s="359">
        <v>2435.3123563932031</v>
      </c>
      <c r="E264" s="359">
        <v>9351.6866100794232</v>
      </c>
      <c r="F264" s="359">
        <v>8528.3378921011499</v>
      </c>
      <c r="G264" s="359">
        <v>13107.778647342853</v>
      </c>
      <c r="H264" s="359">
        <v>11090.95810613369</v>
      </c>
      <c r="I264" s="359">
        <v>13849.120599438182</v>
      </c>
      <c r="J264" s="359">
        <v>12280.629887663812</v>
      </c>
      <c r="K264" s="359">
        <v>14649.712093643291</v>
      </c>
      <c r="L264" s="359">
        <v>13603.01025738675</v>
      </c>
      <c r="M264" s="359">
        <v>15306.706769087128</v>
      </c>
      <c r="N264" s="364">
        <v>14602.876711819605</v>
      </c>
      <c r="O264" s="359"/>
      <c r="P264" s="359"/>
    </row>
    <row r="265" spans="1:86" x14ac:dyDescent="0.2">
      <c r="A265" s="359"/>
      <c r="B265" s="365" t="s">
        <v>90</v>
      </c>
      <c r="C265" s="366">
        <v>2708.2835360259046</v>
      </c>
      <c r="D265" s="366">
        <v>2479.3400678256671</v>
      </c>
      <c r="E265" s="366">
        <v>10326.59795421639</v>
      </c>
      <c r="F265" s="366">
        <v>9419.0627597431521</v>
      </c>
      <c r="G265" s="366">
        <v>17611.319328226353</v>
      </c>
      <c r="H265" s="366">
        <v>14913.14064994629</v>
      </c>
      <c r="I265" s="366">
        <v>24172.777597770826</v>
      </c>
      <c r="J265" s="366">
        <v>21456.266486766242</v>
      </c>
      <c r="K265" s="366">
        <v>30916.850134296401</v>
      </c>
      <c r="L265" s="366">
        <v>28728.975475556901</v>
      </c>
      <c r="M265" s="366">
        <v>33520.668928847474</v>
      </c>
      <c r="N265" s="367">
        <v>32002.585428869115</v>
      </c>
      <c r="O265" s="359"/>
      <c r="P265" s="359"/>
    </row>
    <row r="266" spans="1:86" x14ac:dyDescent="0.2">
      <c r="A266" s="359"/>
      <c r="B266" s="359"/>
      <c r="C266" s="359"/>
      <c r="D266" s="359"/>
      <c r="E266" s="359"/>
      <c r="F266" s="359"/>
      <c r="G266" s="359"/>
      <c r="H266" s="359"/>
      <c r="I266" s="359"/>
      <c r="J266" s="359"/>
      <c r="K266" s="359"/>
      <c r="L266" s="359"/>
      <c r="M266" s="359"/>
      <c r="N266" s="359"/>
      <c r="O266" s="359"/>
      <c r="P266" s="359"/>
    </row>
    <row r="267" spans="1:86" x14ac:dyDescent="0.2">
      <c r="A267" s="359"/>
      <c r="B267" s="360" t="s">
        <v>7</v>
      </c>
      <c r="C267" s="361">
        <v>2025</v>
      </c>
      <c r="D267" s="361"/>
      <c r="E267" s="361">
        <v>2030</v>
      </c>
      <c r="F267" s="361"/>
      <c r="G267" s="361">
        <v>2035</v>
      </c>
      <c r="H267" s="361"/>
      <c r="I267" s="361">
        <v>2040</v>
      </c>
      <c r="J267" s="361"/>
      <c r="K267" s="361">
        <v>2045</v>
      </c>
      <c r="L267" s="361"/>
      <c r="M267" s="361">
        <v>2050</v>
      </c>
      <c r="N267" s="362"/>
      <c r="O267" s="359"/>
      <c r="P267" s="359"/>
    </row>
    <row r="268" spans="1:86" x14ac:dyDescent="0.2">
      <c r="A268" s="359"/>
      <c r="B268" s="363"/>
      <c r="C268" s="359" t="s">
        <v>85</v>
      </c>
      <c r="D268" s="359" t="s">
        <v>86</v>
      </c>
      <c r="E268" s="359" t="s">
        <v>85</v>
      </c>
      <c r="F268" s="359" t="s">
        <v>86</v>
      </c>
      <c r="G268" s="359" t="s">
        <v>85</v>
      </c>
      <c r="H268" s="359" t="s">
        <v>86</v>
      </c>
      <c r="I268" s="359" t="s">
        <v>85</v>
      </c>
      <c r="J268" s="359" t="s">
        <v>86</v>
      </c>
      <c r="K268" s="359" t="s">
        <v>85</v>
      </c>
      <c r="L268" s="359" t="s">
        <v>86</v>
      </c>
      <c r="M268" s="359" t="s">
        <v>85</v>
      </c>
      <c r="N268" s="364" t="s">
        <v>86</v>
      </c>
      <c r="O268" s="359"/>
      <c r="P268" s="359"/>
    </row>
    <row r="269" spans="1:86" x14ac:dyDescent="0.2">
      <c r="A269" s="359"/>
      <c r="B269" s="363" t="s">
        <v>87</v>
      </c>
      <c r="C269" s="359">
        <v>2158.8396671093255</v>
      </c>
      <c r="D269" s="359">
        <v>1976.4392127145643</v>
      </c>
      <c r="E269" s="359">
        <v>8347.2219239006481</v>
      </c>
      <c r="F269" s="359">
        <v>7614.9614743387183</v>
      </c>
      <c r="G269" s="359">
        <v>14209.198608044422</v>
      </c>
      <c r="H269" s="359">
        <v>12035.24338592268</v>
      </c>
      <c r="I269" s="359">
        <v>17335.343333310168</v>
      </c>
      <c r="J269" s="359">
        <v>15399.08221616771</v>
      </c>
      <c r="K269" s="359">
        <v>19188.506808255199</v>
      </c>
      <c r="L269" s="359">
        <v>17857.983958874724</v>
      </c>
      <c r="M269" s="359">
        <v>20237.832917299937</v>
      </c>
      <c r="N269" s="364">
        <v>19358.648625914575</v>
      </c>
      <c r="O269" s="359"/>
      <c r="P269" s="359"/>
    </row>
    <row r="270" spans="1:86" x14ac:dyDescent="0.2">
      <c r="A270" s="359"/>
      <c r="B270" s="363" t="s">
        <v>88</v>
      </c>
      <c r="C270" s="359">
        <v>2155.8676227294727</v>
      </c>
      <c r="D270" s="359">
        <v>1973.7159807646333</v>
      </c>
      <c r="E270" s="359">
        <v>8278.7717305866754</v>
      </c>
      <c r="F270" s="359">
        <v>7552.4291258854846</v>
      </c>
      <c r="G270" s="359">
        <v>13921.441956709194</v>
      </c>
      <c r="H270" s="359">
        <v>11791.067829921618</v>
      </c>
      <c r="I270" s="359">
        <v>16929.579845168417</v>
      </c>
      <c r="J270" s="359">
        <v>15037.879073270751</v>
      </c>
      <c r="K270" s="359">
        <v>18723.831450116239</v>
      </c>
      <c r="L270" s="359">
        <v>17424.464165717935</v>
      </c>
      <c r="M270" s="359">
        <v>19743.901781490618</v>
      </c>
      <c r="N270" s="364">
        <v>18884.832810812008</v>
      </c>
      <c r="O270" s="359"/>
      <c r="P270" s="359"/>
    </row>
    <row r="271" spans="1:86" x14ac:dyDescent="0.2">
      <c r="A271" s="359"/>
      <c r="B271" s="363" t="s">
        <v>89</v>
      </c>
      <c r="C271" s="359">
        <v>2137.2069808179535</v>
      </c>
      <c r="D271" s="359">
        <v>1956.6138817069486</v>
      </c>
      <c r="E271" s="359">
        <v>7876.9132041655976</v>
      </c>
      <c r="F271" s="359">
        <v>7184.7770595320562</v>
      </c>
      <c r="G271" s="359">
        <v>11894.034963217269</v>
      </c>
      <c r="H271" s="359">
        <v>10067.756719479958</v>
      </c>
      <c r="I271" s="359">
        <v>11033.717484773766</v>
      </c>
      <c r="J271" s="359">
        <v>9828.8451557754233</v>
      </c>
      <c r="K271" s="359">
        <v>14432.147921357915</v>
      </c>
      <c r="L271" s="359">
        <v>13411.577719542343</v>
      </c>
      <c r="M271" s="359">
        <v>15156.46451836553</v>
      </c>
      <c r="N271" s="364">
        <v>14472.830793839876</v>
      </c>
      <c r="O271" s="359"/>
      <c r="P271" s="359"/>
    </row>
    <row r="272" spans="1:86" x14ac:dyDescent="0.2">
      <c r="A272" s="359"/>
      <c r="B272" s="365" t="s">
        <v>90</v>
      </c>
      <c r="C272" s="366">
        <v>2159.2315772502361</v>
      </c>
      <c r="D272" s="366">
        <v>1976.7981889195814</v>
      </c>
      <c r="E272" s="366">
        <v>8365.949024624606</v>
      </c>
      <c r="F272" s="366">
        <v>7632.0234056752806</v>
      </c>
      <c r="G272" s="366">
        <v>14276.98666739932</v>
      </c>
      <c r="H272" s="366">
        <v>12092.569652754335</v>
      </c>
      <c r="I272" s="366">
        <v>18773.935882776026</v>
      </c>
      <c r="J272" s="366">
        <v>16674.453427353968</v>
      </c>
      <c r="K272" s="366">
        <v>22898.062402309137</v>
      </c>
      <c r="L272" s="366">
        <v>21302.120955538736</v>
      </c>
      <c r="M272" s="366">
        <v>24645.488165459974</v>
      </c>
      <c r="N272" s="367">
        <v>23563.123032094401</v>
      </c>
      <c r="O272" s="359"/>
      <c r="P272" s="359"/>
    </row>
    <row r="273" spans="1:16" x14ac:dyDescent="0.2">
      <c r="A273" s="359"/>
      <c r="B273" s="359"/>
      <c r="C273" s="359"/>
      <c r="D273" s="359"/>
      <c r="E273" s="359"/>
      <c r="F273" s="359"/>
      <c r="G273" s="359"/>
      <c r="H273" s="359"/>
      <c r="I273" s="359"/>
      <c r="J273" s="359"/>
      <c r="K273" s="359"/>
      <c r="L273" s="359"/>
      <c r="M273" s="359"/>
      <c r="N273" s="359"/>
      <c r="O273" s="359"/>
      <c r="P273" s="359"/>
    </row>
    <row r="274" spans="1:16" x14ac:dyDescent="0.2">
      <c r="A274" s="359"/>
      <c r="B274" s="360" t="s">
        <v>93</v>
      </c>
      <c r="C274" s="361">
        <v>2025</v>
      </c>
      <c r="D274" s="361"/>
      <c r="E274" s="361">
        <v>2030</v>
      </c>
      <c r="F274" s="361"/>
      <c r="G274" s="361">
        <v>2035</v>
      </c>
      <c r="H274" s="361"/>
      <c r="I274" s="361">
        <v>2040</v>
      </c>
      <c r="J274" s="361"/>
      <c r="K274" s="361">
        <v>2045</v>
      </c>
      <c r="L274" s="361"/>
      <c r="M274" s="361">
        <v>2050</v>
      </c>
      <c r="N274" s="362"/>
      <c r="O274" s="359"/>
      <c r="P274" s="359"/>
    </row>
    <row r="275" spans="1:16" x14ac:dyDescent="0.2">
      <c r="A275" s="359"/>
      <c r="B275" s="363"/>
      <c r="C275" s="359" t="s">
        <v>85</v>
      </c>
      <c r="D275" s="359" t="s">
        <v>86</v>
      </c>
      <c r="E275" s="359" t="s">
        <v>85</v>
      </c>
      <c r="F275" s="359" t="s">
        <v>86</v>
      </c>
      <c r="G275" s="359" t="s">
        <v>85</v>
      </c>
      <c r="H275" s="359" t="s">
        <v>86</v>
      </c>
      <c r="I275" s="359" t="s">
        <v>85</v>
      </c>
      <c r="J275" s="359" t="s">
        <v>86</v>
      </c>
      <c r="K275" s="359" t="s">
        <v>85</v>
      </c>
      <c r="L275" s="359" t="s">
        <v>86</v>
      </c>
      <c r="M275" s="359" t="s">
        <v>85</v>
      </c>
      <c r="N275" s="364" t="s">
        <v>86</v>
      </c>
      <c r="O275" s="359"/>
      <c r="P275" s="359"/>
    </row>
    <row r="276" spans="1:16" x14ac:dyDescent="0.2">
      <c r="A276" s="359"/>
      <c r="B276" s="363" t="s">
        <v>87</v>
      </c>
      <c r="C276" s="359">
        <v>2225.3747550226449</v>
      </c>
      <c r="D276" s="359">
        <v>2037.3376165312197</v>
      </c>
      <c r="E276" s="359">
        <v>8490.3693440670941</v>
      </c>
      <c r="F276" s="359">
        <v>7745.2494291952335</v>
      </c>
      <c r="G276" s="359">
        <v>14414.562343600213</v>
      </c>
      <c r="H276" s="359">
        <v>12208.499964339158</v>
      </c>
      <c r="I276" s="359">
        <v>17531.253676490353</v>
      </c>
      <c r="J276" s="359">
        <v>15571.987812419524</v>
      </c>
      <c r="K276" s="359">
        <v>19205.012032513769</v>
      </c>
      <c r="L276" s="359">
        <v>17871.396217680442</v>
      </c>
      <c r="M276" s="359">
        <v>20097.302771887124</v>
      </c>
      <c r="N276" s="364">
        <v>19221.388313431671</v>
      </c>
      <c r="O276" s="359"/>
      <c r="P276" s="359"/>
    </row>
    <row r="277" spans="1:16" x14ac:dyDescent="0.2">
      <c r="A277" s="359"/>
      <c r="B277" s="363" t="s">
        <v>88</v>
      </c>
      <c r="C277" s="359">
        <v>2221.1283069477759</v>
      </c>
      <c r="D277" s="359">
        <v>2033.4463651744084</v>
      </c>
      <c r="E277" s="359">
        <v>8448.8714890809861</v>
      </c>
      <c r="F277" s="359">
        <v>7707.3371206439624</v>
      </c>
      <c r="G277" s="359">
        <v>14238.712576232487</v>
      </c>
      <c r="H277" s="359">
        <v>12059.271646683977</v>
      </c>
      <c r="I277" s="359">
        <v>17282.37961648051</v>
      </c>
      <c r="J277" s="359">
        <v>15350.425160204153</v>
      </c>
      <c r="K277" s="359">
        <v>18925.211677298867</v>
      </c>
      <c r="L277" s="359">
        <v>17610.328103970809</v>
      </c>
      <c r="M277" s="359">
        <v>19804.207823436373</v>
      </c>
      <c r="N277" s="364">
        <v>18940.194278983246</v>
      </c>
      <c r="O277" s="359"/>
      <c r="P277" s="359"/>
    </row>
    <row r="278" spans="1:16" x14ac:dyDescent="0.2">
      <c r="A278" s="359"/>
      <c r="B278" s="363" t="s">
        <v>89</v>
      </c>
      <c r="C278" s="359">
        <v>2189.3444535050658</v>
      </c>
      <c r="D278" s="359">
        <v>2004.316705457449</v>
      </c>
      <c r="E278" s="359">
        <v>7756.5111662194222</v>
      </c>
      <c r="F278" s="359">
        <v>7073.9382675706565</v>
      </c>
      <c r="G278" s="359">
        <v>10969.56461493709</v>
      </c>
      <c r="H278" s="359">
        <v>9280.3121450682902</v>
      </c>
      <c r="I278" s="359">
        <v>9628.5926469522456</v>
      </c>
      <c r="J278" s="359">
        <v>8567.145213875523</v>
      </c>
      <c r="K278" s="359">
        <v>12345.233335683162</v>
      </c>
      <c r="L278" s="359">
        <v>11457.440320809555</v>
      </c>
      <c r="M278" s="359">
        <v>12874.889656781592</v>
      </c>
      <c r="N278" s="364">
        <v>12275.857430394612</v>
      </c>
      <c r="O278" s="359"/>
      <c r="P278" s="359"/>
    </row>
    <row r="279" spans="1:16" x14ac:dyDescent="0.2">
      <c r="A279" s="359"/>
      <c r="B279" s="365" t="s">
        <v>90</v>
      </c>
      <c r="C279" s="366">
        <v>2225.7480066904573</v>
      </c>
      <c r="D279" s="366">
        <v>2037.6795096828009</v>
      </c>
      <c r="E279" s="366">
        <v>8514.2689668994863</v>
      </c>
      <c r="F279" s="366">
        <v>7766.9856993162548</v>
      </c>
      <c r="G279" s="366">
        <v>14499.497465162449</v>
      </c>
      <c r="H279" s="366">
        <v>12280.160397861002</v>
      </c>
      <c r="I279" s="366">
        <v>19358.67914807576</v>
      </c>
      <c r="J279" s="366">
        <v>17187.676607192388</v>
      </c>
      <c r="K279" s="366">
        <v>23892.067504471754</v>
      </c>
      <c r="L279" s="366">
        <v>22208.99735559203</v>
      </c>
      <c r="M279" s="366">
        <v>25640.002552483758</v>
      </c>
      <c r="N279" s="367">
        <v>24488.520302542609</v>
      </c>
      <c r="O279" s="359"/>
      <c r="P279" s="359"/>
    </row>
    <row r="280" spans="1:16" x14ac:dyDescent="0.2">
      <c r="A280" s="359"/>
      <c r="B280" s="359"/>
      <c r="C280" s="359"/>
      <c r="D280" s="359"/>
      <c r="E280" s="359"/>
      <c r="F280" s="359"/>
      <c r="G280" s="359"/>
      <c r="H280" s="359"/>
      <c r="I280" s="359"/>
      <c r="J280" s="359"/>
      <c r="K280" s="359"/>
      <c r="L280" s="359"/>
      <c r="M280" s="359"/>
      <c r="N280" s="359"/>
      <c r="O280" s="359"/>
      <c r="P280" s="359"/>
    </row>
    <row r="281" spans="1:16" x14ac:dyDescent="0.2">
      <c r="A281" s="359"/>
      <c r="B281" s="359"/>
      <c r="C281" s="359"/>
      <c r="D281" s="359"/>
      <c r="E281" s="359"/>
      <c r="F281" s="359"/>
      <c r="G281" s="359"/>
      <c r="H281" s="359"/>
      <c r="I281" s="359"/>
      <c r="J281" s="359"/>
      <c r="K281" s="359"/>
      <c r="L281" s="359"/>
      <c r="M281" s="359"/>
      <c r="N281" s="359"/>
      <c r="O281" s="359"/>
      <c r="P281" s="359"/>
    </row>
    <row r="282" spans="1:16" x14ac:dyDescent="0.2">
      <c r="A282" s="359"/>
      <c r="B282" s="359"/>
      <c r="C282" s="359"/>
      <c r="D282" s="359"/>
      <c r="E282" s="359"/>
      <c r="F282" s="359"/>
      <c r="G282" s="359"/>
      <c r="H282" s="359"/>
      <c r="I282" s="359"/>
      <c r="J282" s="359"/>
      <c r="K282" s="359"/>
      <c r="L282" s="359"/>
      <c r="M282" s="359"/>
      <c r="N282" s="359"/>
      <c r="O282" s="359"/>
      <c r="P282" s="359"/>
    </row>
    <row r="283" spans="1:16" x14ac:dyDescent="0.2">
      <c r="A283" s="359"/>
    </row>
    <row r="284" spans="1:16" x14ac:dyDescent="0.2">
      <c r="A284" s="359"/>
    </row>
    <row r="285" spans="1:16" x14ac:dyDescent="0.2">
      <c r="A285" s="359"/>
    </row>
    <row r="286" spans="1:16" x14ac:dyDescent="0.2">
      <c r="A286" s="359"/>
    </row>
    <row r="287" spans="1:16" x14ac:dyDescent="0.2">
      <c r="A287" s="359"/>
    </row>
    <row r="288" spans="1:16" x14ac:dyDescent="0.2">
      <c r="A288" s="359"/>
    </row>
    <row r="289" spans="1:1" x14ac:dyDescent="0.2">
      <c r="A289" s="359"/>
    </row>
    <row r="290" spans="1:1" x14ac:dyDescent="0.2">
      <c r="A290" s="359"/>
    </row>
    <row r="291" spans="1:1" x14ac:dyDescent="0.2">
      <c r="A291" s="359"/>
    </row>
    <row r="292" spans="1:1" x14ac:dyDescent="0.2">
      <c r="A292" s="359"/>
    </row>
    <row r="293" spans="1:1" x14ac:dyDescent="0.2">
      <c r="A293" s="359"/>
    </row>
    <row r="294" spans="1:1" x14ac:dyDescent="0.2">
      <c r="A294" s="359"/>
    </row>
    <row r="295" spans="1:1" x14ac:dyDescent="0.2">
      <c r="A295" s="359"/>
    </row>
    <row r="296" spans="1:1" x14ac:dyDescent="0.2">
      <c r="A296" s="359"/>
    </row>
    <row r="297" spans="1:1" x14ac:dyDescent="0.2">
      <c r="A297" s="359"/>
    </row>
    <row r="298" spans="1:1" x14ac:dyDescent="0.2">
      <c r="A298" s="359"/>
    </row>
    <row r="299" spans="1:1" x14ac:dyDescent="0.2">
      <c r="A299" s="359"/>
    </row>
    <row r="300" spans="1:1" x14ac:dyDescent="0.2">
      <c r="A300" s="359"/>
    </row>
  </sheetData>
  <mergeCells count="196">
    <mergeCell ref="C274:D274"/>
    <mergeCell ref="E274:F274"/>
    <mergeCell ref="G274:H274"/>
    <mergeCell ref="I274:J274"/>
    <mergeCell ref="K274:L274"/>
    <mergeCell ref="M274:N274"/>
    <mergeCell ref="C267:D267"/>
    <mergeCell ref="E267:F267"/>
    <mergeCell ref="G267:H267"/>
    <mergeCell ref="I267:J267"/>
    <mergeCell ref="K267:L267"/>
    <mergeCell ref="M267:N267"/>
    <mergeCell ref="CA240:CB240"/>
    <mergeCell ref="CC240:CD240"/>
    <mergeCell ref="CE240:CF240"/>
    <mergeCell ref="CG240:CH240"/>
    <mergeCell ref="C260:D260"/>
    <mergeCell ref="E260:F260"/>
    <mergeCell ref="G260:H260"/>
    <mergeCell ref="I260:J260"/>
    <mergeCell ref="K260:L260"/>
    <mergeCell ref="M260:N260"/>
    <mergeCell ref="BC240:BD240"/>
    <mergeCell ref="BE240:BF240"/>
    <mergeCell ref="BG240:BH240"/>
    <mergeCell ref="BI240:BJ240"/>
    <mergeCell ref="BW240:BX240"/>
    <mergeCell ref="BY240:BZ240"/>
    <mergeCell ref="AE240:AF240"/>
    <mergeCell ref="AG240:AH240"/>
    <mergeCell ref="AI240:AJ240"/>
    <mergeCell ref="AK240:AL240"/>
    <mergeCell ref="AY240:AZ240"/>
    <mergeCell ref="BA240:BB240"/>
    <mergeCell ref="G240:H240"/>
    <mergeCell ref="I240:J240"/>
    <mergeCell ref="K240:L240"/>
    <mergeCell ref="M240:N240"/>
    <mergeCell ref="AA240:AB240"/>
    <mergeCell ref="AC240:AD240"/>
    <mergeCell ref="C240:D240"/>
    <mergeCell ref="E240:F240"/>
    <mergeCell ref="AA222:AA229"/>
    <mergeCell ref="AY222:AY229"/>
    <mergeCell ref="BW222:BW229"/>
    <mergeCell ref="C230:C237"/>
    <mergeCell ref="AA230:AA237"/>
    <mergeCell ref="AY230:AY237"/>
    <mergeCell ref="BW230:BW237"/>
    <mergeCell ref="BW204:BW211"/>
    <mergeCell ref="C212:C219"/>
    <mergeCell ref="AA212:AA219"/>
    <mergeCell ref="AY212:AY219"/>
    <mergeCell ref="BW212:BW219"/>
    <mergeCell ref="B221:B237"/>
    <mergeCell ref="Z221:Z237"/>
    <mergeCell ref="AX221:AX237"/>
    <mergeCell ref="BV221:BV237"/>
    <mergeCell ref="C222:C229"/>
    <mergeCell ref="B203:B219"/>
    <mergeCell ref="Z203:Z219"/>
    <mergeCell ref="AX203:AX219"/>
    <mergeCell ref="BV203:BV219"/>
    <mergeCell ref="C204:C211"/>
    <mergeCell ref="AA204:AA211"/>
    <mergeCell ref="AY204:AY211"/>
    <mergeCell ref="AA186:AA193"/>
    <mergeCell ref="AY186:AY193"/>
    <mergeCell ref="BW186:BW193"/>
    <mergeCell ref="C194:C201"/>
    <mergeCell ref="AA194:AA201"/>
    <mergeCell ref="AY194:AY201"/>
    <mergeCell ref="BW194:BW201"/>
    <mergeCell ref="BW168:BW175"/>
    <mergeCell ref="C176:C183"/>
    <mergeCell ref="AA176:AA183"/>
    <mergeCell ref="AY176:AY183"/>
    <mergeCell ref="BW176:BW183"/>
    <mergeCell ref="B185:B201"/>
    <mergeCell ref="Z185:Z201"/>
    <mergeCell ref="AX185:AX201"/>
    <mergeCell ref="BV185:BV201"/>
    <mergeCell ref="C186:C193"/>
    <mergeCell ref="B167:B183"/>
    <mergeCell ref="Z167:Z183"/>
    <mergeCell ref="AX167:AX183"/>
    <mergeCell ref="BV167:BV183"/>
    <mergeCell ref="C168:C175"/>
    <mergeCell ref="AA168:AA175"/>
    <mergeCell ref="AY168:AY175"/>
    <mergeCell ref="AA150:AA157"/>
    <mergeCell ref="AY150:AY157"/>
    <mergeCell ref="BW150:BW157"/>
    <mergeCell ref="C158:C165"/>
    <mergeCell ref="AA158:AA165"/>
    <mergeCell ref="AY158:AY165"/>
    <mergeCell ref="BW158:BW165"/>
    <mergeCell ref="BW132:BW139"/>
    <mergeCell ref="C140:C147"/>
    <mergeCell ref="AA140:AA147"/>
    <mergeCell ref="AY140:AY147"/>
    <mergeCell ref="BW140:BW147"/>
    <mergeCell ref="B149:B165"/>
    <mergeCell ref="Z149:Z165"/>
    <mergeCell ref="AX149:AX165"/>
    <mergeCell ref="BV149:BV165"/>
    <mergeCell ref="C150:C157"/>
    <mergeCell ref="B131:B147"/>
    <mergeCell ref="Z131:Z147"/>
    <mergeCell ref="AX131:AX147"/>
    <mergeCell ref="BV131:BV147"/>
    <mergeCell ref="C132:C139"/>
    <mergeCell ref="AA132:AA139"/>
    <mergeCell ref="AY132:AY139"/>
    <mergeCell ref="AY114:AY121"/>
    <mergeCell ref="BW114:BW121"/>
    <mergeCell ref="C122:C129"/>
    <mergeCell ref="AA122:AA129"/>
    <mergeCell ref="AY122:AY129"/>
    <mergeCell ref="BW122:BW129"/>
    <mergeCell ref="AY104:AY111"/>
    <mergeCell ref="BW104:BW111"/>
    <mergeCell ref="B113:B129"/>
    <mergeCell ref="Z113:Z129"/>
    <mergeCell ref="AX113:AX129"/>
    <mergeCell ref="BV113:BV129"/>
    <mergeCell ref="C114:C121"/>
    <mergeCell ref="AA114:AA121"/>
    <mergeCell ref="BW96:BW103"/>
    <mergeCell ref="Z95:Z111"/>
    <mergeCell ref="AX95:AX111"/>
    <mergeCell ref="BV95:BV111"/>
    <mergeCell ref="C96:C103"/>
    <mergeCell ref="AA96:AA103"/>
    <mergeCell ref="AY96:AY103"/>
    <mergeCell ref="C104:C111"/>
    <mergeCell ref="AA104:AA111"/>
    <mergeCell ref="BW86:BW93"/>
    <mergeCell ref="B95:B111"/>
    <mergeCell ref="BW78:BW85"/>
    <mergeCell ref="C86:C93"/>
    <mergeCell ref="AA86:AA93"/>
    <mergeCell ref="AY86:AY93"/>
    <mergeCell ref="B77:B93"/>
    <mergeCell ref="Z77:Z93"/>
    <mergeCell ref="AX77:AX93"/>
    <mergeCell ref="BV77:BV93"/>
    <mergeCell ref="C78:C85"/>
    <mergeCell ref="AA78:AA85"/>
    <mergeCell ref="AY78:AY85"/>
    <mergeCell ref="BW60:BW67"/>
    <mergeCell ref="C68:C75"/>
    <mergeCell ref="AA68:AA75"/>
    <mergeCell ref="AY68:AY75"/>
    <mergeCell ref="BW68:BW75"/>
    <mergeCell ref="B59:B75"/>
    <mergeCell ref="Z59:Z75"/>
    <mergeCell ref="AX59:AX75"/>
    <mergeCell ref="BV59:BV75"/>
    <mergeCell ref="C60:C67"/>
    <mergeCell ref="AA60:AA67"/>
    <mergeCell ref="AY60:AY67"/>
    <mergeCell ref="AA42:AA49"/>
    <mergeCell ref="AY42:AY49"/>
    <mergeCell ref="BW42:BW49"/>
    <mergeCell ref="C50:C57"/>
    <mergeCell ref="AA50:AA57"/>
    <mergeCell ref="AY50:AY57"/>
    <mergeCell ref="BW50:BW57"/>
    <mergeCell ref="BW24:BW31"/>
    <mergeCell ref="C32:C39"/>
    <mergeCell ref="AA32:AA39"/>
    <mergeCell ref="AY32:AY39"/>
    <mergeCell ref="BW32:BW39"/>
    <mergeCell ref="B41:B57"/>
    <mergeCell ref="Z41:Z57"/>
    <mergeCell ref="AX41:AX57"/>
    <mergeCell ref="BV41:BV57"/>
    <mergeCell ref="C42:C49"/>
    <mergeCell ref="B23:B39"/>
    <mergeCell ref="Z23:Z39"/>
    <mergeCell ref="AX23:AX39"/>
    <mergeCell ref="BV23:BV39"/>
    <mergeCell ref="C24:C31"/>
    <mergeCell ref="AA24:AA31"/>
    <mergeCell ref="AY24:AY31"/>
    <mergeCell ref="C4:C11"/>
    <mergeCell ref="AA4:AA9"/>
    <mergeCell ref="AY4:AY9"/>
    <mergeCell ref="BW4:BW9"/>
    <mergeCell ref="CU4:CU9"/>
    <mergeCell ref="AA10:AA15"/>
    <mergeCell ref="AY10:AY15"/>
    <mergeCell ref="BW10:BW15"/>
    <mergeCell ref="CU10:CU15"/>
    <mergeCell ref="C14:C2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LCIA_result</vt:lpstr>
      <vt:lpstr>LCIA_summary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Yanqiu Tao</dc:creator>
  <cp:lastModifiedBy>Yanqiu Tao</cp:lastModifiedBy>
  <dcterms:created xsi:type="dcterms:W3CDTF">2022-09-09T03:46:12Z</dcterms:created>
  <dcterms:modified xsi:type="dcterms:W3CDTF">2022-09-09T05:07:17Z</dcterms:modified>
</cp:coreProperties>
</file>